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090" windowWidth="28830" windowHeight="6135"/>
  </bookViews>
  <sheets>
    <sheet name="List of Tables" sheetId="55" r:id="rId1"/>
    <sheet name="Table S.1" sheetId="2" r:id="rId2"/>
    <sheet name="Table S.2" sheetId="145" r:id="rId3"/>
    <sheet name="Table S.3" sheetId="1" r:id="rId4"/>
    <sheet name="Table S.4" sheetId="146" r:id="rId5"/>
    <sheet name="Table S.5" sheetId="162" r:id="rId6"/>
    <sheet name="Table S.6" sheetId="163" r:id="rId7"/>
    <sheet name="Chart S1" sheetId="7" r:id="rId8"/>
    <sheet name="Chart S2" sheetId="194" r:id="rId9"/>
    <sheet name="Chart 1.1" sheetId="193" r:id="rId10"/>
    <sheet name="Table 1.1" sheetId="169" r:id="rId11"/>
    <sheet name="Table 1.2" sheetId="170" r:id="rId12"/>
    <sheet name="Box 1.1" sheetId="210" r:id="rId13"/>
    <sheet name="Table 1.3" sheetId="156" r:id="rId14"/>
    <sheet name="Table 1.4" sheetId="41" r:id="rId15"/>
    <sheet name="Chart 2.1" sheetId="195" r:id="rId16"/>
    <sheet name="Table 2.1" sheetId="175" r:id="rId17"/>
    <sheet name="Table 2.2" sheetId="176" r:id="rId18"/>
    <sheet name="Table 2.3" sheetId="177" r:id="rId19"/>
    <sheet name="Chart 3.1" sheetId="164" r:id="rId20"/>
    <sheet name="Table 3.1" sheetId="69" r:id="rId21"/>
    <sheet name="Table 3.2" sheetId="157" r:id="rId22"/>
    <sheet name="Table 3.3" sheetId="71" r:id="rId23"/>
    <sheet name="Table 3.4" sheetId="158" r:id="rId24"/>
    <sheet name="Table 3.5" sheetId="74" r:id="rId25"/>
    <sheet name="Table 3.6" sheetId="159" r:id="rId26"/>
    <sheet name="Table 3.7" sheetId="73" r:id="rId27"/>
    <sheet name="Table 3.8" sheetId="135" r:id="rId28"/>
    <sheet name="Box 3.1" sheetId="209" r:id="rId29"/>
    <sheet name="Box 3.2" sheetId="205" r:id="rId30"/>
    <sheet name="Box 3.3" sheetId="215" r:id="rId31"/>
    <sheet name="Chart 4.1" sheetId="203" r:id="rId32"/>
    <sheet name="Chart 4.2" sheetId="202" r:id="rId33"/>
    <sheet name="Table 4.1" sheetId="149" r:id="rId34"/>
    <sheet name="Table 4.2" sheetId="151" r:id="rId35"/>
    <sheet name="Table 4.3" sheetId="153" r:id="rId36"/>
    <sheet name="Table 4.4" sheetId="204" r:id="rId37"/>
    <sheet name="Table 4.5" sheetId="213" r:id="rId38"/>
    <sheet name="Table 4.6" sheetId="143" r:id="rId39"/>
    <sheet name="Table 4.7" sheetId="208" r:id="rId40"/>
    <sheet name="Table 4.8" sheetId="141" r:id="rId41"/>
    <sheet name="Annexes--&gt;" sheetId="63" r:id="rId42"/>
    <sheet name="Table A.1" sheetId="196" r:id="rId43"/>
    <sheet name="Table A.2" sheetId="197" r:id="rId44"/>
    <sheet name="Table A.3" sheetId="188" r:id="rId45"/>
    <sheet name="Table A.4" sheetId="118" r:id="rId46"/>
    <sheet name="Table A.5" sheetId="198" r:id="rId47"/>
    <sheet name="Table A.6" sheetId="180" r:id="rId48"/>
    <sheet name="Table A.7" sheetId="172" r:id="rId49"/>
    <sheet name="Table A.8" sheetId="199" r:id="rId50"/>
    <sheet name="Table A.9" sheetId="200" r:id="rId51"/>
    <sheet name="Table A.10" sheetId="212" r:id="rId52"/>
    <sheet name="Table B.1" sheetId="125" r:id="rId53"/>
    <sheet name="Table B.2" sheetId="126" r:id="rId54"/>
    <sheet name="Table B.3" sheetId="127" r:id="rId55"/>
    <sheet name="Table B.4" sheetId="129" r:id="rId56"/>
    <sheet name="Table B.5" sheetId="130" r:id="rId57"/>
    <sheet name="Table B.6" sheetId="142" r:id="rId58"/>
    <sheet name="Table B.7" sheetId="131" r:id="rId59"/>
    <sheet name="Table B.8" sheetId="132" r:id="rId60"/>
    <sheet name="Table B.9" sheetId="133" r:id="rId61"/>
    <sheet name="Table B.10" sheetId="134" r:id="rId62"/>
  </sheets>
  <definedNames>
    <definedName name="_Toc201024026" localSheetId="48">'Table A.7'!$A$1</definedName>
    <definedName name="_Toc201024026" localSheetId="49">'Table A.8'!$A$1</definedName>
    <definedName name="IDX" localSheetId="35">'Table 4.3'!#REF!</definedName>
  </definedNames>
  <calcPr calcId="145621"/>
</workbook>
</file>

<file path=xl/calcChain.xml><?xml version="1.0" encoding="utf-8"?>
<calcChain xmlns="http://schemas.openxmlformats.org/spreadsheetml/2006/main">
  <c r="D9" i="198" l="1"/>
  <c r="C9" i="198"/>
  <c r="B24" i="212" l="1"/>
  <c r="B25" i="212" s="1"/>
  <c r="G12" i="180" l="1"/>
  <c r="C13" i="180"/>
  <c r="D13" i="180"/>
  <c r="E13" i="180"/>
  <c r="F13" i="180"/>
  <c r="G13" i="180"/>
  <c r="B13" i="180"/>
  <c r="C4" i="208"/>
  <c r="I4" i="208" s="1"/>
  <c r="D4" i="208"/>
  <c r="J4" i="208" s="1"/>
  <c r="E4" i="208"/>
  <c r="F4" i="208"/>
  <c r="L4" i="208" s="1"/>
  <c r="G4" i="208"/>
  <c r="M4" i="208" s="1"/>
  <c r="H4" i="208"/>
  <c r="K4" i="208"/>
  <c r="B4" i="208"/>
  <c r="G26" i="130" l="1"/>
  <c r="B12" i="180" l="1"/>
  <c r="C25" i="130" l="1"/>
  <c r="F25" i="130"/>
  <c r="G25" i="130"/>
  <c r="E25" i="130"/>
  <c r="H23" i="193"/>
  <c r="H11" i="193"/>
  <c r="H9" i="193"/>
  <c r="E12" i="180" l="1"/>
  <c r="D12" i="180"/>
  <c r="F12" i="180"/>
  <c r="C12" i="180"/>
  <c r="F7" i="213" l="1"/>
  <c r="S9" i="149" l="1"/>
  <c r="O9" i="149"/>
  <c r="K9" i="149"/>
  <c r="G9" i="149"/>
  <c r="C9" i="149"/>
  <c r="B9" i="149"/>
  <c r="N9" i="149"/>
  <c r="J9" i="149"/>
  <c r="T9" i="149"/>
  <c r="P9" i="149"/>
  <c r="L9" i="149"/>
  <c r="H9" i="149"/>
  <c r="D9" i="149"/>
  <c r="R9" i="149"/>
  <c r="F9" i="149"/>
  <c r="Q9" i="149"/>
  <c r="M9" i="149"/>
  <c r="I9" i="149"/>
  <c r="E9" i="149"/>
  <c r="I22" i="193" l="1"/>
  <c r="G22" i="193"/>
  <c r="B16" i="200" l="1"/>
  <c r="C3" i="125"/>
  <c r="C3" i="127" s="1"/>
  <c r="D3" i="125"/>
  <c r="D3" i="127" s="1"/>
  <c r="E3" i="125"/>
  <c r="E3" i="127" s="1"/>
  <c r="F3" i="125"/>
  <c r="F3" i="127" s="1"/>
  <c r="G3" i="125"/>
  <c r="G3" i="127" s="1"/>
  <c r="H3" i="125"/>
  <c r="H3" i="127" s="1"/>
  <c r="I3" i="125"/>
  <c r="I3" i="127" s="1"/>
  <c r="J3" i="125"/>
  <c r="J3" i="127" s="1"/>
  <c r="K3" i="125"/>
  <c r="K3" i="127" s="1"/>
  <c r="L3" i="125"/>
  <c r="L3" i="127" s="1"/>
  <c r="M3" i="125"/>
  <c r="M3" i="127" s="1"/>
  <c r="N3" i="125"/>
  <c r="N3" i="127" s="1"/>
  <c r="O3" i="125"/>
  <c r="O3" i="127" s="1"/>
  <c r="P3" i="125"/>
  <c r="P3" i="127" s="1"/>
  <c r="Q3" i="125"/>
  <c r="Q3" i="127" s="1"/>
  <c r="R3" i="125"/>
  <c r="R3" i="127" s="1"/>
  <c r="R3" i="129" s="1"/>
  <c r="R3" i="142" s="1"/>
  <c r="R3" i="131" s="1"/>
  <c r="R3" i="132" s="1"/>
  <c r="R3" i="133" s="1"/>
  <c r="R3" i="134" s="1"/>
  <c r="S3" i="125"/>
  <c r="S3" i="127" s="1"/>
  <c r="S3" i="129" s="1"/>
  <c r="S3" i="142" s="1"/>
  <c r="S3" i="131" s="1"/>
  <c r="S3" i="132" s="1"/>
  <c r="S3" i="133" s="1"/>
  <c r="S3" i="134" s="1"/>
  <c r="G3" i="180"/>
  <c r="E7" i="213"/>
  <c r="B4" i="204"/>
  <c r="B3" i="213" s="1"/>
  <c r="C4" i="204"/>
  <c r="D4" i="204"/>
  <c r="E4" i="204"/>
  <c r="F4" i="204"/>
  <c r="F3" i="213" s="1"/>
  <c r="B6" i="199"/>
  <c r="C6" i="199"/>
  <c r="D6" i="199"/>
  <c r="E6" i="199"/>
  <c r="F6" i="199"/>
  <c r="G6" i="199"/>
  <c r="H6" i="199"/>
  <c r="I6" i="199"/>
  <c r="J6" i="199"/>
  <c r="K6" i="199"/>
  <c r="L6" i="199"/>
  <c r="M6" i="199"/>
  <c r="N6" i="199"/>
  <c r="O6" i="199"/>
  <c r="P6" i="199"/>
  <c r="Q6" i="199"/>
  <c r="R6" i="199"/>
  <c r="S6" i="199"/>
  <c r="T6" i="199"/>
  <c r="B30" i="212"/>
  <c r="B28" i="212" l="1"/>
  <c r="B27" i="212"/>
  <c r="B29" i="212" s="1"/>
  <c r="D24" i="130"/>
  <c r="B25" i="130"/>
  <c r="B5" i="196"/>
  <c r="T5" i="196"/>
  <c r="P5" i="196"/>
  <c r="L5" i="196"/>
  <c r="H5" i="196"/>
  <c r="D5" i="196"/>
  <c r="S5" i="196"/>
  <c r="F26" i="130" s="1"/>
  <c r="O5" i="196"/>
  <c r="K5" i="196"/>
  <c r="G5" i="196"/>
  <c r="C5" i="196"/>
  <c r="R5" i="196"/>
  <c r="N5" i="196"/>
  <c r="J5" i="196"/>
  <c r="F5" i="196"/>
  <c r="Q5" i="196"/>
  <c r="M5" i="196"/>
  <c r="I5" i="196"/>
  <c r="E5" i="196"/>
  <c r="G4" i="204"/>
  <c r="I4" i="204"/>
  <c r="D3" i="213"/>
  <c r="K4" i="204"/>
  <c r="J4" i="204"/>
  <c r="E3" i="213"/>
  <c r="C3" i="213"/>
  <c r="H4" i="204"/>
  <c r="AA6" i="199" l="1"/>
  <c r="D26" i="130"/>
  <c r="E26" i="130" s="1"/>
  <c r="D25" i="130"/>
  <c r="H22" i="193" l="1"/>
  <c r="H20" i="193"/>
  <c r="H21" i="193"/>
  <c r="H19" i="193"/>
  <c r="H10" i="193"/>
  <c r="H6" i="193"/>
  <c r="H7" i="193"/>
  <c r="H12" i="193"/>
  <c r="H4" i="193"/>
  <c r="H5" i="193"/>
  <c r="H13" i="193"/>
  <c r="H18" i="193"/>
  <c r="H14" i="193" l="1"/>
  <c r="H25" i="193"/>
  <c r="B5" i="198"/>
  <c r="H8" i="193"/>
  <c r="B10" i="198"/>
  <c r="H16" i="193"/>
  <c r="B7" i="198"/>
  <c r="H24" i="193"/>
  <c r="B6" i="198"/>
  <c r="H15" i="193"/>
  <c r="B8" i="198"/>
  <c r="H17" i="193"/>
  <c r="C6" i="198" l="1"/>
  <c r="D6" i="198"/>
  <c r="C10" i="198"/>
  <c r="D10" i="198"/>
  <c r="C8" i="198"/>
  <c r="D8" i="198"/>
  <c r="C7" i="198"/>
  <c r="D7" i="198"/>
  <c r="D5" i="198"/>
  <c r="C5" i="198"/>
  <c r="A6" i="127" l="1"/>
  <c r="A11" i="127" s="1"/>
  <c r="A5" i="127"/>
  <c r="A5" i="129" s="1"/>
  <c r="A13" i="125"/>
  <c r="A20" i="125" s="1"/>
  <c r="A12" i="125"/>
  <c r="A19" i="125" s="1"/>
  <c r="H26" i="193" l="1"/>
  <c r="B4" i="198"/>
  <c r="A5" i="142"/>
  <c r="A12" i="129"/>
  <c r="A19" i="129" s="1"/>
  <c r="A6" i="129"/>
  <c r="A10" i="127"/>
  <c r="C4" i="198" l="1"/>
  <c r="D4" i="198"/>
  <c r="D11" i="198" s="1"/>
  <c r="B11" i="198"/>
  <c r="A6" i="142"/>
  <c r="A13" i="129"/>
  <c r="A20" i="129" s="1"/>
  <c r="C11" i="198" l="1"/>
  <c r="B7" i="213" l="1"/>
  <c r="C7" i="213"/>
  <c r="D7" i="213"/>
  <c r="B12" i="200" l="1"/>
  <c r="B15" i="200" l="1"/>
  <c r="B3" i="125"/>
  <c r="B3" i="127" s="1"/>
  <c r="B3" i="129" s="1"/>
  <c r="B3" i="142" s="1"/>
  <c r="B3" i="131" s="1"/>
  <c r="B3" i="132" s="1"/>
  <c r="B3" i="133" s="1"/>
  <c r="B3" i="134" s="1"/>
  <c r="C3" i="129"/>
  <c r="D3" i="129"/>
  <c r="E3" i="129"/>
  <c r="F3" i="129"/>
  <c r="G3" i="129"/>
  <c r="H3" i="129"/>
  <c r="I3" i="129"/>
  <c r="J3" i="129"/>
  <c r="K3" i="129"/>
  <c r="L3" i="129"/>
  <c r="M3" i="129"/>
  <c r="N3" i="129"/>
  <c r="N3" i="142" l="1"/>
  <c r="N3" i="131" s="1"/>
  <c r="N3" i="132" s="1"/>
  <c r="N3" i="133" s="1"/>
  <c r="N3" i="134" s="1"/>
  <c r="J3" i="142"/>
  <c r="J3" i="131" s="1"/>
  <c r="J3" i="132" s="1"/>
  <c r="J3" i="133" s="1"/>
  <c r="J3" i="134" s="1"/>
  <c r="F3" i="142"/>
  <c r="F3" i="131" s="1"/>
  <c r="F3" i="132" s="1"/>
  <c r="F3" i="133" s="1"/>
  <c r="F3" i="134" s="1"/>
  <c r="M3" i="142"/>
  <c r="M3" i="131" s="1"/>
  <c r="M3" i="132" s="1"/>
  <c r="M3" i="133" s="1"/>
  <c r="M3" i="134" s="1"/>
  <c r="I3" i="142"/>
  <c r="I3" i="131" s="1"/>
  <c r="I3" i="132" s="1"/>
  <c r="I3" i="133" s="1"/>
  <c r="I3" i="134" s="1"/>
  <c r="L3" i="142"/>
  <c r="L3" i="131" s="1"/>
  <c r="L3" i="132" s="1"/>
  <c r="L3" i="133" s="1"/>
  <c r="L3" i="134" s="1"/>
  <c r="H3" i="142"/>
  <c r="H3" i="131" s="1"/>
  <c r="H3" i="132" s="1"/>
  <c r="H3" i="133" s="1"/>
  <c r="H3" i="134" s="1"/>
  <c r="D3" i="142"/>
  <c r="D3" i="131" s="1"/>
  <c r="D3" i="132" s="1"/>
  <c r="D3" i="133" s="1"/>
  <c r="D3" i="134" s="1"/>
  <c r="E3" i="142"/>
  <c r="E3" i="131" s="1"/>
  <c r="E3" i="132" s="1"/>
  <c r="E3" i="133" s="1"/>
  <c r="E3" i="134" s="1"/>
  <c r="K3" i="142"/>
  <c r="K3" i="131" s="1"/>
  <c r="K3" i="132" s="1"/>
  <c r="K3" i="133" s="1"/>
  <c r="K3" i="134" s="1"/>
  <c r="G3" i="142"/>
  <c r="G3" i="131" s="1"/>
  <c r="G3" i="132" s="1"/>
  <c r="G3" i="133" s="1"/>
  <c r="G3" i="134" s="1"/>
  <c r="C3" i="142"/>
  <c r="C3" i="131" s="1"/>
  <c r="C3" i="132" s="1"/>
  <c r="C3" i="133" s="1"/>
  <c r="C3" i="134" s="1"/>
  <c r="B13" i="200"/>
  <c r="C13" i="200" s="1"/>
  <c r="B6" i="200"/>
  <c r="C6" i="200" s="1"/>
  <c r="B4" i="200"/>
  <c r="C4" i="200" s="1"/>
  <c r="B11" i="200"/>
  <c r="B9" i="200"/>
  <c r="B5" i="200"/>
  <c r="C5" i="200" s="1"/>
  <c r="B17" i="200"/>
  <c r="B10" i="200"/>
  <c r="C10" i="200" s="1"/>
  <c r="B14" i="200"/>
  <c r="B7" i="200"/>
  <c r="B8" i="200"/>
  <c r="C8" i="200" s="1"/>
  <c r="B18" i="200" l="1"/>
  <c r="C18" i="200"/>
  <c r="P3" i="129" l="1"/>
  <c r="P3" i="142" s="1"/>
  <c r="P3" i="131" s="1"/>
  <c r="P3" i="132" s="1"/>
  <c r="Q3" i="129"/>
  <c r="Q3" i="142" s="1"/>
  <c r="Q3" i="131" s="1"/>
  <c r="Q3" i="132" s="1"/>
  <c r="Q3" i="133" l="1"/>
  <c r="Q3" i="134" s="1"/>
  <c r="P3" i="133"/>
  <c r="P3" i="134" s="1"/>
  <c r="O3" i="129"/>
  <c r="O3" i="142" s="1"/>
  <c r="O3" i="131" s="1"/>
  <c r="O3" i="132" s="1"/>
  <c r="O3" i="133" l="1"/>
  <c r="O3" i="134" s="1"/>
  <c r="A4" i="131" l="1"/>
  <c r="A4" i="132" s="1"/>
  <c r="A4" i="133" s="1"/>
  <c r="A4" i="134" s="1"/>
  <c r="A9" i="131"/>
  <c r="A9" i="132" s="1"/>
  <c r="A9" i="134" s="1"/>
</calcChain>
</file>

<file path=xl/sharedStrings.xml><?xml version="1.0" encoding="utf-8"?>
<sst xmlns="http://schemas.openxmlformats.org/spreadsheetml/2006/main" count="1885" uniqueCount="556">
  <si>
    <t>Excluding North Sea revenue</t>
  </si>
  <si>
    <t>Including North Sea revenue (per capita share)</t>
  </si>
  <si>
    <t>Including North Sea revenue (geographical share)</t>
  </si>
  <si>
    <t xml:space="preserve">Total </t>
  </si>
  <si>
    <t>Current Budget</t>
  </si>
  <si>
    <t>Current revenue</t>
  </si>
  <si>
    <t>Capital consumption</t>
  </si>
  <si>
    <t xml:space="preserve">Balance on current budget  </t>
  </si>
  <si>
    <t>(surplus is positive, deficit is negative)</t>
  </si>
  <si>
    <t>Capital Budget</t>
  </si>
  <si>
    <t>Net Investment</t>
  </si>
  <si>
    <t>Net Fiscal Balance (surplus is positive, deficit is negative)</t>
  </si>
  <si>
    <t>Net Fiscal Balance</t>
  </si>
  <si>
    <t>Scottish GDP</t>
  </si>
  <si>
    <t>Excluding North Sea GDP</t>
  </si>
  <si>
    <t xml:space="preserve">Including geographical share of North Sea GDP </t>
  </si>
  <si>
    <t>UK GDP</t>
  </si>
  <si>
    <t>Scottish TME as a Share of GDP:</t>
  </si>
  <si>
    <t>UK TME as a share of GDP:</t>
  </si>
  <si>
    <t>100% of North Sea GDP</t>
  </si>
  <si>
    <t>National insurance contributions</t>
  </si>
  <si>
    <t>Gross operating surplus</t>
  </si>
  <si>
    <t>Scotland</t>
  </si>
  <si>
    <t>UK</t>
  </si>
  <si>
    <t>£ million</t>
  </si>
  <si>
    <t>Income tax</t>
  </si>
  <si>
    <t>Corporation tax (excl North Sea)</t>
  </si>
  <si>
    <t>Capital gains tax</t>
  </si>
  <si>
    <t>VAT</t>
  </si>
  <si>
    <t>Fuel duties</t>
  </si>
  <si>
    <t>Tobacco duties</t>
  </si>
  <si>
    <t>Alcohol duties</t>
  </si>
  <si>
    <t>Betting and gaming and duties</t>
  </si>
  <si>
    <t>Air passenger duty</t>
  </si>
  <si>
    <t>Insurance premium tax</t>
  </si>
  <si>
    <t>Landfill tax</t>
  </si>
  <si>
    <t>Inheritance tax</t>
  </si>
  <si>
    <t>Interest and dividends</t>
  </si>
  <si>
    <t>Non-domestic rates</t>
  </si>
  <si>
    <t>All other revenue</t>
  </si>
  <si>
    <t>Executive Summary</t>
  </si>
  <si>
    <t>Government Expenditure and Revenues Scotland (GERS)</t>
  </si>
  <si>
    <t>2010-11</t>
  </si>
  <si>
    <t>2011-12</t>
  </si>
  <si>
    <t>Revision</t>
  </si>
  <si>
    <t>Scotland/UK ratio</t>
  </si>
  <si>
    <t>Revision (% point)</t>
  </si>
  <si>
    <t>Council tax</t>
  </si>
  <si>
    <t>Scotland/UK Ratio</t>
  </si>
  <si>
    <t>Council Tax</t>
  </si>
  <si>
    <t>Total</t>
  </si>
  <si>
    <t>% of total expenditure</t>
  </si>
  <si>
    <t xml:space="preserve">General public services </t>
  </si>
  <si>
    <t>Public and common services</t>
  </si>
  <si>
    <t>International services</t>
  </si>
  <si>
    <t>Public sector debt interest</t>
  </si>
  <si>
    <t>Defence</t>
  </si>
  <si>
    <t>Public order and safety</t>
  </si>
  <si>
    <t>Economic affairs</t>
  </si>
  <si>
    <t xml:space="preserve">Enterprise and economic development </t>
  </si>
  <si>
    <t>Science and technology</t>
  </si>
  <si>
    <t>Employment policies</t>
  </si>
  <si>
    <t>Agriculture, forestry and fisheries</t>
  </si>
  <si>
    <t>Transport</t>
  </si>
  <si>
    <t>Environment protection</t>
  </si>
  <si>
    <t>Housing and community amenities</t>
  </si>
  <si>
    <t>Health</t>
  </si>
  <si>
    <t>Recreation, culture and religion</t>
  </si>
  <si>
    <t>Education and training</t>
  </si>
  <si>
    <t>Social protection</t>
  </si>
  <si>
    <t>Current</t>
  </si>
  <si>
    <t>Capital</t>
  </si>
  <si>
    <t>Other UK Government</t>
  </si>
  <si>
    <t>Enterprise and econ development</t>
  </si>
  <si>
    <r>
      <t>Total</t>
    </r>
    <r>
      <rPr>
        <sz val="8"/>
        <color indexed="8"/>
        <rFont val="Arial"/>
        <family val="2"/>
      </rPr>
      <t xml:space="preserve"> </t>
    </r>
  </si>
  <si>
    <t>Current expenditure</t>
  </si>
  <si>
    <t>Capital expenditure</t>
  </si>
  <si>
    <t>Accounting adjustments</t>
  </si>
  <si>
    <t>2012-13</t>
  </si>
  <si>
    <t>2013-14</t>
  </si>
  <si>
    <t>Expenditure</t>
  </si>
  <si>
    <t>rank</t>
  </si>
  <si>
    <t>Sorted</t>
  </si>
  <si>
    <t>Tax</t>
  </si>
  <si>
    <t>Col1</t>
  </si>
  <si>
    <t>Col 2</t>
  </si>
  <si>
    <t xml:space="preserve">Economic development </t>
  </si>
  <si>
    <t>Revenue</t>
  </si>
  <si>
    <t>Difference (Scotland minus UK)</t>
  </si>
  <si>
    <t>North Sea corporation tax</t>
  </si>
  <si>
    <t>%</t>
  </si>
  <si>
    <t>Total revision</t>
  </si>
  <si>
    <t>Total Expenditure</t>
  </si>
  <si>
    <t>Difference (£ million) (positive shows improvement)</t>
  </si>
  <si>
    <t>Revision (positive denotes improvement)</t>
  </si>
  <si>
    <t>Including North Sea revenue</t>
  </si>
  <si>
    <t>Attendance Allowance</t>
  </si>
  <si>
    <t>Carer's Allowance</t>
  </si>
  <si>
    <t>Disability Living Allowance</t>
  </si>
  <si>
    <t>Severe Disablement Allowance</t>
  </si>
  <si>
    <t>Cold Weather Payment</t>
  </si>
  <si>
    <t>Sure Start Maternity Grant</t>
  </si>
  <si>
    <t>Winter Fuel Payment</t>
  </si>
  <si>
    <t>Total expenditure on benefits to be devolved</t>
  </si>
  <si>
    <t>Scotland - £ millions</t>
  </si>
  <si>
    <t>Share of UK (%)</t>
  </si>
  <si>
    <t>Scotland - excluding North Sea</t>
  </si>
  <si>
    <t>Scotland - including geographic share of North Sea</t>
  </si>
  <si>
    <t xml:space="preserve">     Including North Sea revenue (geographical share)</t>
  </si>
  <si>
    <t xml:space="preserve">     Excluding North Sea revenue</t>
  </si>
  <si>
    <t xml:space="preserve">Scotland - Excluding North Sea </t>
  </si>
  <si>
    <t>Scotland - Including North Sea (geographical share)</t>
  </si>
  <si>
    <r>
      <rPr>
        <vertAlign val="superscript"/>
        <sz val="8"/>
        <rFont val="Arial"/>
        <family val="2"/>
      </rPr>
      <t>1</t>
    </r>
    <r>
      <rPr>
        <sz val="8"/>
        <rFont val="Arial"/>
        <family val="2"/>
      </rPr>
      <t xml:space="preserve"> IIDB is the main benefit contained within the Industrial Injuries Benefits line in DWP outturn data.  It accounts for around 91% of the total at the GB level so this proportion has been applied to the Scotland line to give this figure.  </t>
    </r>
  </si>
  <si>
    <r>
      <rPr>
        <vertAlign val="superscript"/>
        <sz val="8"/>
        <rFont val="Arial"/>
        <family val="2"/>
      </rPr>
      <t>2</t>
    </r>
    <r>
      <rPr>
        <sz val="8"/>
        <rFont val="Arial"/>
        <family val="2"/>
      </rPr>
      <t xml:space="preserve"> Actual PIP expenditure data for Scotland is not available.  However, it is estimated that in 2013/14  around £17m was spent on PIP in Scotland based on Scotland’s proportion of the GB caseload.</t>
    </r>
  </si>
  <si>
    <r>
      <rPr>
        <vertAlign val="superscript"/>
        <sz val="8"/>
        <rFont val="Arial"/>
        <family val="2"/>
      </rPr>
      <t>3</t>
    </r>
    <r>
      <rPr>
        <sz val="8"/>
        <rFont val="Arial"/>
        <family val="2"/>
      </rPr>
      <t xml:space="preserve"> Estimate based on taking Scotland population share of GB and applying that to GB figure for funeral payments available at  DWP, Outturn &amp; forecasts: Autumn Statement 2014  https://www.gov.uk/government/statistics/benefit-expenditure-and-caseload-tables-2014</t>
    </r>
  </si>
  <si>
    <t>Including North Sea revenue (population share)</t>
  </si>
  <si>
    <t>Including population share of North Sea GDP</t>
  </si>
  <si>
    <t>List of Tables and Charts</t>
  </si>
  <si>
    <t>Back to contents</t>
  </si>
  <si>
    <t>Col 3</t>
  </si>
  <si>
    <t>2014-15</t>
  </si>
  <si>
    <t>£million</t>
  </si>
  <si>
    <t>Scotland as % of UK</t>
  </si>
  <si>
    <t xml:space="preserve">       Population share</t>
  </si>
  <si>
    <t xml:space="preserve">       Geographical share</t>
  </si>
  <si>
    <t>Income Tax</t>
  </si>
  <si>
    <t>Local authority revenue</t>
  </si>
  <si>
    <t>Total current non-North Sea revenue</t>
  </si>
  <si>
    <t>EU Transactions</t>
  </si>
  <si>
    <t>Annex A: Supplementary Tables</t>
  </si>
  <si>
    <t>Source: Quarterly National Accounts Scotland, http://www.gov.scot/snap; ONS</t>
  </si>
  <si>
    <t>Annex B: Revisions</t>
  </si>
  <si>
    <t>Chaper 1: Public Sector Revenue</t>
  </si>
  <si>
    <t>Revision (£m)</t>
  </si>
  <si>
    <t>Capital expenditure residual</t>
  </si>
  <si>
    <t>Network Rail</t>
  </si>
  <si>
    <t>Capital VAT refunds</t>
  </si>
  <si>
    <t xml:space="preserve">  of which capital expenditure:  </t>
  </si>
  <si>
    <t>Current expenditure residual</t>
  </si>
  <si>
    <t>Local authority pensions</t>
  </si>
  <si>
    <t>Royal Mail pension plan</t>
  </si>
  <si>
    <t>Current VAT refunds</t>
  </si>
  <si>
    <t>Local government capital consumption</t>
  </si>
  <si>
    <t>Central government capital consumption</t>
  </si>
  <si>
    <t xml:space="preserve">  of which current expenditure:  </t>
  </si>
  <si>
    <t>UK accounting adjustment</t>
  </si>
  <si>
    <t>UK total expenditure on services (TES)</t>
  </si>
  <si>
    <t>UK total managed expenditure (TME)</t>
  </si>
  <si>
    <t>Percentage of UK accounting adjustment</t>
  </si>
  <si>
    <t>Chapter 3: Public Sector Expenditure</t>
  </si>
  <si>
    <t>Chapter 2: North Sea Revenues</t>
  </si>
  <si>
    <t>Licence fees</t>
  </si>
  <si>
    <t>Petroleum revenue tax</t>
  </si>
  <si>
    <t>Total North Sea revenue</t>
  </si>
  <si>
    <t>Scotland's population share</t>
  </si>
  <si>
    <t>Scotland's share of North Sea Revenue (%)</t>
  </si>
  <si>
    <t>95% lower bound</t>
  </si>
  <si>
    <t>95% upper bound</t>
  </si>
  <si>
    <t>Total survey based apportionments</t>
  </si>
  <si>
    <t>London Olympics</t>
  </si>
  <si>
    <t>Pensions Revisions</t>
  </si>
  <si>
    <t>Other minor revisions</t>
  </si>
  <si>
    <t>Scottish accounting adjustment</t>
  </si>
  <si>
    <t>Scotland (illustrative geographical share)</t>
  </si>
  <si>
    <t xml:space="preserve">    Of which revsions to TES</t>
  </si>
  <si>
    <t>Scottish total managed expenditure (TME)</t>
  </si>
  <si>
    <t>Scottish total expenditure on services (TES)</t>
  </si>
  <si>
    <t>Nuclear related-expenditure</t>
  </si>
  <si>
    <t>2015-16</t>
  </si>
  <si>
    <t>Scottish Government, LAs and Public Corporations</t>
  </si>
  <si>
    <t>1. this table shows Scottish Rate of Income Tax liabilities rather than receipts.  They are therefore calculated on a different basis to the estimates of total Scottish income tax receipts in chapter 1 tables.</t>
  </si>
  <si>
    <t>1998-99</t>
  </si>
  <si>
    <t>1999-00</t>
  </si>
  <si>
    <t>2000-01</t>
  </si>
  <si>
    <t>2001-02</t>
  </si>
  <si>
    <t>2002-03</t>
  </si>
  <si>
    <t>2003-04</t>
  </si>
  <si>
    <t>2004-05</t>
  </si>
  <si>
    <t>2005-06</t>
  </si>
  <si>
    <t>2006-07</t>
  </si>
  <si>
    <t>2007-08</t>
  </si>
  <si>
    <t>2008-09</t>
  </si>
  <si>
    <t>2009-10</t>
  </si>
  <si>
    <t>Scotland - Excluding North Sea</t>
  </si>
  <si>
    <t>Scotland - Including North Sea (population share)</t>
  </si>
  <si>
    <t>Current Budget Balance</t>
  </si>
  <si>
    <t>North Sea Revenue</t>
  </si>
  <si>
    <t>Scotland - population share</t>
  </si>
  <si>
    <t>Scotland - geographical share</t>
  </si>
  <si>
    <t>Personal Independence Payment</t>
  </si>
  <si>
    <t>Industrial Injuries Disablement Benefit</t>
  </si>
  <si>
    <t>Funeral Payment</t>
  </si>
  <si>
    <t>Non Saving Non Dividend Income Tax Liabilities (devolved from 2016-17)</t>
  </si>
  <si>
    <t>Air Passenger Duty (devolved from 2018-19)</t>
  </si>
  <si>
    <t>Landfill Tax (devolved from 2015-16)</t>
  </si>
  <si>
    <t>Aggregates Levy (date to be decided)</t>
  </si>
  <si>
    <r>
      <t>Assigned VAT</t>
    </r>
    <r>
      <rPr>
        <vertAlign val="superscript"/>
        <sz val="8"/>
        <color rgb="FF000000"/>
        <rFont val="Arial"/>
        <family val="2"/>
      </rPr>
      <t>2</t>
    </r>
    <r>
      <rPr>
        <sz val="8"/>
        <color rgb="FF000000"/>
        <rFont val="Arial"/>
        <family val="2"/>
      </rPr>
      <t xml:space="preserve"> (assigned from 2019-20)</t>
    </r>
  </si>
  <si>
    <t xml:space="preserve">     Including North Sea revenue population share)</t>
  </si>
  <si>
    <t>Central Estimate</t>
  </si>
  <si>
    <t xml:space="preserve">Range </t>
  </si>
  <si>
    <t>Range(%)</t>
  </si>
  <si>
    <t>British Transport Police Service Agreements</t>
  </si>
  <si>
    <t>Estimates published in GERS 2015-16</t>
  </si>
  <si>
    <t>Chapter 4: Devolved Revenue and Expenditure</t>
  </si>
  <si>
    <t>As % of UK total</t>
  </si>
  <si>
    <t>Nigerian Debt</t>
  </si>
  <si>
    <t>Nigerian debt</t>
  </si>
  <si>
    <t>Before Scotland Act 2016</t>
  </si>
  <si>
    <t>After Scotland Act 2016</t>
  </si>
  <si>
    <t>North Sea revenue (per person share)</t>
  </si>
  <si>
    <t>North Sea revenue (geographical share)</t>
  </si>
  <si>
    <t>Non-North Sea revenue</t>
  </si>
  <si>
    <t>-</t>
  </si>
  <si>
    <r>
      <t>Devolved expenditure including housing benefit</t>
    </r>
    <r>
      <rPr>
        <vertAlign val="superscript"/>
        <sz val="8"/>
        <color rgb="FF000000"/>
        <rFont val="Arial"/>
        <family val="2"/>
      </rPr>
      <t>3</t>
    </r>
  </si>
  <si>
    <t>Expenditure AA</t>
  </si>
  <si>
    <t>Revenue AA</t>
  </si>
  <si>
    <t>Revenue line</t>
  </si>
  <si>
    <t>Of which current expenditure:</t>
  </si>
  <si>
    <t>n/a</t>
  </si>
  <si>
    <t>Other taxes, royalties, and adjustments</t>
  </si>
  <si>
    <t>Of which capital expenditure:</t>
  </si>
  <si>
    <t>Royal Mail Pension Plan</t>
  </si>
  <si>
    <t>Total accounting adjustments</t>
  </si>
  <si>
    <r>
      <t> </t>
    </r>
    <r>
      <rPr>
        <sz val="8"/>
        <rFont val="Times New Roman"/>
        <family val="1"/>
      </rPr>
      <t> </t>
    </r>
  </si>
  <si>
    <r>
      <t xml:space="preserve">1, 2 </t>
    </r>
    <r>
      <rPr>
        <sz val="8"/>
        <color indexed="8"/>
        <rFont val="Arial"/>
        <family val="2"/>
      </rPr>
      <t>See notes to Table A.7</t>
    </r>
  </si>
  <si>
    <r>
      <rPr>
        <vertAlign val="superscript"/>
        <sz val="8"/>
        <rFont val="Arial"/>
        <family val="2"/>
      </rPr>
      <t>1</t>
    </r>
    <r>
      <rPr>
        <sz val="8"/>
        <rFont val="Arial"/>
        <family val="2"/>
      </rPr>
      <t>The Housing Revenue Account (HRA) is classified as a Public Corporation by the ONS, which means that they pay dividends on their profits to local authorities.  To ensure that these dividends are non-negative, the ONS impute a subsidy from local authorities to HRAs to cover any shortfall (offset in Public Corporation gross operating surplus, which scores on the revenue side of the account).</t>
    </r>
  </si>
  <si>
    <r>
      <rPr>
        <vertAlign val="superscript"/>
        <sz val="8"/>
        <rFont val="Arial"/>
        <family val="2"/>
      </rPr>
      <t>2</t>
    </r>
    <r>
      <rPr>
        <sz val="8"/>
        <rFont val="Arial"/>
        <family val="2"/>
      </rPr>
      <t>Renewable Obligation Certificates are bought and sold by energy companies.  The ONS have decided that these flows should be channelled through central government and so impute offsetting amounts of spending and income.</t>
    </r>
  </si>
  <si>
    <t>Imputed subsidy from Local Authorities to the Housing Revenue Account</t>
  </si>
  <si>
    <t>Imputed flows for Renewable Obligation Certificates</t>
  </si>
  <si>
    <r>
      <t>Imputed subsidy from Local Authorities to the Housing Revenue Account</t>
    </r>
    <r>
      <rPr>
        <vertAlign val="superscript"/>
        <sz val="8"/>
        <color indexed="8"/>
        <rFont val="Arial"/>
        <family val="2"/>
      </rPr>
      <t>1</t>
    </r>
  </si>
  <si>
    <r>
      <t xml:space="preserve">Imputed flows for Renewable Obligation Certificates </t>
    </r>
    <r>
      <rPr>
        <vertAlign val="superscript"/>
        <sz val="8"/>
        <color indexed="8"/>
        <rFont val="Arial"/>
        <family val="2"/>
      </rPr>
      <t>2</t>
    </r>
  </si>
  <si>
    <t>Currently devolved</t>
  </si>
  <si>
    <t>Reserved</t>
  </si>
  <si>
    <t>Assigned under Scotland Act 2016</t>
  </si>
  <si>
    <t>Devolved under Scotland Act 2016</t>
  </si>
  <si>
    <t>Devolved under Scotland Act 2012</t>
  </si>
  <si>
    <t>Previously devolved</t>
  </si>
  <si>
    <t>Scotland - Including geographcial share of North Sea revenue</t>
  </si>
  <si>
    <t>na</t>
  </si>
  <si>
    <t>Discretionary Housing Payments</t>
  </si>
  <si>
    <t>APD</t>
  </si>
  <si>
    <t>LBTT</t>
  </si>
  <si>
    <t>AL</t>
  </si>
  <si>
    <t>Notes: Income tax refers to non-savings non-dividend income tax liabilities</t>
  </si>
  <si>
    <t>APD: air passenger duty</t>
  </si>
  <si>
    <t>LBTT: Land and Buildings Transaction Tax, compared to LBTT and stamp duties on property for the UK</t>
  </si>
  <si>
    <t>AL: aggregates levy</t>
  </si>
  <si>
    <t>Scotland: Estimated Transactions with the institutions of the EU</t>
  </si>
  <si>
    <t>GNI based contribution (GDP exc NS)</t>
  </si>
  <si>
    <t>GNI based contribution (GDP inc NS)</t>
  </si>
  <si>
    <t>UK abatement (Population share)</t>
  </si>
  <si>
    <t>VAT-based payments to the EU</t>
  </si>
  <si>
    <t xml:space="preserve">Expenditure transfers to the EU (GDP exc NS) </t>
  </si>
  <si>
    <t>Expenditure transfers to the EU (GDP inc NS)</t>
  </si>
  <si>
    <t>Receipts to cover collection costs  of TOR</t>
  </si>
  <si>
    <t>TOR</t>
  </si>
  <si>
    <t>Gross contribution to the EU budget (GDP exc NS)</t>
  </si>
  <si>
    <t>Gross contribution to the EU budget (GDP inc NS)</t>
  </si>
  <si>
    <t xml:space="preserve">Public sector EU receipts </t>
  </si>
  <si>
    <t>Net contributions to the EU budget (GDP exc NS)</t>
  </si>
  <si>
    <t>Net contributions to the EU budget (GDP inc NS)</t>
  </si>
  <si>
    <t>less Other attributed costs</t>
  </si>
  <si>
    <t>Net payments to EU institutions (GDP exc NS)</t>
  </si>
  <si>
    <t>Net payments to EU institutions (GDP inc NS)</t>
  </si>
  <si>
    <t xml:space="preserve">     Including North Sea revenue (population share)</t>
  </si>
  <si>
    <r>
      <t>Discretionary Housing Payments</t>
    </r>
    <r>
      <rPr>
        <vertAlign val="superscript"/>
        <sz val="8"/>
        <color rgb="FF000000"/>
        <rFont val="Arial"/>
        <family val="2"/>
      </rPr>
      <t>1</t>
    </r>
  </si>
  <si>
    <t>£ per person</t>
  </si>
  <si>
    <t>Social protection spending for Scotland (£ million)</t>
  </si>
  <si>
    <t>Benefit spending in Scotland</t>
  </si>
  <si>
    <t>State pension</t>
  </si>
  <si>
    <t>Other DWP benefits</t>
  </si>
  <si>
    <t>Housing benefit</t>
  </si>
  <si>
    <t>Share of benefit spending outside UK and corporate spend</t>
  </si>
  <si>
    <t>Other social protection</t>
  </si>
  <si>
    <t>Other</t>
  </si>
  <si>
    <t>Total social protection</t>
  </si>
  <si>
    <t>HMRC child benefit, tax credits, and universal credit</t>
  </si>
  <si>
    <t xml:space="preserve">GERS </t>
  </si>
  <si>
    <t>Difference</t>
  </si>
  <si>
    <t xml:space="preserve">Difference </t>
  </si>
  <si>
    <t>Geographical share of North Sea revenues (£ million)</t>
  </si>
  <si>
    <t>Scottish Government social security</t>
  </si>
  <si>
    <t>Scottish Government</t>
  </si>
  <si>
    <r>
      <t>Published Scottish Government budget</t>
    </r>
    <r>
      <rPr>
        <vertAlign val="superscript"/>
        <sz val="8"/>
        <color rgb="FF000000"/>
        <rFont val="Arial"/>
        <family val="2"/>
      </rPr>
      <t>1</t>
    </r>
  </si>
  <si>
    <t>Spending by Audit Scotland and Scottish Parliament</t>
  </si>
  <si>
    <t>Timing differences</t>
  </si>
  <si>
    <t>Adjustments to align budget to CRA measure of spending</t>
  </si>
  <si>
    <t>Grants to other public sector bodies (e.g. local government)</t>
  </si>
  <si>
    <t>Pensions</t>
  </si>
  <si>
    <t>Depreciation</t>
  </si>
  <si>
    <t>Financial transactions associated with student loans and public corporations</t>
  </si>
  <si>
    <t>Final Scottish Government expenditure on services for Scotland</t>
  </si>
  <si>
    <t>Scottish Local Government</t>
  </si>
  <si>
    <t xml:space="preserve">Housing benefit </t>
  </si>
  <si>
    <t>Final Scottish Local Government expenditure on services for Scotland</t>
  </si>
  <si>
    <t>VAT refunds</t>
  </si>
  <si>
    <t>Other accounting adjustments</t>
  </si>
  <si>
    <t>£ billion</t>
  </si>
  <si>
    <t>Rest of GB</t>
  </si>
  <si>
    <t>Rest of UK</t>
  </si>
  <si>
    <r>
      <t>Council Tax Reduction</t>
    </r>
    <r>
      <rPr>
        <vertAlign val="superscript"/>
        <sz val="8"/>
        <rFont val="Arial"/>
        <family val="2"/>
      </rPr>
      <t>1</t>
    </r>
  </si>
  <si>
    <r>
      <t>Scottish Welfare Fund</t>
    </r>
    <r>
      <rPr>
        <vertAlign val="superscript"/>
        <sz val="8"/>
        <rFont val="Arial"/>
        <family val="2"/>
      </rPr>
      <t>2</t>
    </r>
  </si>
  <si>
    <r>
      <t>Discretionary Housing Payments</t>
    </r>
    <r>
      <rPr>
        <vertAlign val="superscript"/>
        <sz val="8"/>
        <rFont val="Arial"/>
        <family val="2"/>
      </rPr>
      <t>3</t>
    </r>
  </si>
  <si>
    <t>Social security spending in Scotland</t>
  </si>
  <si>
    <t>% of GDP</t>
  </si>
  <si>
    <t>per cent of UK revenue</t>
  </si>
  <si>
    <t>per cent</t>
  </si>
  <si>
    <t>per cent of GDP</t>
  </si>
  <si>
    <t>Table A.5 Confidence intervals around survey based apportionments: Scotland</t>
  </si>
  <si>
    <t xml:space="preserve">     Excluding North Sea </t>
  </si>
  <si>
    <t xml:space="preserve">     Including North Sea (geographical share)</t>
  </si>
  <si>
    <t xml:space="preserve">     Including North Sea (per capita share)</t>
  </si>
  <si>
    <t>Table A.10:  Reconciliation of published budget documents to GERS expenditure Table 3.8</t>
  </si>
  <si>
    <t>Growth</t>
  </si>
  <si>
    <t>Of which revisions to TES to TME accounting adjustment (excl HAs)</t>
  </si>
  <si>
    <t>Total Scottish Government and public corporation (PC) expenditure</t>
  </si>
  <si>
    <t>Public corporation capital spending</t>
  </si>
  <si>
    <r>
      <t>Adjustments to move from spend ‘in’ Scotland to spend ‘for’ Scotland</t>
    </r>
    <r>
      <rPr>
        <vertAlign val="superscript"/>
        <sz val="8"/>
        <color rgb="FF000000"/>
        <rFont val="Arial"/>
        <family val="2"/>
      </rPr>
      <t>2</t>
    </r>
  </si>
  <si>
    <r>
      <t>Published Local Government gross current expenditure</t>
    </r>
    <r>
      <rPr>
        <vertAlign val="superscript"/>
        <sz val="8"/>
        <color rgb="FF000000"/>
        <rFont val="Arial"/>
        <family val="2"/>
      </rPr>
      <t>3</t>
    </r>
  </si>
  <si>
    <r>
      <t>Income excluding grants from Central Government</t>
    </r>
    <r>
      <rPr>
        <vertAlign val="superscript"/>
        <sz val="8"/>
        <color rgb="FF000000"/>
        <rFont val="Arial"/>
        <family val="2"/>
      </rPr>
      <t>4</t>
    </r>
  </si>
  <si>
    <r>
      <t>Published Local Government gross capital expenditure</t>
    </r>
    <r>
      <rPr>
        <vertAlign val="superscript"/>
        <sz val="8"/>
        <color rgb="FF000000"/>
        <rFont val="Arial"/>
        <family val="2"/>
      </rPr>
      <t>5</t>
    </r>
  </si>
  <si>
    <r>
      <t>Income from sales of capital assets</t>
    </r>
    <r>
      <rPr>
        <vertAlign val="superscript"/>
        <sz val="8"/>
        <color rgb="FF000000"/>
        <rFont val="Arial"/>
        <family val="2"/>
      </rPr>
      <t>6</t>
    </r>
  </si>
  <si>
    <r>
      <t>National Accounts adjustments</t>
    </r>
    <r>
      <rPr>
        <b/>
        <vertAlign val="superscript"/>
        <sz val="8"/>
        <color rgb="FF000000"/>
        <rFont val="Arial"/>
        <family val="2"/>
      </rPr>
      <t>7</t>
    </r>
  </si>
  <si>
    <r>
      <t xml:space="preserve">2 </t>
    </r>
    <r>
      <rPr>
        <sz val="8"/>
        <rFont val="Arial"/>
        <family val="2"/>
      </rPr>
      <t>These are adjustments made to Scottish Government spending in HM Treasury’s CRA publication. They primarily relate to spending on museums and pensions, to reflect where spending undertaken by the Scottish Government benefits residents from the rest of the UK.</t>
    </r>
  </si>
  <si>
    <r>
      <t>7</t>
    </r>
    <r>
      <rPr>
        <sz val="8"/>
        <rFont val="Arial"/>
        <family val="2"/>
      </rPr>
      <t xml:space="preserve"> See Table A.8</t>
    </r>
  </si>
  <si>
    <t xml:space="preserve">3  In GERS and the CRA, housing benefit is included in Scottish Local Government spending, as they make the payments to recipients, although it is set centrally and funded by the Department for Work and Pensions. Depending on definitions adopted, it could either be excluded or included in devolved expenditure. GERS presents both approaches. </t>
  </si>
  <si>
    <r>
      <t xml:space="preserve">1 </t>
    </r>
    <r>
      <rPr>
        <sz val="8"/>
        <rFont val="Arial"/>
        <family val="2"/>
      </rPr>
      <t>Figures for the shares of devolved revenue as a share of total revenue including a population share of North Sea revenue are the same as the share when excluding North Sea revenue.</t>
    </r>
  </si>
  <si>
    <r>
      <t xml:space="preserve">2 </t>
    </r>
    <r>
      <rPr>
        <sz val="8"/>
        <rFont val="Arial"/>
        <family val="2"/>
      </rPr>
      <t>Assigned VAT is shown on a gross basis, consistent with the National Accounts presentation. If net VAT were to be used, devolved expenditure would also need to be adjusted, as set out in Table A.9. In this case, devolved revenue as a share of estimated devolved expenditure would be 40% excluding housing benefit and 38% including housing benefit. Other Scotland Bill 2015-16 percentages are unchanged.</t>
    </r>
  </si>
  <si>
    <t>Final Scottish Government, PC, and Scottish Local Government TME</t>
  </si>
  <si>
    <t xml:space="preserve">Scottish Government, PC &amp; Local Government expenditure on services for Scotland </t>
  </si>
  <si>
    <t>2016-17</t>
  </si>
  <si>
    <t>Table S.3: Public Sector Total Managed Expenditure: 1998-99 to 2016-17</t>
  </si>
  <si>
    <t>Table S.4: Total Managed Expenditure per person: Scotland and UK 1998-99 to 2016-17</t>
  </si>
  <si>
    <t>Table S.5: Current Budget Balance: Scotland and UK 1998-99 to 2016-17</t>
  </si>
  <si>
    <t>Table S.6: Net Fiscal Balance: Scotland and UK 1998-99 to 2016-17</t>
  </si>
  <si>
    <t>Chart S.1: Net Fiscal Balance: Scotland and UK 1998-99 to 2016-17</t>
  </si>
  <si>
    <t>Chart S.2: Current Budget Balance: Scotland and UK 1998-99 to 2016-17</t>
  </si>
  <si>
    <t>Chart 1.1: Total Public Sector Revenue: Scotland 2016-17</t>
  </si>
  <si>
    <t>Table 2.1: Composition of North Sea Revenue: UK 1998-99 to 2016-17</t>
  </si>
  <si>
    <t>Table 2.2: Population Share of North Sea Revenue: Scotland 1998-99 to 2016-17</t>
  </si>
  <si>
    <t>Table 2.3: Geographical Share of North Sea Revenue: Scotland 1998-99 to 2016-17</t>
  </si>
  <si>
    <t>Chart 3.1: Total Public Expenditure: Scotland 2016-17</t>
  </si>
  <si>
    <t>Table 3.1: Total Expenditure: Scotland 2016-17</t>
  </si>
  <si>
    <t>Table 3.3: Current and Capital Expenditure (% of Total Expenditure): Scotland 1998-99 to 2016-17</t>
  </si>
  <si>
    <t>Table 3.4: Total Managed Expenditure as a Share of GDP: 1998-99 to 2016-17</t>
  </si>
  <si>
    <t>Table 3.5: Total Expenditure per Person: Scotland and UK 1998-99 to 2016-17</t>
  </si>
  <si>
    <t>Table 3.6: Total Expenditure: Scotland 1998-99 to 2016-17</t>
  </si>
  <si>
    <t>Table 3.7: Total Expenditure: UK 1998-99 to 2016-17</t>
  </si>
  <si>
    <t>Table A.7: Expenditure Accounting Adjustment: UK 1998-99 to 2016-17</t>
  </si>
  <si>
    <t>Table A.8: Expenditure Accounting Adjustment: Scotland 1998-99 to 2016-17</t>
  </si>
  <si>
    <t>Table A.10: Reconcilation of published budget documents to GERS expenditure Table 3.8</t>
  </si>
  <si>
    <t>Estimates published in GERS 2016-17</t>
  </si>
  <si>
    <t>Table B.2: Revisions to Estimates of Public Sector Revenue: Scotland and UK 2015-16</t>
  </si>
  <si>
    <t>Table B.3: Revisions to UK North Sea Revenue: 1998-99 to 2015-16</t>
  </si>
  <si>
    <t>Table B.4: Revisions to Estimates of Total Managed Expenditure: 1998-99 to 2015-16</t>
  </si>
  <si>
    <t>Table B.5: Revisions to Estimates of Public Sector Expenditure: Scotland and UK 2015-16</t>
  </si>
  <si>
    <t>Table B.7: Revisions to Estimates of the Current Budget Balance: 1998-99 to 2015-16</t>
  </si>
  <si>
    <t>Table B.8: Revisions to Estimates of the Net Fiscal Balance: 1998-99 to 2015-16</t>
  </si>
  <si>
    <t>Table B.9: Impact of Revisions to GDP on Estimates of the Current Budget Balance: 1998-99 to 2015-16</t>
  </si>
  <si>
    <t>GERS 2015-16 estimate with latest GDP estimate</t>
  </si>
  <si>
    <t>Table B.10: Impact of Revisions to GDP on Estimates of the Net Fiscal Balance: 1998-99 to 2015-16</t>
  </si>
  <si>
    <t>Value added tax</t>
  </si>
  <si>
    <t>Onshore Corporation tax</t>
  </si>
  <si>
    <t>Reserved stamp duties</t>
  </si>
  <si>
    <t>Scottish landfill tax</t>
  </si>
  <si>
    <t>Vehicle excise duties</t>
  </si>
  <si>
    <t>Environmental levies</t>
  </si>
  <si>
    <t>Other taxes</t>
  </si>
  <si>
    <t xml:space="preserve">       Interest and dividends</t>
  </si>
  <si>
    <t xml:space="preserve">       Gross operating surplus</t>
  </si>
  <si>
    <t xml:space="preserve">       Other receipts</t>
  </si>
  <si>
    <t>Total Non-North Sea taxes</t>
  </si>
  <si>
    <t>% of total non-North Sea taxes</t>
  </si>
  <si>
    <t>UK Housing Associations</t>
  </si>
  <si>
    <t>Scottish Housing Associations</t>
  </si>
  <si>
    <t>of which: revenue accounting adjustments</t>
  </si>
  <si>
    <t>Assigned VAT</t>
  </si>
  <si>
    <r>
      <t>Scottish Rate of Income Tax Liabilities (from 2016-17)</t>
    </r>
    <r>
      <rPr>
        <vertAlign val="superscript"/>
        <sz val="8"/>
        <rFont val="Arial"/>
        <family val="2"/>
      </rPr>
      <t>1</t>
    </r>
  </si>
  <si>
    <t>Table 4.5: Social security devolved prior to Scotland Act 2016</t>
  </si>
  <si>
    <t>Table 4.3: VAT Assignment: Scotland 1998-99 to 2016-17</t>
  </si>
  <si>
    <t>Table B.2: Revision to Estimates of Public Sector Revenue: Scotland and UK 2015-16</t>
  </si>
  <si>
    <t>Other receipts</t>
  </si>
  <si>
    <t xml:space="preserve">        Interest and dividends</t>
  </si>
  <si>
    <t xml:space="preserve">       Othe receipts</t>
  </si>
  <si>
    <t>Total revenue</t>
  </si>
  <si>
    <t xml:space="preserve">       Excluding North Sea</t>
  </si>
  <si>
    <t xml:space="preserve">       Including population share of North Sea</t>
  </si>
  <si>
    <t xml:space="preserve">       Including geographical share of North Sea</t>
  </si>
  <si>
    <r>
      <t>Other taxes</t>
    </r>
    <r>
      <rPr>
        <vertAlign val="superscript"/>
        <sz val="8"/>
        <rFont val="Arial"/>
        <family val="2"/>
      </rPr>
      <t>1</t>
    </r>
  </si>
  <si>
    <t>UK revenue</t>
  </si>
  <si>
    <t xml:space="preserve">North Sea corporation tax  </t>
  </si>
  <si>
    <t>Scottish geographical revenue</t>
  </si>
  <si>
    <t>Scottish share of UK</t>
  </si>
  <si>
    <t>Local Government</t>
  </si>
  <si>
    <t>Public corporations</t>
  </si>
  <si>
    <t>Other UK Goverment departments</t>
  </si>
  <si>
    <t>Capital Expenditure</t>
  </si>
  <si>
    <t>UK growth</t>
  </si>
  <si>
    <t>Total expenditure</t>
  </si>
  <si>
    <t>Stamp Duties (Land and Buildings) (devolved from 2015-16)</t>
  </si>
  <si>
    <t>Total devolved taxes</t>
  </si>
  <si>
    <t>Total devolved and assigned taxes</t>
  </si>
  <si>
    <t>Non Domestic Rates</t>
  </si>
  <si>
    <t>Devolved and assigned taxes as % of non-North Sea Scottish revenue</t>
  </si>
  <si>
    <r>
      <t>as % of taxes incl geographical share of North Sea revenue</t>
    </r>
    <r>
      <rPr>
        <b/>
        <vertAlign val="superscript"/>
        <sz val="8"/>
        <color rgb="FF000000"/>
        <rFont val="Arial"/>
        <family val="2"/>
      </rPr>
      <t>1</t>
    </r>
  </si>
  <si>
    <t>Devolved  taxes as % of estimated devolved expenditure</t>
  </si>
  <si>
    <t>Devolved and Assigned taxes as % of estimated devolved expenditure</t>
  </si>
  <si>
    <t>Other UK Government departments</t>
  </si>
  <si>
    <t xml:space="preserve">  Of which: corporation tax</t>
  </si>
  <si>
    <t xml:space="preserve">  Of which: non-domestic rates</t>
  </si>
  <si>
    <t xml:space="preserve">  Of which: housing associations</t>
  </si>
  <si>
    <t>Other Receipts</t>
  </si>
  <si>
    <t>Difference between Scotland and UK</t>
  </si>
  <si>
    <t>GNI based contribution</t>
  </si>
  <si>
    <t>UK abatement</t>
  </si>
  <si>
    <t>VAT-based contribution to the EU</t>
  </si>
  <si>
    <t>Expenditure transfers to the EU</t>
  </si>
  <si>
    <t>Gross contribution to the EU budget</t>
  </si>
  <si>
    <t>Net contributions to the EU budget</t>
  </si>
  <si>
    <t>Net payments to EU institutions)</t>
  </si>
  <si>
    <t>UK: Estimated Transactions with the institutions of the EU</t>
  </si>
  <si>
    <t>Landfill tax (devolved from 2015-16)</t>
  </si>
  <si>
    <t>ONS</t>
  </si>
  <si>
    <t>Non-North Sea taxes (£ million)</t>
  </si>
  <si>
    <t>Other receipts (£ million)</t>
  </si>
  <si>
    <t>Ministry of Defence</t>
  </si>
  <si>
    <t>Social care for the elderly and disabled</t>
  </si>
  <si>
    <t xml:space="preserve"> </t>
  </si>
  <si>
    <t>Net public sector pensions</t>
  </si>
  <si>
    <t>Amendments from the CRA</t>
  </si>
  <si>
    <t>Amendments from PESA</t>
  </si>
  <si>
    <t>Local Government spending</t>
  </si>
  <si>
    <t xml:space="preserve">    Of which Housing Associations (HAs)</t>
  </si>
  <si>
    <t>Of which Housing Associations (HAs)</t>
  </si>
  <si>
    <t>Of which HAs</t>
  </si>
  <si>
    <t>EU Payments to Higher Education Institutions, Academic Year 2011-12 to 2015-16</t>
  </si>
  <si>
    <t>Academic year 2011-12 to 2015-16</t>
  </si>
  <si>
    <t>Unitary charge payments, 2012-13 to 2016-17</t>
  </si>
  <si>
    <t>£ millions</t>
  </si>
  <si>
    <t>By scheme type</t>
  </si>
  <si>
    <t>Private Finance Initiative</t>
  </si>
  <si>
    <t>Total Unitary Charge payments</t>
  </si>
  <si>
    <t>By procuring authority</t>
  </si>
  <si>
    <t>Further Education</t>
  </si>
  <si>
    <t>NHS</t>
  </si>
  <si>
    <t>Other Scottish Government</t>
  </si>
  <si>
    <t>Scottish Water</t>
  </si>
  <si>
    <t>By sector of project</t>
  </si>
  <si>
    <t>Energy</t>
  </si>
  <si>
    <t>IT</t>
  </si>
  <si>
    <t>Offices</t>
  </si>
  <si>
    <t>Police</t>
  </si>
  <si>
    <t>Prisons</t>
  </si>
  <si>
    <t>Schools</t>
  </si>
  <si>
    <t>Waste</t>
  </si>
  <si>
    <t>UK Total Unitary Charge Payments</t>
  </si>
  <si>
    <t>Scotland as % UK</t>
  </si>
  <si>
    <r>
      <t>Non-Profit Distributing models</t>
    </r>
    <r>
      <rPr>
        <vertAlign val="superscript"/>
        <sz val="8"/>
        <color rgb="FF000000"/>
        <rFont val="Arial"/>
        <family val="2"/>
      </rPr>
      <t>1</t>
    </r>
  </si>
  <si>
    <t>Total Non-North Sea revenue</t>
  </si>
  <si>
    <t>Non-savings and non-dividend income tax liabilities (devolved from 2017-18)</t>
  </si>
  <si>
    <t>Aggregates Levy (date of devolution to be decided)</t>
  </si>
  <si>
    <t>Note: this table shows Scottish Rate of Income Tax liabilities rather than receipts.  They are therefore calculated on a different basis to the estimates of total Scottish income tax receipts in Table 1.1.</t>
  </si>
  <si>
    <r>
      <t>Land and buildings transaction tax (devolved from 2015-16</t>
    </r>
    <r>
      <rPr>
        <sz val="8"/>
        <rFont val="Arial"/>
        <family val="2"/>
      </rPr>
      <t>)</t>
    </r>
  </si>
  <si>
    <t>UK including all North Sea</t>
  </si>
  <si>
    <t>Scotland - Excluding North Sea revenue</t>
  </si>
  <si>
    <t>Scotland - Including North Sea revenue (geographical share)</t>
  </si>
  <si>
    <t>UK - including all North Sea Revenue</t>
  </si>
  <si>
    <t>Table 1.1: Revenue: Scotland and UK 2016-17</t>
  </si>
  <si>
    <t>Table 1.2: Non-North Sea Revenue: Scotland as share of UK 1998-99 to 2016-17</t>
  </si>
  <si>
    <t>Estimates of Total Scottish Revenues 2012-13 to 2016-17</t>
  </si>
  <si>
    <t>Table 1.3: Revenue Per Person: Scotland and UK 1998-99 to 2016-17</t>
  </si>
  <si>
    <t>Table 1.4: Revenue: Scotland and UK: 1998-99 to 2016-17</t>
  </si>
  <si>
    <t>Chart 2.1 North Sea Revenue: 1998-99 to 2016-17</t>
  </si>
  <si>
    <t>Table 4.1: Currently Devolved Taxes: 1998-99 to 2016-17</t>
  </si>
  <si>
    <t>Table 4.2: Revenue devolved under Scotland Act 2016: 1998-99 to 2016-17</t>
  </si>
  <si>
    <t>Table 4.6: Devolved social security under Scotland Act 2016: 2011-12 to 2016-17</t>
  </si>
  <si>
    <t>Table 4.7: Devolved social security expenditure per head: Scotland and rest of GB: 2011-12 to 2016-17</t>
  </si>
  <si>
    <t xml:space="preserve">Table A.2: Current and Capital Budgets: Scotland:1998-99 to 2016-17 </t>
  </si>
  <si>
    <t>Table A.6: Amendments to Estimates of Total Public Sector Expenditure on Services from CRA 2016</t>
  </si>
  <si>
    <t>Table A.6: Amendments to Estimates of Total Public Sector Expenditure from CRA 2016</t>
  </si>
  <si>
    <t>Corporation tax (&amp; North Sea revenue)</t>
  </si>
  <si>
    <t>of which, change to methodology</t>
  </si>
  <si>
    <t>£ per peson</t>
  </si>
  <si>
    <t>Housing Associations</t>
  </si>
  <si>
    <t>As % of total UK revenue</t>
  </si>
  <si>
    <t>Table S.2: Revenue per person: Scotland and UK 1998-99 to 2016-17</t>
  </si>
  <si>
    <t>Table S.1: Total Revenue: 1998-99 to 2016-17</t>
  </si>
  <si>
    <t>Note: Local authority revenue consists of non-domestic rates and council tax</t>
  </si>
  <si>
    <t xml:space="preserve">       Population share of North Sea revenue</t>
  </si>
  <si>
    <t xml:space="preserve">       Illustrative geographical share of North Sea revenue</t>
  </si>
  <si>
    <t>Total revenue (excluding North Sea revenue)</t>
  </si>
  <si>
    <t>Total revenue (including population share of North Sea revenue)</t>
  </si>
  <si>
    <t>Total revenue (including geographic share of North Sea revenue)</t>
  </si>
  <si>
    <t>Table 3.2: Total Current and Capital Expenditure: Scotland and UK 2016-17</t>
  </si>
  <si>
    <t>2012-13 to 2016-17</t>
  </si>
  <si>
    <t>2012-13 to 201-617</t>
  </si>
  <si>
    <t>Table 4.8: Fiscal Powers before and after Scotland Act 2016, 2016-17 (£million)</t>
  </si>
  <si>
    <t>Table 4.8: Fiscal Powers before and after Scotland Act 2016: 2016-17 (£million)</t>
  </si>
  <si>
    <t>Note: Financial year estimates are calculated as the weighted average of the relevant mid-year estimates. I.e., the 2014-15 population is estimated as three-quarters of the 2014 population plus one quarter of the 2015 population.</t>
  </si>
  <si>
    <t>Table A.3: Scottish GDP including and excluding North Sea GDP:1998-99 to 2016-17</t>
  </si>
  <si>
    <t>Table A.4: Calendar year General Estimates: Scotland and UK:1998 to 2016</t>
  </si>
  <si>
    <r>
      <t xml:space="preserve">Note: </t>
    </r>
    <r>
      <rPr>
        <sz val="8"/>
        <rFont val="Arial"/>
        <family val="2"/>
      </rPr>
      <t>As figures above are on a calendar year basis, the North Sea revenue figures differ from those shown in Chapter 2. They are consistent with those shown in Table J of Quarterly National Accounts Scotland 2017Q1 (http://www.gov.scot/topics/statistics/browse/economy/QNA2017Q1)</t>
    </r>
  </si>
  <si>
    <t>Total CRA amendments</t>
  </si>
  <si>
    <t>Total Pesa amendments</t>
  </si>
  <si>
    <t>Table A.5: Confidence intervals around survey based apportionments: Scotland</t>
  </si>
  <si>
    <t>Table B.1: Revision to Estimates of Total Non-North Sea Revenue: 1998-99 to 2015-16</t>
  </si>
  <si>
    <t>Table B.1: Revisions to Estimates of Total Non-North Sea Revenue: 1998-99 to 2015-16</t>
  </si>
  <si>
    <t>Land &amp; Buildings transaction tax</t>
  </si>
  <si>
    <r>
      <t>1</t>
    </r>
    <r>
      <rPr>
        <sz val="8"/>
        <rFont val="Arial"/>
        <family val="2"/>
      </rPr>
      <t xml:space="preserve"> Scottish Government Draft Budget 2017-18 Annex G</t>
    </r>
  </si>
  <si>
    <r>
      <t xml:space="preserve">3 </t>
    </r>
    <r>
      <rPr>
        <sz val="8"/>
        <rFont val="Arial"/>
        <family val="2"/>
      </rPr>
      <t>Scottish Local Government Finance Statistics 2015-16, Annex B. Total General Fund (excluding the Housing Revenue Account and trading with the public) employee costs, operating costs, and support services costs, less recharges</t>
    </r>
  </si>
  <si>
    <r>
      <t>1</t>
    </r>
    <r>
      <rPr>
        <sz val="8"/>
        <rFont val="Arial"/>
        <family val="2"/>
      </rPr>
      <t xml:space="preserve"> This group includes some 11 separate revenues (as set out in the detailed methodology paper on the GERS website). It also contains an accounting adjustment to align the revenue estimates to those in the July 2017 UK Public Sector Finances. This adjustment is apportioned to Scotland on a population share basis.</t>
    </r>
  </si>
  <si>
    <r>
      <t>2</t>
    </r>
    <r>
      <rPr>
        <sz val="8"/>
        <rFont val="Arial"/>
        <family val="2"/>
      </rPr>
      <t xml:space="preserve"> As the receipts for UK Petroleum Revenue Tax are negative, the Scottish share appears unusually high in 2016-17. This is discussed in more detail in Chapter 2.</t>
    </r>
  </si>
  <si>
    <t>Table 1.3: Revenue Per Person: Scotland and UK: 1998-99 to 2016-17</t>
  </si>
  <si>
    <t>Table 1.4: Revenue: Scotland and UK 1998-99 to 2016-17</t>
  </si>
  <si>
    <t>Table 3.4:Total Managed Expenditure as a Share of GDP: 1998-99 to 2016-17</t>
  </si>
  <si>
    <t>Table 3.5: Total Expenditure Per Person: Scotland and UK 1998-99 to 2016-17</t>
  </si>
  <si>
    <t>Table 3.8: Total Expenditure: Scottish Government, Local Authorities, Public Corporations, and Other UK Government:Scotland 1998-99 to 2016-17</t>
  </si>
  <si>
    <t>Table 4.3:  VAT Assignment: Scotland 1998-99 to 2016-17</t>
  </si>
  <si>
    <t>Table 4.4: Devolved revenue per head: Scotland and UK, 2012-13 to 2016-17</t>
  </si>
  <si>
    <t>Table A.1 Financial Year Population Estimates (thousands) 1998-99 to 2016-17</t>
  </si>
  <si>
    <t>Table A.2: Current and Capital Budgets: Scotland 1998-99 to 2016-17</t>
  </si>
  <si>
    <t>Table A.3: Scottish GDP including and excluding North Sea GDP: 1998-99 to 2016-17</t>
  </si>
  <si>
    <t>Table A.4 Calendar Year General Government Estimates: Scotland and UK 1998 to 2016</t>
  </si>
  <si>
    <t>Table A.9: Accounting Adjustment, Revenue and Expenditure: Scotland, 2016-17</t>
  </si>
  <si>
    <t>`</t>
  </si>
  <si>
    <t>Box 1.1: Estimates of Total Scottish Revenues 2012-13 to 2016-17</t>
  </si>
  <si>
    <t>Table 3.8: Total Expenditure: Scottish Government, Local Authorities, Public Corporations, and Other UK Government 1998-99 to 2016-17</t>
  </si>
  <si>
    <t>Box 3.1: Social protection spending for Scotland (£ million)</t>
  </si>
  <si>
    <t>Box 3.2: Transactions with institutions of the EU</t>
  </si>
  <si>
    <t>Box 3.3: Unitary charge payments, 2012-13 to 2016-17</t>
  </si>
  <si>
    <t>Table 4.4: Devolved Revenue per head: Scotland and UK 2012-12 to 2016-17</t>
  </si>
  <si>
    <t>Table 4.5: Social Security devolved prior to Scotland Act 2016</t>
  </si>
  <si>
    <t>Table A.1: Financial Year Population Estimates (thousands):1998-99 to 216-17</t>
  </si>
  <si>
    <t>+/-217</t>
  </si>
  <si>
    <t>+/-1.7%</t>
  </si>
  <si>
    <t>+/-176</t>
  </si>
  <si>
    <t>+/-224</t>
  </si>
  <si>
    <t>+/-2.2%</t>
  </si>
  <si>
    <t>+/-19</t>
  </si>
  <si>
    <t>+/-83</t>
  </si>
  <si>
    <t>+/-8%</t>
  </si>
  <si>
    <t>+/-3</t>
  </si>
  <si>
    <t>+/-1.4%</t>
  </si>
  <si>
    <t>+/-7</t>
  </si>
  <si>
    <t>+/-2%</t>
  </si>
  <si>
    <t>+/-729</t>
  </si>
  <si>
    <t>Table A.9: Accounting Adjustment, Revenue and Expenditure: Scotland: 2016-17</t>
  </si>
  <si>
    <t>Table B.6: Revisions to Capital Consumption:1998-99 to 2015-16</t>
  </si>
  <si>
    <t>Table B.6: Revisions to Capital Consumption: 1998-99 to 2015-16</t>
  </si>
  <si>
    <r>
      <t xml:space="preserve">4 </t>
    </r>
    <r>
      <rPr>
        <sz val="8"/>
        <rFont val="Arial"/>
        <family val="2"/>
      </rPr>
      <t>As Note 3. Total General Fund (excluding the Housing Revenue Account and trading with the public) income less government grants</t>
    </r>
  </si>
  <si>
    <r>
      <t>5</t>
    </r>
    <r>
      <rPr>
        <sz val="8"/>
        <rFont val="Arial"/>
        <family val="2"/>
      </rPr>
      <t xml:space="preserve"> As Note 3. All services total gross capital expenditure (Annex H)</t>
    </r>
  </si>
  <si>
    <r>
      <t xml:space="preserve">6 </t>
    </r>
    <r>
      <rPr>
        <sz val="8"/>
        <rFont val="Arial"/>
        <family val="2"/>
      </rPr>
      <t>As Note 3. Total capital receipts from sales of assets (Annex I)</t>
    </r>
  </si>
  <si>
    <r>
      <t xml:space="preserve">       as % of revenue incl geographical share of North Sea revenue</t>
    </r>
    <r>
      <rPr>
        <b/>
        <vertAlign val="superscript"/>
        <sz val="8"/>
        <color rgb="FF000000"/>
        <rFont val="Arial"/>
        <family val="2"/>
      </rPr>
      <t>1</t>
    </r>
  </si>
  <si>
    <t>Devolved taxes as % of non-North Sea Scottish revenue</t>
  </si>
  <si>
    <t>Chart 4.1: Devolved and Reserved Revenue in Scotland 2016-17</t>
  </si>
  <si>
    <t>Chart 4.1: Devolved and Reserved Expenditure in Scotland 2016-17</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</si>
</sst>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1" formatCode="_-* #,##0_-;\-* #,##0_-;_-* &quot;-&quot;_-;_-@_-"/>
    <numFmt numFmtId="44" formatCode="_-&quot;£&quot;* #,##0.00_-;\-&quot;£&quot;* #,##0.00_-;_-&quot;£&quot;* &quot;-&quot;??_-;_-@_-"/>
    <numFmt numFmtId="43" formatCode="_-* #,##0.00_-;\-* #,##0.00_-;_-* &quot;-&quot;??_-;_-@_-"/>
    <numFmt numFmtId="164" formatCode="0.0%"/>
    <numFmt numFmtId="165" formatCode="_-* #,##0_-;\-* #,##0_-;_-* &quot;-&quot;??_-;_-@_-"/>
    <numFmt numFmtId="166" formatCode="0.0"/>
    <numFmt numFmtId="167" formatCode="&quot;£&quot;#,##0.00"/>
    <numFmt numFmtId="168" formatCode="#,##0_ ;\-#,##0\ "/>
    <numFmt numFmtId="169" formatCode="&quot;+/-&quot;0.0&quot;%&quot;"/>
    <numFmt numFmtId="170" formatCode="&quot;+/-&quot;#,##0"/>
    <numFmt numFmtId="171" formatCode="&quot;+/-&quot;0"/>
    <numFmt numFmtId="172" formatCode="&quot;+/-&quot;0.0%"/>
    <numFmt numFmtId="173" formatCode="0.000"/>
    <numFmt numFmtId="174" formatCode="0.0000"/>
    <numFmt numFmtId="175" formatCode="#,##0.0_-;\(#,##0.0\);_-* &quot;-&quot;??_-"/>
    <numFmt numFmtId="176" formatCode="&quot;to &quot;0.0000;&quot;to &quot;\-0.0000;&quot;to 0&quot;"/>
    <numFmt numFmtId="177" formatCode="_-[$€-2]* #,##0.00_-;\-[$€-2]* #,##0.00_-;_-[$€-2]* &quot;-&quot;??_-"/>
    <numFmt numFmtId="178" formatCode="#,##0;\-#,##0;\-"/>
    <numFmt numFmtId="179" formatCode="#\ ##0"/>
    <numFmt numFmtId="180" formatCode="[&lt;0.0001]&quot;&lt;0.0001&quot;;0.0000"/>
    <numFmt numFmtId="181" formatCode="#,##0.0,,;\-#,##0.0,,;\-"/>
    <numFmt numFmtId="182" formatCode="#,##0,;\-#,##0,;\-"/>
    <numFmt numFmtId="183" formatCode="0.0%;\-0.0%;\-"/>
    <numFmt numFmtId="184" formatCode="#,##0.0,,;\-#,##0.0,,"/>
    <numFmt numFmtId="185" formatCode="#,##0,;\-#,##0,"/>
    <numFmt numFmtId="186" formatCode="0.0%;\-0.0%"/>
    <numFmt numFmtId="187" formatCode="#,##0.0"/>
    <numFmt numFmtId="188" formatCode="&quot;£&quot;#,##0"/>
    <numFmt numFmtId="189" formatCode="\+&quot;£&quot;#,##0"/>
  </numFmts>
  <fonts count="144">
    <font>
      <sz val="10"/>
      <name val="Arial"/>
    </font>
    <font>
      <sz val="10"/>
      <color theme="1"/>
      <name val="Arial"/>
      <family val="2"/>
    </font>
    <font>
      <sz val="10"/>
      <color theme="1"/>
      <name val="Arial"/>
      <family val="2"/>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1"/>
      <color indexed="9"/>
      <name val="Arial"/>
      <family val="2"/>
    </font>
    <font>
      <sz val="8"/>
      <name val="Arial"/>
      <family val="2"/>
    </font>
    <font>
      <b/>
      <sz val="8"/>
      <name val="Arial"/>
      <family val="2"/>
    </font>
    <font>
      <b/>
      <u/>
      <sz val="8"/>
      <name val="Arial"/>
      <family val="2"/>
    </font>
    <font>
      <sz val="11"/>
      <name val="Arial"/>
      <family val="2"/>
    </font>
    <font>
      <sz val="8"/>
      <color indexed="8"/>
      <name val="Arial"/>
      <family val="2"/>
    </font>
    <font>
      <b/>
      <sz val="8"/>
      <color indexed="8"/>
      <name val="Arial"/>
      <family val="2"/>
    </font>
    <font>
      <vertAlign val="superscript"/>
      <sz val="8"/>
      <name val="Arial"/>
      <family val="2"/>
    </font>
    <font>
      <sz val="8"/>
      <name val="Arial"/>
      <family val="2"/>
    </font>
    <font>
      <u/>
      <sz val="10"/>
      <color indexed="12"/>
      <name val="Arial"/>
      <family val="2"/>
    </font>
    <font>
      <sz val="16"/>
      <name val="Arial"/>
      <family val="2"/>
    </font>
    <font>
      <b/>
      <sz val="12"/>
      <color indexed="56"/>
      <name val="Arial"/>
      <family val="2"/>
    </font>
    <font>
      <sz val="12"/>
      <color indexed="12"/>
      <name val="Arial"/>
      <family val="2"/>
    </font>
    <font>
      <b/>
      <sz val="12"/>
      <name val="Arial"/>
      <family val="2"/>
    </font>
    <font>
      <b/>
      <sz val="10"/>
      <name val="Arial"/>
      <family val="2"/>
    </font>
    <font>
      <sz val="10"/>
      <name val="Arial"/>
      <family val="2"/>
    </font>
    <font>
      <b/>
      <sz val="8"/>
      <name val="Arial Bold"/>
    </font>
    <font>
      <i/>
      <sz val="8"/>
      <color indexed="8"/>
      <name val="Arial"/>
      <family val="2"/>
    </font>
    <font>
      <sz val="10"/>
      <color theme="1"/>
      <name val="Arial"/>
      <family val="2"/>
    </font>
    <font>
      <sz val="10"/>
      <color rgb="FF000000"/>
      <name val="Arial"/>
      <family val="2"/>
    </font>
    <font>
      <sz val="8"/>
      <color rgb="FF000000"/>
      <name val="Arial"/>
      <family val="2"/>
    </font>
    <font>
      <sz val="8"/>
      <name val="Times New Roman"/>
      <family val="1"/>
    </font>
    <font>
      <b/>
      <sz val="8"/>
      <color rgb="FF000000"/>
      <name val="Arial"/>
      <family val="2"/>
    </font>
    <font>
      <i/>
      <sz val="8"/>
      <name val="Arial"/>
      <family val="2"/>
    </font>
    <font>
      <b/>
      <i/>
      <sz val="8"/>
      <name val="Arial"/>
      <family val="2"/>
    </font>
    <font>
      <b/>
      <sz val="11"/>
      <color rgb="FFFFFFFF"/>
      <name val="Arial"/>
      <family val="2"/>
    </font>
    <font>
      <b/>
      <sz val="18"/>
      <color theme="3"/>
      <name val="Cambria"/>
      <family val="2"/>
      <scheme val="maj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
      <sz val="12"/>
      <color indexed="8"/>
      <name val="CGTimes"/>
      <family val="2"/>
    </font>
    <font>
      <sz val="12"/>
      <color indexed="9"/>
      <name val="CGTimes"/>
      <family val="2"/>
    </font>
    <font>
      <sz val="12"/>
      <color indexed="20"/>
      <name val="CGTimes"/>
      <family val="2"/>
    </font>
    <font>
      <b/>
      <sz val="12"/>
      <color indexed="52"/>
      <name val="CGTimes"/>
      <family val="2"/>
    </font>
    <font>
      <b/>
      <sz val="12"/>
      <color indexed="9"/>
      <name val="CGTimes"/>
      <family val="2"/>
    </font>
    <font>
      <i/>
      <sz val="12"/>
      <color indexed="23"/>
      <name val="CGTimes"/>
      <family val="2"/>
    </font>
    <font>
      <sz val="12"/>
      <color indexed="17"/>
      <name val="CGTimes"/>
      <family val="2"/>
    </font>
    <font>
      <b/>
      <sz val="15"/>
      <color indexed="56"/>
      <name val="CGTimes"/>
      <family val="2"/>
    </font>
    <font>
      <b/>
      <sz val="13"/>
      <color indexed="56"/>
      <name val="CGTimes"/>
      <family val="2"/>
    </font>
    <font>
      <b/>
      <sz val="11"/>
      <color indexed="56"/>
      <name val="CGTimes"/>
      <family val="2"/>
    </font>
    <font>
      <sz val="12"/>
      <color indexed="62"/>
      <name val="CGTimes"/>
      <family val="2"/>
    </font>
    <font>
      <sz val="12"/>
      <color indexed="52"/>
      <name val="CGTimes"/>
      <family val="2"/>
    </font>
    <font>
      <sz val="12"/>
      <color indexed="60"/>
      <name val="CGTimes"/>
      <family val="2"/>
    </font>
    <font>
      <b/>
      <sz val="12"/>
      <color indexed="63"/>
      <name val="CGTimes"/>
      <family val="2"/>
    </font>
    <font>
      <b/>
      <sz val="18"/>
      <color indexed="56"/>
      <name val="Cambria"/>
      <family val="2"/>
    </font>
    <font>
      <b/>
      <sz val="12"/>
      <color indexed="8"/>
      <name val="CGTimes"/>
      <family val="2"/>
    </font>
    <font>
      <sz val="12"/>
      <color indexed="10"/>
      <name val="CGTimes"/>
      <family val="2"/>
    </font>
    <font>
      <b/>
      <vertAlign val="superscript"/>
      <sz val="8"/>
      <color rgb="FF000000"/>
      <name val="Arial"/>
      <family val="2"/>
    </font>
    <font>
      <vertAlign val="superscript"/>
      <sz val="8"/>
      <color rgb="FF000000"/>
      <name val="Arial"/>
      <family val="2"/>
    </font>
    <font>
      <sz val="10"/>
      <color rgb="FFFF0000"/>
      <name val="Arial"/>
      <family val="2"/>
    </font>
    <font>
      <vertAlign val="superscript"/>
      <sz val="8"/>
      <color indexed="8"/>
      <name val="Arial"/>
      <family val="2"/>
    </font>
    <font>
      <sz val="10"/>
      <name val="Times New Roman"/>
      <family val="1"/>
    </font>
    <font>
      <vertAlign val="superscript"/>
      <sz val="8"/>
      <color rgb="FFFF0000"/>
      <name val="Arial"/>
      <family val="2"/>
    </font>
    <font>
      <i/>
      <sz val="10"/>
      <name val="Arial"/>
      <family val="2"/>
    </font>
    <font>
      <u/>
      <sz val="10"/>
      <name val="Arial"/>
      <family val="2"/>
    </font>
    <font>
      <i/>
      <sz val="8"/>
      <color rgb="FF000000"/>
      <name val="Arial"/>
      <family val="2"/>
    </font>
    <font>
      <b/>
      <i/>
      <sz val="8"/>
      <color rgb="FF000000"/>
      <name val="Arial"/>
      <family val="2"/>
    </font>
    <font>
      <sz val="8"/>
      <color rgb="FF000000"/>
      <name val="Times New Roman"/>
      <family val="1"/>
    </font>
    <font>
      <b/>
      <sz val="10"/>
      <color rgb="FF000000"/>
      <name val="Arial"/>
      <family val="2"/>
    </font>
    <font>
      <b/>
      <sz val="10"/>
      <color indexed="1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Arial"/>
      <family val="2"/>
    </font>
    <font>
      <sz val="10"/>
      <name val="System"/>
      <family val="2"/>
    </font>
    <font>
      <b/>
      <sz val="11"/>
      <color indexed="55"/>
      <name val="Arial"/>
      <family val="2"/>
    </font>
    <font>
      <i/>
      <sz val="11"/>
      <color indexed="23"/>
      <name val="Calibri"/>
      <family val="2"/>
    </font>
    <font>
      <sz val="11"/>
      <color indexed="10"/>
      <name val="Arial"/>
      <family val="2"/>
    </font>
    <font>
      <i/>
      <sz val="8"/>
      <name val="Times New Roman"/>
      <family val="1"/>
    </font>
    <font>
      <sz val="11"/>
      <color indexed="17"/>
      <name val="Calibri"/>
      <family val="2"/>
    </font>
    <font>
      <b/>
      <sz val="9"/>
      <color indexed="18"/>
      <name val="Arial"/>
      <family val="2"/>
    </font>
    <font>
      <b/>
      <sz val="9"/>
      <color indexed="8"/>
      <name val="Arial"/>
      <family val="2"/>
    </font>
    <font>
      <b/>
      <sz val="12"/>
      <color indexed="12"/>
      <name val="Arial"/>
      <family val="2"/>
    </font>
    <font>
      <b/>
      <sz val="15"/>
      <color indexed="56"/>
      <name val="Calibri"/>
      <family val="2"/>
    </font>
    <font>
      <b/>
      <sz val="13"/>
      <color indexed="56"/>
      <name val="Calibri"/>
      <family val="2"/>
    </font>
    <font>
      <b/>
      <sz val="11"/>
      <color indexed="56"/>
      <name val="Calibri"/>
      <family val="2"/>
    </font>
    <font>
      <b/>
      <i/>
      <sz val="12"/>
      <name val="Arial"/>
      <family val="2"/>
    </font>
    <font>
      <b/>
      <i/>
      <sz val="10"/>
      <name val="Arial"/>
      <family val="2"/>
    </font>
    <font>
      <u/>
      <sz val="10"/>
      <color theme="10"/>
      <name val="System"/>
      <family val="2"/>
    </font>
    <font>
      <u/>
      <sz val="11"/>
      <color theme="10"/>
      <name val="Calibri"/>
      <family val="2"/>
    </font>
    <font>
      <sz val="7"/>
      <name val="Arial"/>
      <family val="2"/>
    </font>
    <font>
      <sz val="11"/>
      <color indexed="62"/>
      <name val="Calibri"/>
      <family val="2"/>
    </font>
    <font>
      <sz val="11"/>
      <color indexed="52"/>
      <name val="Calibri"/>
      <family val="2"/>
    </font>
    <font>
      <sz val="11"/>
      <color indexed="60"/>
      <name val="Calibri"/>
      <family val="2"/>
    </font>
    <font>
      <sz val="12"/>
      <name val="Helv"/>
    </font>
    <font>
      <sz val="12"/>
      <color theme="1"/>
      <name val="Arial"/>
      <family val="2"/>
    </font>
    <font>
      <sz val="10"/>
      <color indexed="8"/>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0"/>
      <name val="Tahoma"/>
      <family val="2"/>
    </font>
    <font>
      <sz val="10"/>
      <name val="Tahoma"/>
      <family val="2"/>
    </font>
    <font>
      <i/>
      <sz val="7"/>
      <name val="Arial"/>
      <family val="2"/>
    </font>
    <font>
      <b/>
      <sz val="8"/>
      <color indexed="12"/>
      <name val="Arial"/>
      <family val="2"/>
    </font>
    <font>
      <i/>
      <sz val="8"/>
      <color indexed="12"/>
      <name val="Arial"/>
      <family val="2"/>
    </font>
    <font>
      <b/>
      <sz val="11"/>
      <name val="Times New Roman"/>
      <family val="1"/>
    </font>
    <font>
      <b/>
      <sz val="18"/>
      <name val="Arial"/>
      <family val="2"/>
    </font>
    <font>
      <b/>
      <sz val="11"/>
      <color indexed="8"/>
      <name val="Calibri"/>
      <family val="2"/>
    </font>
    <font>
      <sz val="11"/>
      <color indexed="10"/>
      <name val="Calibri"/>
      <family val="2"/>
    </font>
    <font>
      <b/>
      <sz val="11"/>
      <name val="Arial"/>
      <family val="2"/>
    </font>
    <font>
      <sz val="10"/>
      <color rgb="FF000000"/>
      <name val="Times New Roman"/>
      <family val="1"/>
    </font>
    <font>
      <sz val="11"/>
      <color rgb="FF000000"/>
      <name val="Arial"/>
      <family val="2"/>
    </font>
    <font>
      <sz val="12"/>
      <name val="Arial"/>
      <family val="2"/>
    </font>
    <font>
      <i/>
      <sz val="8"/>
      <color rgb="FFFF0000"/>
      <name val="Arial"/>
      <family val="2"/>
    </font>
    <font>
      <i/>
      <sz val="10"/>
      <color rgb="FFFF0000"/>
      <name val="Arial"/>
      <family val="2"/>
    </font>
    <font>
      <b/>
      <sz val="11"/>
      <color rgb="FF00446A"/>
      <name val="Arial"/>
      <family val="2"/>
    </font>
    <font>
      <vertAlign val="superscript"/>
      <sz val="9"/>
      <name val="Arial"/>
      <family val="2"/>
    </font>
  </fonts>
  <fills count="8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rgb="FFFFFFFF"/>
        <bgColor indexed="64"/>
      </patternFill>
    </fill>
    <fill>
      <patternFill patternType="solid">
        <fgColor rgb="FF00446A"/>
        <bgColor indexed="64"/>
      </patternFill>
    </fill>
    <fill>
      <patternFill patternType="solid">
        <fgColor rgb="FF1F497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3366"/>
        <bgColor indexed="64"/>
      </patternFill>
    </fill>
    <fill>
      <patternFill patternType="solid">
        <fgColor indexed="17"/>
        <bgColor indexed="64"/>
      </patternFill>
    </fill>
    <fill>
      <patternFill patternType="solid">
        <fgColor indexed="26"/>
        <bgColor indexed="64"/>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4"/>
        <bgColor indexed="64"/>
      </patternFill>
    </fill>
    <fill>
      <patternFill patternType="solid">
        <fgColor indexed="13"/>
        <bgColor indexed="64"/>
      </patternFill>
    </fill>
    <fill>
      <patternFill patternType="solid">
        <fgColor theme="0"/>
        <bgColor indexed="64"/>
      </patternFill>
    </fill>
    <fill>
      <patternFill patternType="solid">
        <fgColor theme="0" tint="-0.249977111117893"/>
        <bgColor indexed="64"/>
      </patternFill>
    </fill>
  </fills>
  <borders count="91">
    <border>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8"/>
      </right>
      <top style="medium">
        <color indexed="8"/>
      </top>
      <bottom style="medium">
        <color indexed="8"/>
      </bottom>
      <diagonal/>
    </border>
    <border>
      <left/>
      <right style="medium">
        <color indexed="8"/>
      </right>
      <top/>
      <bottom/>
      <diagonal/>
    </border>
    <border>
      <left style="medium">
        <color indexed="8"/>
      </left>
      <right/>
      <top style="medium">
        <color indexed="8"/>
      </top>
      <bottom style="medium">
        <color indexed="8"/>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indexed="64"/>
      </right>
      <top/>
      <bottom/>
      <diagonal/>
    </border>
    <border>
      <left style="medium">
        <color auto="1"/>
      </left>
      <right/>
      <top/>
      <bottom style="medium">
        <color indexed="64"/>
      </bottom>
      <diagonal/>
    </border>
    <border>
      <left/>
      <right style="medium">
        <color rgb="FF000000"/>
      </right>
      <top style="medium">
        <color indexed="64"/>
      </top>
      <bottom style="medium">
        <color indexed="64"/>
      </bottom>
      <diagonal/>
    </border>
    <border>
      <left/>
      <right/>
      <top/>
      <bottom style="medium">
        <color indexed="18"/>
      </bottom>
      <diagonal/>
    </border>
    <border>
      <left/>
      <right style="thin">
        <color indexed="64"/>
      </right>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style="medium">
        <color indexed="8"/>
      </right>
      <top/>
      <bottom style="medium">
        <color indexed="8"/>
      </bottom>
      <diagonal/>
    </border>
    <border>
      <left/>
      <right/>
      <top/>
      <bottom style="medium">
        <color indexed="8"/>
      </bottom>
      <diagonal/>
    </border>
    <border>
      <left/>
      <right style="thin">
        <color indexed="64"/>
      </right>
      <top/>
      <bottom/>
      <diagonal/>
    </border>
    <border>
      <left style="thin">
        <color indexed="64"/>
      </left>
      <right style="thin">
        <color indexed="64"/>
      </right>
      <top/>
      <bottom/>
      <diagonal/>
    </border>
    <border>
      <left style="thin">
        <color indexed="63"/>
      </left>
      <right style="thin">
        <color indexed="63"/>
      </right>
      <top style="thin">
        <color indexed="64"/>
      </top>
      <bottom style="thin">
        <color indexed="63"/>
      </bottom>
      <diagonal/>
    </border>
    <border>
      <left/>
      <right/>
      <top style="thin">
        <color indexed="12"/>
      </top>
      <bottom style="thin">
        <color indexed="12"/>
      </bottom>
      <diagonal/>
    </border>
    <border>
      <left/>
      <right/>
      <top/>
      <bottom style="thin">
        <color indexed="12"/>
      </bottom>
      <diagonal/>
    </border>
    <border>
      <left style="medium">
        <color indexed="64"/>
      </left>
      <right style="medium">
        <color indexed="64"/>
      </right>
      <top/>
      <bottom style="medium">
        <color rgb="FF000000"/>
      </bottom>
      <diagonal/>
    </border>
    <border>
      <left style="medium">
        <color rgb="FF000000"/>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rgb="FF000000"/>
      </right>
      <top style="medium">
        <color indexed="64"/>
      </top>
      <bottom/>
      <diagonal/>
    </border>
    <border>
      <left style="medium">
        <color auto="1"/>
      </left>
      <right style="medium">
        <color indexed="64"/>
      </right>
      <top/>
      <bottom/>
      <diagonal/>
    </border>
    <border>
      <left style="medium">
        <color auto="1"/>
      </left>
      <right/>
      <top/>
      <bottom/>
      <diagonal/>
    </border>
    <border>
      <left style="medium">
        <color indexed="64"/>
      </left>
      <right style="medium">
        <color indexed="64"/>
      </right>
      <top/>
      <bottom/>
      <diagonal/>
    </border>
    <border>
      <left style="medium">
        <color indexed="8"/>
      </left>
      <right style="medium">
        <color indexed="8"/>
      </right>
      <top/>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style="medium">
        <color indexed="8"/>
      </right>
      <top style="medium">
        <color indexed="8"/>
      </top>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64"/>
      </left>
      <right/>
      <top/>
      <bottom/>
      <diagonal/>
    </border>
    <border>
      <left style="medium">
        <color auto="1"/>
      </left>
      <right style="medium">
        <color auto="1"/>
      </right>
      <top style="medium">
        <color rgb="FF000000"/>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s>
  <cellStyleXfs count="477">
    <xf numFmtId="0" fontId="0" fillId="0" borderId="0"/>
    <xf numFmtId="43" fontId="9"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xf numFmtId="9" fontId="9" fillId="0" borderId="0" applyFont="0" applyFill="0" applyBorder="0" applyAlignment="0" applyProtection="0"/>
    <xf numFmtId="0" fontId="9" fillId="0" borderId="0"/>
    <xf numFmtId="0" fontId="8" fillId="0" borderId="0"/>
    <xf numFmtId="0" fontId="7" fillId="0" borderId="0"/>
    <xf numFmtId="0" fontId="6" fillId="0" borderId="0"/>
    <xf numFmtId="0" fontId="36" fillId="0" borderId="0" applyNumberFormat="0" applyFill="0" applyBorder="0" applyAlignment="0" applyProtection="0"/>
    <xf numFmtId="0" fontId="9" fillId="0" borderId="0"/>
    <xf numFmtId="0" fontId="37" fillId="16"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8" borderId="0" applyNumberFormat="0" applyBorder="0" applyAlignment="0" applyProtection="0"/>
    <xf numFmtId="0" fontId="37" fillId="32" borderId="0" applyNumberFormat="0" applyBorder="0" applyAlignment="0" applyProtection="0"/>
    <xf numFmtId="0" fontId="37" fillId="36" borderId="0" applyNumberFormat="0" applyBorder="0" applyAlignment="0" applyProtection="0"/>
    <xf numFmtId="0" fontId="37" fillId="17"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9" borderId="0" applyNumberFormat="0" applyBorder="0" applyAlignment="0" applyProtection="0"/>
    <xf numFmtId="0" fontId="37" fillId="33" borderId="0" applyNumberFormat="0" applyBorder="0" applyAlignment="0" applyProtection="0"/>
    <xf numFmtId="0" fontId="37" fillId="37" borderId="0" applyNumberFormat="0" applyBorder="0" applyAlignment="0" applyProtection="0"/>
    <xf numFmtId="0" fontId="38" fillId="18" borderId="0" applyNumberFormat="0" applyBorder="0" applyAlignment="0" applyProtection="0"/>
    <xf numFmtId="0" fontId="38" fillId="22" borderId="0" applyNumberFormat="0" applyBorder="0" applyAlignment="0" applyProtection="0"/>
    <xf numFmtId="0" fontId="38" fillId="26" borderId="0" applyNumberFormat="0" applyBorder="0" applyAlignment="0" applyProtection="0"/>
    <xf numFmtId="0" fontId="38" fillId="30" borderId="0" applyNumberFormat="0" applyBorder="0" applyAlignment="0" applyProtection="0"/>
    <xf numFmtId="0" fontId="38" fillId="34" borderId="0" applyNumberFormat="0" applyBorder="0" applyAlignment="0" applyProtection="0"/>
    <xf numFmtId="0" fontId="38" fillId="38" borderId="0" applyNumberFormat="0" applyBorder="0" applyAlignment="0" applyProtection="0"/>
    <xf numFmtId="0" fontId="38" fillId="15" borderId="0" applyNumberFormat="0" applyBorder="0" applyAlignment="0" applyProtection="0"/>
    <xf numFmtId="0" fontId="38" fillId="19" borderId="0" applyNumberFormat="0" applyBorder="0" applyAlignment="0" applyProtection="0"/>
    <xf numFmtId="0" fontId="38" fillId="23" borderId="0" applyNumberFormat="0" applyBorder="0" applyAlignment="0" applyProtection="0"/>
    <xf numFmtId="0" fontId="38" fillId="27" borderId="0" applyNumberFormat="0" applyBorder="0" applyAlignment="0" applyProtection="0"/>
    <xf numFmtId="0" fontId="38" fillId="31" borderId="0" applyNumberFormat="0" applyBorder="0" applyAlignment="0" applyProtection="0"/>
    <xf numFmtId="0" fontId="38" fillId="35" borderId="0" applyNumberFormat="0" applyBorder="0" applyAlignment="0" applyProtection="0"/>
    <xf numFmtId="0" fontId="39" fillId="9" borderId="0" applyNumberFormat="0" applyBorder="0" applyAlignment="0" applyProtection="0"/>
    <xf numFmtId="0" fontId="40" fillId="12" borderId="22" applyNumberFormat="0" applyAlignment="0" applyProtection="0"/>
    <xf numFmtId="0" fontId="41" fillId="13" borderId="25" applyNumberFormat="0" applyAlignment="0" applyProtection="0"/>
    <xf numFmtId="0" fontId="42" fillId="0" borderId="0" applyNumberFormat="0" applyFill="0" applyBorder="0" applyAlignment="0" applyProtection="0"/>
    <xf numFmtId="0" fontId="43" fillId="8" borderId="0" applyNumberFormat="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11" borderId="22" applyNumberFormat="0" applyAlignment="0" applyProtection="0"/>
    <xf numFmtId="0" fontId="49" fillId="0" borderId="24" applyNumberFormat="0" applyFill="0" applyAlignment="0" applyProtection="0"/>
    <xf numFmtId="0" fontId="50" fillId="10" borderId="0" applyNumberFormat="0" applyBorder="0" applyAlignment="0" applyProtection="0"/>
    <xf numFmtId="0" fontId="9" fillId="0" borderId="0"/>
    <xf numFmtId="0" fontId="9" fillId="0" borderId="0"/>
    <xf numFmtId="0" fontId="51" fillId="0" borderId="0"/>
    <xf numFmtId="0" fontId="37" fillId="0" borderId="0"/>
    <xf numFmtId="0" fontId="9" fillId="0" borderId="0"/>
    <xf numFmtId="0" fontId="37" fillId="14" borderId="26" applyNumberFormat="0" applyFont="0" applyAlignment="0" applyProtection="0"/>
    <xf numFmtId="0" fontId="52" fillId="12" borderId="23" applyNumberFormat="0" applyAlignment="0" applyProtection="0"/>
    <xf numFmtId="0" fontId="53" fillId="0" borderId="27" applyNumberFormat="0" applyFill="0" applyAlignment="0" applyProtection="0"/>
    <xf numFmtId="0" fontId="54" fillId="0" borderId="0" applyNumberFormat="0" applyFill="0" applyBorder="0" applyAlignment="0" applyProtection="0"/>
    <xf numFmtId="0" fontId="5" fillId="0" borderId="0"/>
    <xf numFmtId="0" fontId="4" fillId="0" borderId="0"/>
    <xf numFmtId="9" fontId="4" fillId="0" borderId="0" applyFont="0" applyFill="0" applyBorder="0" applyAlignment="0" applyProtection="0"/>
    <xf numFmtId="0" fontId="9" fillId="0" borderId="0"/>
    <xf numFmtId="0" fontId="55" fillId="39" borderId="0" applyNumberFormat="0" applyBorder="0" applyAlignment="0" applyProtection="0"/>
    <xf numFmtId="0" fontId="55" fillId="40" borderId="0" applyNumberFormat="0" applyBorder="0" applyAlignment="0" applyProtection="0"/>
    <xf numFmtId="0" fontId="55" fillId="41" borderId="0" applyNumberFormat="0" applyBorder="0" applyAlignment="0" applyProtection="0"/>
    <xf numFmtId="0" fontId="55" fillId="42" borderId="0" applyNumberFormat="0" applyBorder="0" applyAlignment="0" applyProtection="0"/>
    <xf numFmtId="0" fontId="55" fillId="43" borderId="0" applyNumberFormat="0" applyBorder="0" applyAlignment="0" applyProtection="0"/>
    <xf numFmtId="0" fontId="55" fillId="44" borderId="0" applyNumberFormat="0" applyBorder="0" applyAlignment="0" applyProtection="0"/>
    <xf numFmtId="0" fontId="55" fillId="45" borderId="0" applyNumberFormat="0" applyBorder="0" applyAlignment="0" applyProtection="0"/>
    <xf numFmtId="0" fontId="55" fillId="46" borderId="0" applyNumberFormat="0" applyBorder="0" applyAlignment="0" applyProtection="0"/>
    <xf numFmtId="0" fontId="55" fillId="47" borderId="0" applyNumberFormat="0" applyBorder="0" applyAlignment="0" applyProtection="0"/>
    <xf numFmtId="0" fontId="55" fillId="42" borderId="0" applyNumberFormat="0" applyBorder="0" applyAlignment="0" applyProtection="0"/>
    <xf numFmtId="0" fontId="55" fillId="45" borderId="0" applyNumberFormat="0" applyBorder="0" applyAlignment="0" applyProtection="0"/>
    <xf numFmtId="0" fontId="55" fillId="48" borderId="0" applyNumberFormat="0" applyBorder="0" applyAlignment="0" applyProtection="0"/>
    <xf numFmtId="0" fontId="56" fillId="49" borderId="0" applyNumberFormat="0" applyBorder="0" applyAlignment="0" applyProtection="0"/>
    <xf numFmtId="0" fontId="56" fillId="46" borderId="0" applyNumberFormat="0" applyBorder="0" applyAlignment="0" applyProtection="0"/>
    <xf numFmtId="0" fontId="56" fillId="47" borderId="0" applyNumberFormat="0" applyBorder="0" applyAlignment="0" applyProtection="0"/>
    <xf numFmtId="0" fontId="56" fillId="50"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6" fillId="53" borderId="0" applyNumberFormat="0" applyBorder="0" applyAlignment="0" applyProtection="0"/>
    <xf numFmtId="0" fontId="56" fillId="54" borderId="0" applyNumberFormat="0" applyBorder="0" applyAlignment="0" applyProtection="0"/>
    <xf numFmtId="0" fontId="56" fillId="55" borderId="0" applyNumberFormat="0" applyBorder="0" applyAlignment="0" applyProtection="0"/>
    <xf numFmtId="0" fontId="56" fillId="50" borderId="0" applyNumberFormat="0" applyBorder="0" applyAlignment="0" applyProtection="0"/>
    <xf numFmtId="0" fontId="56" fillId="51" borderId="0" applyNumberFormat="0" applyBorder="0" applyAlignment="0" applyProtection="0"/>
    <xf numFmtId="0" fontId="56" fillId="56" borderId="0" applyNumberFormat="0" applyBorder="0" applyAlignment="0" applyProtection="0"/>
    <xf numFmtId="0" fontId="57" fillId="40" borderId="0" applyNumberFormat="0" applyBorder="0" applyAlignment="0" applyProtection="0"/>
    <xf numFmtId="0" fontId="58" fillId="57" borderId="28" applyNumberFormat="0" applyAlignment="0" applyProtection="0"/>
    <xf numFmtId="0" fontId="59" fillId="58" borderId="29" applyNumberFormat="0" applyAlignment="0" applyProtection="0"/>
    <xf numFmtId="43" fontId="9" fillId="0" borderId="0" applyFont="0" applyFill="0" applyBorder="0" applyAlignment="0" applyProtection="0"/>
    <xf numFmtId="0" fontId="60" fillId="0" borderId="0" applyNumberFormat="0" applyFill="0" applyBorder="0" applyAlignment="0" applyProtection="0"/>
    <xf numFmtId="0" fontId="61" fillId="41" borderId="0" applyNumberFormat="0" applyBorder="0" applyAlignment="0" applyProtection="0"/>
    <xf numFmtId="0" fontId="62" fillId="0" borderId="30" applyNumberFormat="0" applyFill="0" applyAlignment="0" applyProtection="0"/>
    <xf numFmtId="0" fontId="63" fillId="0" borderId="31" applyNumberFormat="0" applyFill="0" applyAlignment="0" applyProtection="0"/>
    <xf numFmtId="0" fontId="64" fillId="0" borderId="32" applyNumberFormat="0" applyFill="0" applyAlignment="0" applyProtection="0"/>
    <xf numFmtId="0" fontId="64" fillId="0" borderId="0" applyNumberFormat="0" applyFill="0" applyBorder="0" applyAlignment="0" applyProtection="0"/>
    <xf numFmtId="0" fontId="65" fillId="44" borderId="28" applyNumberFormat="0" applyAlignment="0" applyProtection="0"/>
    <xf numFmtId="0" fontId="66" fillId="0" borderId="33" applyNumberFormat="0" applyFill="0" applyAlignment="0" applyProtection="0"/>
    <xf numFmtId="0" fontId="67" fillId="59" borderId="0" applyNumberFormat="0" applyBorder="0" applyAlignment="0" applyProtection="0"/>
    <xf numFmtId="0" fontId="4" fillId="0" borderId="0"/>
    <xf numFmtId="0" fontId="55" fillId="60" borderId="34" applyNumberFormat="0" applyFont="0" applyAlignment="0" applyProtection="0"/>
    <xf numFmtId="0" fontId="68" fillId="57" borderId="35" applyNumberFormat="0" applyAlignment="0" applyProtection="0"/>
    <xf numFmtId="9" fontId="9" fillId="0" borderId="0" applyFont="0" applyFill="0" applyBorder="0" applyAlignment="0" applyProtection="0"/>
    <xf numFmtId="0" fontId="69" fillId="0" borderId="0" applyNumberFormat="0" applyFill="0" applyBorder="0" applyAlignment="0" applyProtection="0"/>
    <xf numFmtId="0" fontId="70" fillId="0" borderId="36" applyNumberFormat="0" applyFill="0" applyAlignment="0" applyProtection="0"/>
    <xf numFmtId="0" fontId="71" fillId="0" borderId="0" applyNumberFormat="0" applyFill="0" applyBorder="0" applyAlignment="0" applyProtection="0"/>
    <xf numFmtId="0" fontId="4" fillId="0" borderId="0"/>
    <xf numFmtId="0" fontId="4" fillId="0" borderId="0"/>
    <xf numFmtId="9" fontId="4" fillId="0" borderId="0" applyFont="0" applyFill="0" applyBorder="0" applyAlignment="0" applyProtection="0"/>
    <xf numFmtId="0" fontId="36" fillId="0" borderId="0" applyNumberForma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37" fillId="0" borderId="0"/>
    <xf numFmtId="0" fontId="4" fillId="0" borderId="0"/>
    <xf numFmtId="0" fontId="9" fillId="0" borderId="0"/>
    <xf numFmtId="0" fontId="9"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84" fillId="0" borderId="53" applyNumberFormat="0" applyFill="0" applyProtection="0">
      <alignment horizontal="center"/>
    </xf>
    <xf numFmtId="166" fontId="3" fillId="0" borderId="0" applyFont="0" applyFill="0" applyBorder="0" applyProtection="0">
      <alignment horizontal="right"/>
    </xf>
    <xf numFmtId="166" fontId="3" fillId="0" borderId="0" applyFont="0" applyFill="0" applyBorder="0" applyProtection="0">
      <alignment horizontal="right"/>
    </xf>
    <xf numFmtId="0" fontId="85" fillId="39" borderId="0" applyNumberFormat="0" applyBorder="0" applyAlignment="0" applyProtection="0"/>
    <xf numFmtId="0" fontId="85" fillId="40" borderId="0" applyNumberFormat="0" applyBorder="0" applyAlignment="0" applyProtection="0"/>
    <xf numFmtId="0" fontId="85" fillId="41" borderId="0" applyNumberFormat="0" applyBorder="0" applyAlignment="0" applyProtection="0"/>
    <xf numFmtId="0" fontId="85" fillId="42" borderId="0" applyNumberFormat="0" applyBorder="0" applyAlignment="0" applyProtection="0"/>
    <xf numFmtId="0" fontId="85" fillId="43" borderId="0" applyNumberFormat="0" applyBorder="0" applyAlignment="0" applyProtection="0"/>
    <xf numFmtId="0" fontId="85" fillId="44" borderId="0" applyNumberFormat="0" applyBorder="0" applyAlignment="0" applyProtection="0"/>
    <xf numFmtId="173" fontId="3" fillId="0" borderId="0" applyFont="0" applyFill="0" applyBorder="0" applyProtection="0">
      <alignment horizontal="right"/>
    </xf>
    <xf numFmtId="173" fontId="3" fillId="0" borderId="0" applyFont="0" applyFill="0" applyBorder="0" applyProtection="0">
      <alignment horizontal="right"/>
    </xf>
    <xf numFmtId="0" fontId="85" fillId="45" borderId="0" applyNumberFormat="0" applyBorder="0" applyAlignment="0" applyProtection="0"/>
    <xf numFmtId="0" fontId="85" fillId="46" borderId="0" applyNumberFormat="0" applyBorder="0" applyAlignment="0" applyProtection="0"/>
    <xf numFmtId="0" fontId="85" fillId="47" borderId="0" applyNumberFormat="0" applyBorder="0" applyAlignment="0" applyProtection="0"/>
    <xf numFmtId="0" fontId="85" fillId="42" borderId="0" applyNumberFormat="0" applyBorder="0" applyAlignment="0" applyProtection="0"/>
    <xf numFmtId="0" fontId="85" fillId="45" borderId="0" applyNumberFormat="0" applyBorder="0" applyAlignment="0" applyProtection="0"/>
    <xf numFmtId="0" fontId="85" fillId="48" borderId="0" applyNumberFormat="0" applyBorder="0" applyAlignment="0" applyProtection="0"/>
    <xf numFmtId="174" fontId="3" fillId="0" borderId="0" applyFont="0" applyFill="0" applyBorder="0" applyProtection="0">
      <alignment horizontal="right"/>
    </xf>
    <xf numFmtId="174" fontId="3" fillId="0" borderId="0" applyFont="0" applyFill="0" applyBorder="0" applyProtection="0">
      <alignment horizontal="right"/>
    </xf>
    <xf numFmtId="0" fontId="86" fillId="49" borderId="0" applyNumberFormat="0" applyBorder="0" applyAlignment="0" applyProtection="0"/>
    <xf numFmtId="0" fontId="86" fillId="46" borderId="0" applyNumberFormat="0" applyBorder="0" applyAlignment="0" applyProtection="0"/>
    <xf numFmtId="0" fontId="86" fillId="47" borderId="0" applyNumberFormat="0" applyBorder="0" applyAlignment="0" applyProtection="0"/>
    <xf numFmtId="0" fontId="86" fillId="50" borderId="0" applyNumberFormat="0" applyBorder="0" applyAlignment="0" applyProtection="0"/>
    <xf numFmtId="0" fontId="86" fillId="51" borderId="0" applyNumberFormat="0" applyBorder="0" applyAlignment="0" applyProtection="0"/>
    <xf numFmtId="0" fontId="86" fillId="52" borderId="0" applyNumberFormat="0" applyBorder="0" applyAlignment="0" applyProtection="0"/>
    <xf numFmtId="0" fontId="86" fillId="53" borderId="0" applyNumberFormat="0" applyBorder="0" applyAlignment="0" applyProtection="0"/>
    <xf numFmtId="0" fontId="86" fillId="54" borderId="0" applyNumberFormat="0" applyBorder="0" applyAlignment="0" applyProtection="0"/>
    <xf numFmtId="0" fontId="86" fillId="55" borderId="0" applyNumberFormat="0" applyBorder="0" applyAlignment="0" applyProtection="0"/>
    <xf numFmtId="0" fontId="86" fillId="50" borderId="0" applyNumberFormat="0" applyBorder="0" applyAlignment="0" applyProtection="0"/>
    <xf numFmtId="0" fontId="86" fillId="51" borderId="0" applyNumberFormat="0" applyBorder="0" applyAlignment="0" applyProtection="0"/>
    <xf numFmtId="0" fontId="86" fillId="56" borderId="0" applyNumberFormat="0" applyBorder="0" applyAlignment="0" applyProtection="0"/>
    <xf numFmtId="0" fontId="87" fillId="40" borderId="0" applyNumberFormat="0" applyBorder="0" applyAlignment="0" applyProtection="0"/>
    <xf numFmtId="175" fontId="3" fillId="0" borderId="0" applyBorder="0"/>
    <xf numFmtId="0" fontId="88" fillId="57" borderId="28" applyNumberFormat="0" applyAlignment="0" applyProtection="0"/>
    <xf numFmtId="0" fontId="89" fillId="58" borderId="29" applyNumberFormat="0" applyAlignment="0" applyProtection="0"/>
    <xf numFmtId="174" fontId="90" fillId="0" borderId="0" applyFont="0" applyFill="0" applyBorder="0" applyProtection="0">
      <alignment horizontal="right"/>
    </xf>
    <xf numFmtId="176" fontId="90" fillId="0" borderId="0" applyFont="0" applyFill="0" applyBorder="0" applyProtection="0">
      <alignment horizontal="left"/>
    </xf>
    <xf numFmtId="41" fontId="91" fillId="0" borderId="0" applyFont="0" applyFill="0" applyBorder="0" applyAlignment="0" applyProtection="0"/>
    <xf numFmtId="41" fontId="9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92" fillId="0" borderId="54" applyNumberFormat="0" applyBorder="0" applyAlignment="0" applyProtection="0">
      <alignment horizontal="right" vertical="center"/>
    </xf>
    <xf numFmtId="177" fontId="3" fillId="0" borderId="0" applyFont="0" applyFill="0" applyBorder="0" applyAlignment="0" applyProtection="0"/>
    <xf numFmtId="0" fontId="93" fillId="0" borderId="0" applyNumberFormat="0" applyFill="0" applyBorder="0" applyAlignment="0" applyProtection="0"/>
    <xf numFmtId="0" fontId="94" fillId="0" borderId="0">
      <alignment horizontal="right"/>
      <protection locked="0"/>
    </xf>
    <xf numFmtId="0" fontId="31" fillId="0" borderId="0">
      <alignment horizontal="left"/>
    </xf>
    <xf numFmtId="0" fontId="95" fillId="0" borderId="0">
      <alignment horizontal="left"/>
    </xf>
    <xf numFmtId="0" fontId="3" fillId="0" borderId="0" applyFont="0" applyFill="0" applyBorder="0" applyProtection="0">
      <alignment horizontal="right"/>
    </xf>
    <xf numFmtId="0" fontId="3" fillId="0" borderId="0" applyFont="0" applyFill="0" applyBorder="0" applyProtection="0">
      <alignment horizontal="right"/>
    </xf>
    <xf numFmtId="0" fontId="96" fillId="41" borderId="0" applyNumberFormat="0" applyBorder="0" applyAlignment="0" applyProtection="0"/>
    <xf numFmtId="38" fontId="11" fillId="2" borderId="0" applyNumberFormat="0" applyBorder="0" applyAlignment="0" applyProtection="0"/>
    <xf numFmtId="0" fontId="97" fillId="62" borderId="17" applyProtection="0">
      <alignment horizontal="right"/>
    </xf>
    <xf numFmtId="0" fontId="98" fillId="62" borderId="0" applyProtection="0">
      <alignment horizontal="left"/>
    </xf>
    <xf numFmtId="0" fontId="99" fillId="0" borderId="0">
      <alignment vertical="top" wrapText="1"/>
    </xf>
    <xf numFmtId="0" fontId="100" fillId="0" borderId="30" applyNumberFormat="0" applyFill="0" applyAlignment="0" applyProtection="0"/>
    <xf numFmtId="0" fontId="99" fillId="0" borderId="0">
      <alignment vertical="top" wrapText="1"/>
    </xf>
    <xf numFmtId="0" fontId="99" fillId="0" borderId="0">
      <alignment vertical="top" wrapText="1"/>
    </xf>
    <xf numFmtId="0" fontId="99" fillId="0" borderId="0">
      <alignment vertical="top" wrapText="1"/>
    </xf>
    <xf numFmtId="0" fontId="101" fillId="0" borderId="31" applyNumberFormat="0" applyFill="0" applyAlignment="0" applyProtection="0"/>
    <xf numFmtId="178" fontId="23" fillId="0" borderId="0" applyNumberFormat="0" applyFill="0" applyAlignment="0" applyProtection="0"/>
    <xf numFmtId="0" fontId="102" fillId="0" borderId="55" applyNumberFormat="0" applyFill="0" applyAlignment="0" applyProtection="0"/>
    <xf numFmtId="178" fontId="103" fillId="0" borderId="0" applyNumberFormat="0" applyFill="0" applyAlignment="0" applyProtection="0"/>
    <xf numFmtId="0" fontId="102" fillId="0" borderId="0" applyNumberFormat="0" applyFill="0" applyBorder="0" applyAlignment="0" applyProtection="0"/>
    <xf numFmtId="178" fontId="24" fillId="0" borderId="0" applyNumberFormat="0" applyFill="0" applyAlignment="0" applyProtection="0"/>
    <xf numFmtId="178" fontId="104" fillId="0" borderId="0" applyNumberFormat="0" applyFill="0" applyAlignment="0" applyProtection="0"/>
    <xf numFmtId="178" fontId="78" fillId="0" borderId="0" applyNumberFormat="0" applyFill="0" applyAlignment="0" applyProtection="0"/>
    <xf numFmtId="178" fontId="78" fillId="0" borderId="0" applyNumberFormat="0" applyFont="0" applyFill="0" applyBorder="0" applyAlignment="0" applyProtection="0"/>
    <xf numFmtId="178" fontId="78" fillId="0" borderId="0" applyNumberFormat="0" applyFont="0" applyFill="0" applyBorder="0" applyAlignment="0" applyProtection="0"/>
    <xf numFmtId="0" fontId="19"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Fill="0" applyBorder="0" applyProtection="0">
      <alignment horizontal="left"/>
    </xf>
    <xf numFmtId="10" fontId="11" fillId="63" borderId="56" applyNumberFormat="0" applyBorder="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108" fillId="44" borderId="28" applyNumberFormat="0" applyAlignment="0" applyProtection="0"/>
    <xf numFmtId="0" fontId="97" fillId="0" borderId="57" applyProtection="0">
      <alignment horizontal="right"/>
    </xf>
    <xf numFmtId="0" fontId="97" fillId="0" borderId="17" applyProtection="0">
      <alignment horizontal="right"/>
    </xf>
    <xf numFmtId="0" fontId="97" fillId="0" borderId="58" applyProtection="0">
      <alignment horizontal="center"/>
      <protection locked="0"/>
    </xf>
    <xf numFmtId="0" fontId="109" fillId="0" borderId="33" applyNumberFormat="0" applyFill="0" applyAlignment="0" applyProtection="0"/>
    <xf numFmtId="0" fontId="3" fillId="0" borderId="0"/>
    <xf numFmtId="0" fontId="3" fillId="0" borderId="0"/>
    <xf numFmtId="0" fontId="3" fillId="0" borderId="0"/>
    <xf numFmtId="1" fontId="3" fillId="0" borderId="0" applyFont="0" applyFill="0" applyBorder="0" applyProtection="0">
      <alignment horizontal="right"/>
    </xf>
    <xf numFmtId="1" fontId="3" fillId="0" borderId="0" applyFont="0" applyFill="0" applyBorder="0" applyProtection="0">
      <alignment horizontal="right"/>
    </xf>
    <xf numFmtId="0" fontId="110" fillId="59" borderId="0" applyNumberFormat="0" applyBorder="0" applyAlignment="0" applyProtection="0"/>
    <xf numFmtId="0" fontId="111" fillId="0" borderId="0"/>
    <xf numFmtId="0" fontId="111" fillId="0" borderId="0"/>
    <xf numFmtId="0" fontId="111" fillId="0" borderId="0"/>
    <xf numFmtId="0" fontId="111" fillId="0" borderId="0"/>
    <xf numFmtId="0" fontId="111" fillId="0" borderId="0"/>
    <xf numFmtId="179" fontId="91" fillId="0" borderId="0"/>
    <xf numFmtId="0" fontId="3" fillId="0" borderId="0">
      <alignment vertical="top"/>
    </xf>
    <xf numFmtId="0" fontId="37" fillId="0" borderId="0"/>
    <xf numFmtId="0" fontId="37" fillId="0" borderId="0"/>
    <xf numFmtId="0" fontId="3" fillId="0" borderId="0">
      <alignment vertical="top"/>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alignment vertical="top"/>
    </xf>
    <xf numFmtId="0" fontId="37" fillId="0" borderId="0"/>
    <xf numFmtId="0" fontId="3" fillId="0" borderId="0">
      <alignment vertical="top"/>
    </xf>
    <xf numFmtId="0" fontId="37" fillId="0" borderId="0"/>
    <xf numFmtId="0" fontId="3" fillId="0" borderId="0">
      <alignment vertical="top"/>
    </xf>
    <xf numFmtId="0" fontId="37" fillId="0" borderId="0"/>
    <xf numFmtId="0" fontId="3" fillId="0" borderId="0">
      <alignment vertical="top"/>
    </xf>
    <xf numFmtId="0" fontId="37" fillId="0" borderId="0"/>
    <xf numFmtId="179" fontId="91" fillId="0" borderId="0"/>
    <xf numFmtId="0" fontId="3" fillId="0" borderId="0">
      <alignment vertical="top"/>
    </xf>
    <xf numFmtId="0" fontId="37" fillId="0" borderId="0"/>
    <xf numFmtId="0" fontId="3" fillId="0" borderId="0">
      <alignment vertical="top"/>
    </xf>
    <xf numFmtId="179" fontId="91" fillId="0" borderId="0"/>
    <xf numFmtId="0" fontId="37" fillId="0" borderId="0"/>
    <xf numFmtId="0" fontId="3" fillId="0" borderId="0">
      <alignment vertical="top"/>
    </xf>
    <xf numFmtId="0" fontId="37" fillId="0" borderId="0"/>
    <xf numFmtId="0" fontId="37" fillId="0" borderId="0"/>
    <xf numFmtId="0" fontId="3" fillId="0" borderId="0">
      <alignment vertical="top"/>
    </xf>
    <xf numFmtId="0" fontId="85" fillId="0" borderId="0"/>
    <xf numFmtId="0" fontId="37" fillId="0" borderId="0"/>
    <xf numFmtId="0" fontId="3" fillId="0" borderId="0">
      <alignment vertical="top"/>
    </xf>
    <xf numFmtId="0" fontId="37" fillId="0" borderId="0"/>
    <xf numFmtId="0" fontId="3" fillId="0" borderId="0"/>
    <xf numFmtId="0" fontId="3" fillId="0" borderId="0"/>
    <xf numFmtId="0" fontId="3" fillId="0" borderId="0"/>
    <xf numFmtId="0" fontId="37" fillId="0" borderId="0"/>
    <xf numFmtId="0" fontId="3" fillId="0" borderId="0"/>
    <xf numFmtId="0" fontId="3" fillId="0" borderId="0"/>
    <xf numFmtId="0" fontId="3" fillId="0" borderId="0"/>
    <xf numFmtId="0" fontId="3" fillId="0" borderId="0"/>
    <xf numFmtId="0" fontId="112" fillId="0" borderId="0"/>
    <xf numFmtId="0" fontId="112" fillId="0" borderId="0"/>
    <xf numFmtId="0" fontId="112" fillId="0" borderId="0"/>
    <xf numFmtId="0" fontId="112" fillId="0" borderId="0"/>
    <xf numFmtId="0" fontId="112" fillId="0" borderId="0"/>
    <xf numFmtId="0" fontId="112" fillId="0" borderId="0"/>
    <xf numFmtId="179" fontId="91" fillId="0" borderId="0"/>
    <xf numFmtId="0" fontId="113" fillId="0" borderId="0"/>
    <xf numFmtId="0" fontId="3" fillId="0" borderId="0"/>
    <xf numFmtId="0" fontId="37" fillId="0" borderId="0"/>
    <xf numFmtId="179" fontId="91" fillId="0" borderId="0"/>
    <xf numFmtId="179" fontId="91" fillId="0" borderId="0"/>
    <xf numFmtId="179" fontId="91" fillId="0" borderId="0"/>
    <xf numFmtId="179" fontId="91" fillId="0" borderId="0"/>
    <xf numFmtId="179" fontId="91" fillId="0" borderId="0"/>
    <xf numFmtId="179" fontId="91" fillId="0" borderId="0"/>
    <xf numFmtId="179" fontId="91" fillId="0" borderId="0"/>
    <xf numFmtId="179" fontId="91" fillId="0" borderId="0"/>
    <xf numFmtId="0" fontId="85"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179" fontId="91" fillId="0" borderId="0"/>
    <xf numFmtId="0" fontId="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37" fillId="0" borderId="0"/>
    <xf numFmtId="179" fontId="91" fillId="0" borderId="0"/>
    <xf numFmtId="0" fontId="3" fillId="0" borderId="0"/>
    <xf numFmtId="0" fontId="37" fillId="0" borderId="0"/>
    <xf numFmtId="0" fontId="3" fillId="0" borderId="0">
      <alignment vertical="top"/>
    </xf>
    <xf numFmtId="179" fontId="91" fillId="0" borderId="0"/>
    <xf numFmtId="0" fontId="3" fillId="0" borderId="0">
      <alignment vertical="top"/>
    </xf>
    <xf numFmtId="179" fontId="91" fillId="0" borderId="0"/>
    <xf numFmtId="0" fontId="3" fillId="0" borderId="0">
      <alignment vertical="top"/>
    </xf>
    <xf numFmtId="179" fontId="91" fillId="0" borderId="0"/>
    <xf numFmtId="0" fontId="3" fillId="0" borderId="0">
      <alignment vertical="top"/>
    </xf>
    <xf numFmtId="0" fontId="3" fillId="60" borderId="34" applyNumberFormat="0" applyFont="0" applyAlignment="0" applyProtection="0"/>
    <xf numFmtId="0" fontId="114" fillId="57" borderId="35" applyNumberFormat="0" applyAlignment="0" applyProtection="0"/>
    <xf numFmtId="40" fontId="115" fillId="3" borderId="0">
      <alignment horizontal="right"/>
    </xf>
    <xf numFmtId="0" fontId="116" fillId="3" borderId="0">
      <alignment horizontal="right"/>
    </xf>
    <xf numFmtId="0" fontId="117" fillId="3" borderId="59"/>
    <xf numFmtId="0" fontId="117" fillId="0" borderId="0" applyBorder="0">
      <alignment horizontal="centerContinuous"/>
    </xf>
    <xf numFmtId="0" fontId="118" fillId="0" borderId="0" applyBorder="0">
      <alignment horizontal="centerContinuous"/>
    </xf>
    <xf numFmtId="180" fontId="3" fillId="0" borderId="0" applyFont="0" applyFill="0" applyBorder="0" applyProtection="0">
      <alignment horizontal="right"/>
    </xf>
    <xf numFmtId="180" fontId="3" fillId="0" borderId="0" applyFont="0" applyFill="0" applyBorder="0" applyProtection="0">
      <alignment horizontal="right"/>
    </xf>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0" fontId="3" fillId="0" borderId="0"/>
    <xf numFmtId="2" fontId="119" fillId="64" borderId="60" applyAlignment="0" applyProtection="0">
      <protection locked="0"/>
    </xf>
    <xf numFmtId="0" fontId="120" fillId="63" borderId="60" applyNumberFormat="0" applyAlignment="0" applyProtection="0"/>
    <xf numFmtId="0" fontId="121" fillId="65" borderId="56" applyNumberFormat="0" applyAlignment="0" applyProtection="0">
      <alignment horizontal="center" vertical="center"/>
    </xf>
    <xf numFmtId="4" fontId="113" fillId="66" borderId="35" applyNumberFormat="0" applyProtection="0">
      <alignment vertical="center"/>
    </xf>
    <xf numFmtId="4" fontId="122" fillId="66" borderId="35" applyNumberFormat="0" applyProtection="0">
      <alignment vertical="center"/>
    </xf>
    <xf numFmtId="4" fontId="113" fillId="66" borderId="35" applyNumberFormat="0" applyProtection="0">
      <alignment horizontal="left" vertical="center" indent="1"/>
    </xf>
    <xf numFmtId="4" fontId="113" fillId="66" borderId="35" applyNumberFormat="0" applyProtection="0">
      <alignment horizontal="left" vertical="center" indent="1"/>
    </xf>
    <xf numFmtId="0" fontId="3" fillId="67" borderId="35" applyNumberFormat="0" applyProtection="0">
      <alignment horizontal="left" vertical="center" indent="1"/>
    </xf>
    <xf numFmtId="4" fontId="113" fillId="68" borderId="35" applyNumberFormat="0" applyProtection="0">
      <alignment horizontal="right" vertical="center"/>
    </xf>
    <xf numFmtId="4" fontId="113" fillId="69" borderId="35" applyNumberFormat="0" applyProtection="0">
      <alignment horizontal="right" vertical="center"/>
    </xf>
    <xf numFmtId="4" fontId="113" fillId="70" borderId="35" applyNumberFormat="0" applyProtection="0">
      <alignment horizontal="right" vertical="center"/>
    </xf>
    <xf numFmtId="4" fontId="113" fillId="71" borderId="35" applyNumberFormat="0" applyProtection="0">
      <alignment horizontal="right" vertical="center"/>
    </xf>
    <xf numFmtId="4" fontId="113" fillId="72" borderId="35" applyNumberFormat="0" applyProtection="0">
      <alignment horizontal="right" vertical="center"/>
    </xf>
    <xf numFmtId="4" fontId="113" fillId="73" borderId="35" applyNumberFormat="0" applyProtection="0">
      <alignment horizontal="right" vertical="center"/>
    </xf>
    <xf numFmtId="4" fontId="113" fillId="74" borderId="35" applyNumberFormat="0" applyProtection="0">
      <alignment horizontal="right" vertical="center"/>
    </xf>
    <xf numFmtId="4" fontId="113" fillId="75" borderId="35" applyNumberFormat="0" applyProtection="0">
      <alignment horizontal="right" vertical="center"/>
    </xf>
    <xf numFmtId="4" fontId="113" fillId="76" borderId="35" applyNumberFormat="0" applyProtection="0">
      <alignment horizontal="right" vertical="center"/>
    </xf>
    <xf numFmtId="4" fontId="123" fillId="77" borderId="35" applyNumberFormat="0" applyProtection="0">
      <alignment horizontal="left" vertical="center" indent="1"/>
    </xf>
    <xf numFmtId="4" fontId="113" fillId="78" borderId="61" applyNumberFormat="0" applyProtection="0">
      <alignment horizontal="left" vertical="center" indent="1"/>
    </xf>
    <xf numFmtId="4" fontId="124" fillId="79" borderId="0" applyNumberFormat="0" applyProtection="0">
      <alignment horizontal="left" vertical="center" indent="1"/>
    </xf>
    <xf numFmtId="0" fontId="3" fillId="67" borderId="35" applyNumberFormat="0" applyProtection="0">
      <alignment horizontal="left" vertical="center" indent="1"/>
    </xf>
    <xf numFmtId="4" fontId="113" fillId="78" borderId="35" applyNumberFormat="0" applyProtection="0">
      <alignment horizontal="left" vertical="center" indent="1"/>
    </xf>
    <xf numFmtId="4" fontId="113" fillId="80" borderId="35" applyNumberFormat="0" applyProtection="0">
      <alignment horizontal="left" vertical="center" indent="1"/>
    </xf>
    <xf numFmtId="0" fontId="3" fillId="80" borderId="35" applyNumberFormat="0" applyProtection="0">
      <alignment horizontal="left" vertical="center" indent="1"/>
    </xf>
    <xf numFmtId="0" fontId="3" fillId="80" borderId="35" applyNumberFormat="0" applyProtection="0">
      <alignment horizontal="left" vertical="center" indent="1"/>
    </xf>
    <xf numFmtId="0" fontId="3" fillId="65" borderId="35" applyNumberFormat="0" applyProtection="0">
      <alignment horizontal="left" vertical="center" indent="1"/>
    </xf>
    <xf numFmtId="0" fontId="3" fillId="65" borderId="35" applyNumberFormat="0" applyProtection="0">
      <alignment horizontal="left" vertical="center" indent="1"/>
    </xf>
    <xf numFmtId="0" fontId="3" fillId="2" borderId="35" applyNumberFormat="0" applyProtection="0">
      <alignment horizontal="left" vertical="center" indent="1"/>
    </xf>
    <xf numFmtId="0" fontId="3" fillId="2" borderId="35" applyNumberFormat="0" applyProtection="0">
      <alignment horizontal="left" vertical="center" indent="1"/>
    </xf>
    <xf numFmtId="0" fontId="3" fillId="67" borderId="35" applyNumberFormat="0" applyProtection="0">
      <alignment horizontal="left" vertical="center" indent="1"/>
    </xf>
    <xf numFmtId="0" fontId="3" fillId="67" borderId="35" applyNumberFormat="0" applyProtection="0">
      <alignment horizontal="left" vertical="center" indent="1"/>
    </xf>
    <xf numFmtId="4" fontId="113" fillId="63" borderId="35" applyNumberFormat="0" applyProtection="0">
      <alignment vertical="center"/>
    </xf>
    <xf numFmtId="4" fontId="122" fillId="63" borderId="35" applyNumberFormat="0" applyProtection="0">
      <alignment vertical="center"/>
    </xf>
    <xf numFmtId="4" fontId="113" fillId="63" borderId="35" applyNumberFormat="0" applyProtection="0">
      <alignment horizontal="left" vertical="center" indent="1"/>
    </xf>
    <xf numFmtId="4" fontId="113" fillId="63" borderId="35" applyNumberFormat="0" applyProtection="0">
      <alignment horizontal="left" vertical="center" indent="1"/>
    </xf>
    <xf numFmtId="4" fontId="113" fillId="78" borderId="35" applyNumberFormat="0" applyProtection="0">
      <alignment horizontal="right" vertical="center"/>
    </xf>
    <xf numFmtId="4" fontId="122" fillId="78" borderId="35" applyNumberFormat="0" applyProtection="0">
      <alignment horizontal="right" vertical="center"/>
    </xf>
    <xf numFmtId="0" fontId="3" fillId="67" borderId="35" applyNumberFormat="0" applyProtection="0">
      <alignment horizontal="left" vertical="center" indent="1"/>
    </xf>
    <xf numFmtId="0" fontId="3" fillId="67" borderId="35" applyNumberFormat="0" applyProtection="0">
      <alignment horizontal="left" vertical="center" indent="1"/>
    </xf>
    <xf numFmtId="0" fontId="125" fillId="0" borderId="0"/>
    <xf numFmtId="4" fontId="126" fillId="78" borderId="35" applyNumberFormat="0" applyProtection="0">
      <alignment horizontal="right" vertical="center"/>
    </xf>
    <xf numFmtId="0" fontId="3" fillId="0" borderId="0"/>
    <xf numFmtId="0" fontId="127" fillId="3" borderId="48">
      <alignment horizontal="center"/>
    </xf>
    <xf numFmtId="0" fontId="127" fillId="3" borderId="48">
      <alignment horizontal="center"/>
    </xf>
    <xf numFmtId="3" fontId="128" fillId="3" borderId="0"/>
    <xf numFmtId="3" fontId="127" fillId="3" borderId="0"/>
    <xf numFmtId="0" fontId="128" fillId="3" borderId="0"/>
    <xf numFmtId="0" fontId="127" fillId="3" borderId="0"/>
    <xf numFmtId="0" fontId="128" fillId="3" borderId="0">
      <alignment horizontal="center"/>
    </xf>
    <xf numFmtId="0" fontId="129" fillId="0" borderId="0">
      <alignment wrapText="1"/>
    </xf>
    <xf numFmtId="0" fontId="129" fillId="0" borderId="0">
      <alignment wrapText="1"/>
    </xf>
    <xf numFmtId="0" fontId="129" fillId="0" borderId="0">
      <alignment wrapText="1"/>
    </xf>
    <xf numFmtId="0" fontId="129" fillId="0" borderId="0">
      <alignment wrapText="1"/>
    </xf>
    <xf numFmtId="0" fontId="12" fillId="81" borderId="0">
      <alignment horizontal="right" vertical="top" wrapText="1"/>
    </xf>
    <xf numFmtId="0" fontId="12" fillId="81" borderId="0">
      <alignment horizontal="right" vertical="top" wrapText="1"/>
    </xf>
    <xf numFmtId="0" fontId="12" fillId="81" borderId="0">
      <alignment horizontal="right" vertical="top" wrapText="1"/>
    </xf>
    <xf numFmtId="0" fontId="12" fillId="81" borderId="0">
      <alignment horizontal="right" vertical="top" wrapText="1"/>
    </xf>
    <xf numFmtId="0" fontId="130" fillId="0" borderId="0"/>
    <xf numFmtId="0" fontId="130" fillId="0" borderId="0"/>
    <xf numFmtId="0" fontId="130" fillId="0" borderId="0"/>
    <xf numFmtId="0" fontId="130" fillId="0" borderId="0"/>
    <xf numFmtId="0" fontId="131" fillId="0" borderId="0"/>
    <xf numFmtId="0" fontId="131" fillId="0" borderId="0"/>
    <xf numFmtId="0" fontId="131" fillId="0" borderId="0"/>
    <xf numFmtId="0" fontId="33" fillId="0" borderId="0"/>
    <xf numFmtId="0" fontId="33" fillId="0" borderId="0"/>
    <xf numFmtId="0" fontId="33" fillId="0" borderId="0"/>
    <xf numFmtId="181" fontId="11" fillId="0" borderId="0">
      <alignment wrapText="1"/>
      <protection locked="0"/>
    </xf>
    <xf numFmtId="181" fontId="11" fillId="0" borderId="0">
      <alignment wrapText="1"/>
      <protection locked="0"/>
    </xf>
    <xf numFmtId="181" fontId="12" fillId="82" borderId="0">
      <alignment wrapText="1"/>
      <protection locked="0"/>
    </xf>
    <xf numFmtId="181" fontId="12" fillId="82" borderId="0">
      <alignment wrapText="1"/>
      <protection locked="0"/>
    </xf>
    <xf numFmtId="181" fontId="12" fillId="82" borderId="0">
      <alignment wrapText="1"/>
      <protection locked="0"/>
    </xf>
    <xf numFmtId="181" fontId="12" fillId="82" borderId="0">
      <alignment wrapText="1"/>
      <protection locked="0"/>
    </xf>
    <xf numFmtId="181" fontId="11" fillId="0" borderId="0">
      <alignment wrapText="1"/>
      <protection locked="0"/>
    </xf>
    <xf numFmtId="182" fontId="11" fillId="0" borderId="0">
      <alignment wrapText="1"/>
      <protection locked="0"/>
    </xf>
    <xf numFmtId="182" fontId="11" fillId="0" borderId="0">
      <alignment wrapText="1"/>
      <protection locked="0"/>
    </xf>
    <xf numFmtId="182" fontId="11" fillId="0" borderId="0">
      <alignment wrapText="1"/>
      <protection locked="0"/>
    </xf>
    <xf numFmtId="182" fontId="12" fillId="82" borderId="0">
      <alignment wrapText="1"/>
      <protection locked="0"/>
    </xf>
    <xf numFmtId="182" fontId="12" fillId="82" borderId="0">
      <alignment wrapText="1"/>
      <protection locked="0"/>
    </xf>
    <xf numFmtId="182" fontId="12" fillId="82" borderId="0">
      <alignment wrapText="1"/>
      <protection locked="0"/>
    </xf>
    <xf numFmtId="182" fontId="12" fillId="82" borderId="0">
      <alignment wrapText="1"/>
      <protection locked="0"/>
    </xf>
    <xf numFmtId="182" fontId="12" fillId="82" borderId="0">
      <alignment wrapText="1"/>
      <protection locked="0"/>
    </xf>
    <xf numFmtId="182" fontId="11" fillId="0" borderId="0">
      <alignment wrapText="1"/>
      <protection locked="0"/>
    </xf>
    <xf numFmtId="183" fontId="11" fillId="0" borderId="0">
      <alignment wrapText="1"/>
      <protection locked="0"/>
    </xf>
    <xf numFmtId="183" fontId="11" fillId="0" borderId="0">
      <alignment wrapText="1"/>
      <protection locked="0"/>
    </xf>
    <xf numFmtId="183" fontId="12" fillId="82" borderId="0">
      <alignment wrapText="1"/>
      <protection locked="0"/>
    </xf>
    <xf numFmtId="183" fontId="12" fillId="82" borderId="0">
      <alignment wrapText="1"/>
      <protection locked="0"/>
    </xf>
    <xf numFmtId="183" fontId="12" fillId="82" borderId="0">
      <alignment wrapText="1"/>
      <protection locked="0"/>
    </xf>
    <xf numFmtId="183" fontId="12" fillId="82" borderId="0">
      <alignment wrapText="1"/>
      <protection locked="0"/>
    </xf>
    <xf numFmtId="183" fontId="11" fillId="0" borderId="0">
      <alignment wrapText="1"/>
      <protection locked="0"/>
    </xf>
    <xf numFmtId="184" fontId="12" fillId="81" borderId="62">
      <alignment wrapText="1"/>
    </xf>
    <xf numFmtId="184" fontId="12" fillId="81" borderId="62">
      <alignment wrapText="1"/>
    </xf>
    <xf numFmtId="184" fontId="12" fillId="81" borderId="62">
      <alignment wrapText="1"/>
    </xf>
    <xf numFmtId="185" fontId="12" fillId="81" borderId="62">
      <alignment wrapText="1"/>
    </xf>
    <xf numFmtId="185" fontId="12" fillId="81" borderId="62">
      <alignment wrapText="1"/>
    </xf>
    <xf numFmtId="185" fontId="12" fillId="81" borderId="62">
      <alignment wrapText="1"/>
    </xf>
    <xf numFmtId="185" fontId="12" fillId="81" borderId="62">
      <alignment wrapText="1"/>
    </xf>
    <xf numFmtId="186" fontId="12" fillId="81" borderId="62">
      <alignment wrapText="1"/>
    </xf>
    <xf numFmtId="186" fontId="12" fillId="81" borderId="62">
      <alignment wrapText="1"/>
    </xf>
    <xf numFmtId="186" fontId="12" fillId="81" borderId="62">
      <alignment wrapText="1"/>
    </xf>
    <xf numFmtId="0" fontId="130" fillId="0" borderId="63">
      <alignment horizontal="right"/>
    </xf>
    <xf numFmtId="0" fontId="130" fillId="0" borderId="63">
      <alignment horizontal="right"/>
    </xf>
    <xf numFmtId="0" fontId="130" fillId="0" borderId="63">
      <alignment horizontal="right"/>
    </xf>
    <xf numFmtId="0" fontId="130" fillId="0" borderId="63">
      <alignment horizontal="right"/>
    </xf>
    <xf numFmtId="40" fontId="132" fillId="0" borderId="0"/>
    <xf numFmtId="0" fontId="69" fillId="0" borderId="0" applyNumberFormat="0" applyFill="0" applyBorder="0" applyAlignment="0" applyProtection="0"/>
    <xf numFmtId="0" fontId="133" fillId="0" borderId="0" applyNumberFormat="0" applyFill="0" applyBorder="0" applyProtection="0">
      <alignment horizontal="left" vertical="center" indent="10"/>
    </xf>
    <xf numFmtId="0" fontId="133" fillId="0" borderId="0" applyNumberFormat="0" applyFill="0" applyBorder="0" applyProtection="0">
      <alignment horizontal="left" vertical="center" indent="10"/>
    </xf>
    <xf numFmtId="0" fontId="134" fillId="0" borderId="36" applyNumberFormat="0" applyFill="0" applyAlignment="0" applyProtection="0"/>
    <xf numFmtId="0" fontId="135" fillId="0" borderId="0" applyNumberFormat="0" applyFill="0" applyBorder="0" applyAlignment="0" applyProtection="0"/>
    <xf numFmtId="0" fontId="11" fillId="0" borderId="0"/>
    <xf numFmtId="0" fontId="3" fillId="0" borderId="0"/>
    <xf numFmtId="0" fontId="48" fillId="11" borderId="22" applyNumberFormat="0" applyAlignment="0" applyProtection="0"/>
    <xf numFmtId="0" fontId="2" fillId="0" borderId="0"/>
    <xf numFmtId="43" fontId="3" fillId="0" borderId="0" applyFont="0" applyFill="0" applyBorder="0" applyAlignment="0" applyProtection="0"/>
    <xf numFmtId="0" fontId="3" fillId="0" borderId="0"/>
    <xf numFmtId="9" fontId="37" fillId="0" borderId="0" applyFont="0" applyFill="0" applyBorder="0" applyAlignment="0" applyProtection="0"/>
    <xf numFmtId="0" fontId="2" fillId="0" borderId="0"/>
    <xf numFmtId="0" fontId="3" fillId="0" borderId="0"/>
    <xf numFmtId="0" fontId="48" fillId="11" borderId="22" applyNumberFormat="0" applyAlignment="0" applyProtection="0"/>
    <xf numFmtId="0" fontId="48" fillId="11" borderId="22" applyNumberFormat="0" applyAlignment="0" applyProtection="0"/>
    <xf numFmtId="0" fontId="3" fillId="0" borderId="0"/>
    <xf numFmtId="0" fontId="3" fillId="0" borderId="0"/>
    <xf numFmtId="43" fontId="3" fillId="0" borderId="0" applyFont="0" applyFill="0" applyBorder="0" applyAlignment="0" applyProtection="0"/>
    <xf numFmtId="0" fontId="37" fillId="0" borderId="0"/>
    <xf numFmtId="0" fontId="37" fillId="0" borderId="0"/>
    <xf numFmtId="0" fontId="3" fillId="0" borderId="0"/>
    <xf numFmtId="0" fontId="3" fillId="0" borderId="0"/>
    <xf numFmtId="0" fontId="76" fillId="0" borderId="0"/>
    <xf numFmtId="0" fontId="139"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3" fillId="0" borderId="0"/>
    <xf numFmtId="0" fontId="3" fillId="0" borderId="0"/>
    <xf numFmtId="0" fontId="3" fillId="0" borderId="0"/>
    <xf numFmtId="0" fontId="3" fillId="0" borderId="0"/>
  </cellStyleXfs>
  <cellXfs count="1257">
    <xf numFmtId="0" fontId="0" fillId="0" borderId="0" xfId="0"/>
    <xf numFmtId="0" fontId="11" fillId="0" borderId="1" xfId="0" applyFont="1" applyBorder="1" applyAlignment="1">
      <alignment horizontal="left" wrapText="1"/>
    </xf>
    <xf numFmtId="0" fontId="12" fillId="0" borderId="2" xfId="0" applyFont="1" applyBorder="1" applyAlignment="1">
      <alignment horizontal="right" wrapText="1"/>
    </xf>
    <xf numFmtId="0" fontId="12" fillId="0" borderId="3" xfId="0" applyFont="1" applyBorder="1" applyAlignment="1">
      <alignment horizontal="right" wrapText="1"/>
    </xf>
    <xf numFmtId="0" fontId="11" fillId="0" borderId="4" xfId="0" applyFont="1" applyBorder="1" applyAlignment="1">
      <alignment horizontal="left" wrapText="1"/>
    </xf>
    <xf numFmtId="0" fontId="11" fillId="0" borderId="0" xfId="0" applyFont="1" applyAlignment="1">
      <alignment horizontal="right" wrapText="1"/>
    </xf>
    <xf numFmtId="0" fontId="11" fillId="0" borderId="5" xfId="0" applyFont="1" applyBorder="1" applyAlignment="1">
      <alignment horizontal="right" wrapText="1"/>
    </xf>
    <xf numFmtId="0" fontId="12" fillId="0" borderId="4" xfId="0" applyFont="1" applyBorder="1" applyAlignment="1">
      <alignment horizontal="left" wrapText="1"/>
    </xf>
    <xf numFmtId="0" fontId="15" fillId="0" borderId="4" xfId="0" applyFont="1" applyBorder="1" applyAlignment="1">
      <alignment horizontal="left" wrapText="1" indent="1"/>
    </xf>
    <xf numFmtId="0" fontId="15" fillId="0" borderId="1" xfId="0" applyFont="1" applyBorder="1" applyAlignment="1">
      <alignment horizontal="left" wrapText="1" indent="1"/>
    </xf>
    <xf numFmtId="0" fontId="12" fillId="0" borderId="9" xfId="0" applyFont="1" applyBorder="1" applyAlignment="1">
      <alignment horizontal="right" wrapText="1"/>
    </xf>
    <xf numFmtId="0" fontId="12" fillId="0" borderId="10" xfId="0" applyFont="1" applyBorder="1" applyAlignment="1">
      <alignment horizontal="right" wrapText="1"/>
    </xf>
    <xf numFmtId="0" fontId="15" fillId="0" borderId="4" xfId="0" applyFont="1" applyBorder="1" applyAlignment="1">
      <alignment horizontal="left" wrapText="1"/>
    </xf>
    <xf numFmtId="0" fontId="15" fillId="0" borderId="1" xfId="0" applyFont="1" applyBorder="1" applyAlignment="1">
      <alignment horizontal="left" wrapText="1"/>
    </xf>
    <xf numFmtId="0" fontId="16" fillId="2" borderId="1" xfId="0" applyFont="1" applyFill="1" applyBorder="1" applyAlignment="1">
      <alignment horizontal="left" wrapText="1"/>
    </xf>
    <xf numFmtId="0" fontId="11" fillId="0" borderId="0" xfId="0" applyFont="1" applyBorder="1" applyAlignment="1">
      <alignment horizontal="right" wrapText="1"/>
    </xf>
    <xf numFmtId="0" fontId="19" fillId="0" borderId="0" xfId="2" applyAlignment="1" applyProtection="1"/>
    <xf numFmtId="0" fontId="20" fillId="0" borderId="0" xfId="0" applyFont="1"/>
    <xf numFmtId="0" fontId="21" fillId="0" borderId="0" xfId="0" applyFont="1" applyAlignment="1">
      <alignment horizontal="justify"/>
    </xf>
    <xf numFmtId="0" fontId="22" fillId="0" borderId="0" xfId="0" applyFont="1"/>
    <xf numFmtId="0" fontId="23" fillId="0" borderId="0" xfId="0" applyFont="1"/>
    <xf numFmtId="0" fontId="12" fillId="0" borderId="0" xfId="0" applyFont="1" applyBorder="1" applyAlignment="1">
      <alignment horizontal="right" wrapText="1"/>
    </xf>
    <xf numFmtId="0" fontId="24" fillId="0" borderId="0" xfId="0" applyFont="1"/>
    <xf numFmtId="3" fontId="0" fillId="0" borderId="0" xfId="0" applyNumberFormat="1"/>
    <xf numFmtId="164" fontId="0" fillId="0" borderId="0" xfId="0" applyNumberFormat="1"/>
    <xf numFmtId="1" fontId="0" fillId="0" borderId="0" xfId="0" applyNumberFormat="1"/>
    <xf numFmtId="0" fontId="11" fillId="0" borderId="0" xfId="0" applyFont="1" applyFill="1" applyBorder="1" applyAlignment="1">
      <alignment horizontal="left" wrapText="1"/>
    </xf>
    <xf numFmtId="164" fontId="0" fillId="0" borderId="0" xfId="4" applyNumberFormat="1" applyFont="1"/>
    <xf numFmtId="3" fontId="11" fillId="0" borderId="0" xfId="0" applyNumberFormat="1" applyFont="1" applyAlignment="1">
      <alignment horizontal="right" vertical="center" wrapText="1"/>
    </xf>
    <xf numFmtId="3" fontId="11" fillId="0" borderId="5" xfId="0" applyNumberFormat="1" applyFont="1" applyBorder="1" applyAlignment="1">
      <alignment horizontal="right" vertical="center" wrapText="1"/>
    </xf>
    <xf numFmtId="0" fontId="11" fillId="0" borderId="8" xfId="0" applyFont="1" applyBorder="1" applyAlignment="1">
      <alignment wrapText="1"/>
    </xf>
    <xf numFmtId="0" fontId="25" fillId="0" borderId="0" xfId="0" applyFont="1"/>
    <xf numFmtId="0" fontId="9" fillId="0" borderId="0" xfId="0" applyFont="1"/>
    <xf numFmtId="0" fontId="9" fillId="0" borderId="0" xfId="0" applyFont="1" applyFill="1" applyBorder="1"/>
    <xf numFmtId="0" fontId="12" fillId="0" borderId="2" xfId="0" applyFont="1" applyBorder="1" applyAlignment="1">
      <alignment horizontal="right" vertical="center" wrapText="1"/>
    </xf>
    <xf numFmtId="0" fontId="12" fillId="0" borderId="3" xfId="0" applyFont="1" applyBorder="1" applyAlignment="1">
      <alignment horizontal="right" vertical="center" wrapText="1"/>
    </xf>
    <xf numFmtId="0" fontId="11" fillId="0" borderId="0" xfId="0" applyFont="1"/>
    <xf numFmtId="0" fontId="31" fillId="0" borderId="0" xfId="0" applyFont="1" applyAlignment="1">
      <alignment horizontal="justify" vertical="center"/>
    </xf>
    <xf numFmtId="3" fontId="11" fillId="0" borderId="0" xfId="0" applyNumberFormat="1" applyFont="1" applyBorder="1" applyAlignment="1">
      <alignment horizontal="right" vertical="center" wrapText="1"/>
    </xf>
    <xf numFmtId="164" fontId="11" fillId="0" borderId="2" xfId="0" applyNumberFormat="1" applyFont="1" applyBorder="1" applyAlignment="1">
      <alignment horizontal="right" vertical="center" wrapText="1"/>
    </xf>
    <xf numFmtId="0" fontId="32" fillId="0" borderId="2" xfId="0" applyFont="1" applyBorder="1" applyAlignment="1">
      <alignment horizontal="right" vertical="center" wrapText="1"/>
    </xf>
    <xf numFmtId="0" fontId="32" fillId="0" borderId="3" xfId="0" applyFont="1" applyBorder="1" applyAlignment="1">
      <alignment horizontal="right" vertical="center" wrapText="1"/>
    </xf>
    <xf numFmtId="164" fontId="11" fillId="0" borderId="3" xfId="0" applyNumberFormat="1" applyFont="1" applyBorder="1" applyAlignment="1">
      <alignment horizontal="right" vertical="center" wrapText="1"/>
    </xf>
    <xf numFmtId="166" fontId="0" fillId="0" borderId="0" xfId="0" applyNumberFormat="1"/>
    <xf numFmtId="0" fontId="0" fillId="0" borderId="0" xfId="0" applyAlignment="1">
      <alignment vertical="center"/>
    </xf>
    <xf numFmtId="0" fontId="12" fillId="0" borderId="0" xfId="0" applyFont="1" applyBorder="1" applyAlignment="1">
      <alignment horizontal="right" vertical="center" wrapText="1"/>
    </xf>
    <xf numFmtId="0" fontId="12" fillId="0" borderId="5" xfId="0" applyFont="1" applyBorder="1" applyAlignment="1">
      <alignment horizontal="right" vertical="center" wrapText="1"/>
    </xf>
    <xf numFmtId="0" fontId="29" fillId="0" borderId="0" xfId="0" applyFont="1" applyFill="1" applyBorder="1" applyAlignment="1">
      <alignment horizontal="right" vertical="center" wrapText="1"/>
    </xf>
    <xf numFmtId="164" fontId="9" fillId="0" borderId="0" xfId="4" applyNumberFormat="1" applyFont="1"/>
    <xf numFmtId="3" fontId="9" fillId="0" borderId="0" xfId="0" applyNumberFormat="1" applyFont="1"/>
    <xf numFmtId="0" fontId="12" fillId="0" borderId="0" xfId="0" applyFont="1" applyFill="1" applyBorder="1" applyAlignment="1">
      <alignment horizontal="right" wrapText="1"/>
    </xf>
    <xf numFmtId="0" fontId="11" fillId="0" borderId="12" xfId="0" applyFont="1" applyFill="1" applyBorder="1" applyAlignment="1">
      <alignment horizontal="left" wrapText="1"/>
    </xf>
    <xf numFmtId="3" fontId="0" fillId="0" borderId="0" xfId="0" applyNumberFormat="1" applyAlignment="1">
      <alignment vertical="center"/>
    </xf>
    <xf numFmtId="3" fontId="11" fillId="0" borderId="0" xfId="0" applyNumberFormat="1" applyFont="1" applyFill="1" applyBorder="1" applyAlignment="1">
      <alignment horizontal="right" vertical="center" wrapText="1"/>
    </xf>
    <xf numFmtId="3" fontId="11" fillId="0" borderId="5" xfId="0" applyNumberFormat="1" applyFont="1" applyFill="1" applyBorder="1" applyAlignment="1">
      <alignment horizontal="right" vertical="center" wrapText="1"/>
    </xf>
    <xf numFmtId="164" fontId="11" fillId="0" borderId="0" xfId="4" applyNumberFormat="1" applyFont="1" applyFill="1" applyBorder="1" applyAlignment="1">
      <alignment horizontal="right" vertical="center" wrapText="1"/>
    </xf>
    <xf numFmtId="3" fontId="15" fillId="0" borderId="12" xfId="0" applyNumberFormat="1" applyFont="1" applyBorder="1" applyAlignment="1">
      <alignment horizontal="right" vertical="center" wrapText="1"/>
    </xf>
    <xf numFmtId="3" fontId="15" fillId="0" borderId="0" xfId="0" applyNumberFormat="1" applyFont="1" applyAlignment="1">
      <alignment horizontal="right" vertical="center" wrapText="1"/>
    </xf>
    <xf numFmtId="3" fontId="15" fillId="0" borderId="5" xfId="0" applyNumberFormat="1" applyFont="1" applyBorder="1" applyAlignment="1">
      <alignment horizontal="right" vertical="center" wrapText="1"/>
    </xf>
    <xf numFmtId="3" fontId="15" fillId="0" borderId="11" xfId="0" applyNumberFormat="1" applyFont="1" applyBorder="1" applyAlignment="1">
      <alignment horizontal="right" vertical="center" wrapText="1"/>
    </xf>
    <xf numFmtId="3" fontId="15" fillId="0" borderId="2" xfId="0" applyNumberFormat="1" applyFont="1" applyBorder="1" applyAlignment="1">
      <alignment horizontal="right" vertical="center" wrapText="1"/>
    </xf>
    <xf numFmtId="3" fontId="15" fillId="0" borderId="3" xfId="0" applyNumberFormat="1" applyFont="1" applyBorder="1" applyAlignment="1">
      <alignment horizontal="right" vertical="center" wrapText="1"/>
    </xf>
    <xf numFmtId="3" fontId="16" fillId="2" borderId="11" xfId="0" applyNumberFormat="1" applyFont="1" applyFill="1" applyBorder="1" applyAlignment="1">
      <alignment horizontal="right" vertical="center" wrapText="1"/>
    </xf>
    <xf numFmtId="3" fontId="16" fillId="2" borderId="2" xfId="0" applyNumberFormat="1" applyFont="1" applyFill="1" applyBorder="1" applyAlignment="1">
      <alignment horizontal="right" vertical="center" wrapText="1"/>
    </xf>
    <xf numFmtId="3" fontId="16" fillId="2" borderId="3" xfId="0" applyNumberFormat="1" applyFont="1" applyFill="1" applyBorder="1" applyAlignment="1">
      <alignment horizontal="right" vertical="center" wrapText="1"/>
    </xf>
    <xf numFmtId="3" fontId="33" fillId="0" borderId="2" xfId="0" applyNumberFormat="1" applyFont="1" applyBorder="1" applyAlignment="1">
      <alignment horizontal="right" vertical="center" wrapText="1"/>
    </xf>
    <xf numFmtId="3" fontId="33" fillId="0" borderId="3" xfId="0" applyNumberFormat="1" applyFont="1" applyBorder="1" applyAlignment="1">
      <alignment horizontal="right" vertical="center" wrapText="1"/>
    </xf>
    <xf numFmtId="164" fontId="11" fillId="0" borderId="0" xfId="0" applyNumberFormat="1" applyFont="1" applyBorder="1" applyAlignment="1">
      <alignment horizontal="right" vertical="center" wrapText="1"/>
    </xf>
    <xf numFmtId="164" fontId="11" fillId="0" borderId="5" xfId="0" applyNumberFormat="1" applyFont="1" applyBorder="1" applyAlignment="1">
      <alignment horizontal="right" vertical="center" wrapText="1"/>
    </xf>
    <xf numFmtId="0" fontId="9" fillId="0" borderId="0" xfId="49"/>
    <xf numFmtId="0" fontId="12" fillId="0" borderId="2" xfId="49" applyFont="1" applyBorder="1" applyAlignment="1">
      <alignment horizontal="right" vertical="center" wrapText="1"/>
    </xf>
    <xf numFmtId="0" fontId="12" fillId="0" borderId="3" xfId="49" applyFont="1" applyBorder="1" applyAlignment="1">
      <alignment horizontal="right" vertical="center" wrapText="1"/>
    </xf>
    <xf numFmtId="0" fontId="11" fillId="0" borderId="4" xfId="49" applyFont="1" applyBorder="1" applyAlignment="1">
      <alignment horizontal="left" vertical="center" wrapText="1"/>
    </xf>
    <xf numFmtId="3" fontId="11" fillId="0" borderId="5" xfId="49" applyNumberFormat="1" applyFont="1" applyBorder="1" applyAlignment="1">
      <alignment horizontal="right" vertical="center" wrapText="1"/>
    </xf>
    <xf numFmtId="0" fontId="11" fillId="0" borderId="1" xfId="49" applyFont="1" applyBorder="1" applyAlignment="1">
      <alignment horizontal="left" vertical="center" wrapText="1"/>
    </xf>
    <xf numFmtId="0" fontId="12" fillId="0" borderId="16" xfId="49" applyFont="1" applyBorder="1" applyAlignment="1">
      <alignment horizontal="right" wrapText="1"/>
    </xf>
    <xf numFmtId="3" fontId="11" fillId="0" borderId="8" xfId="49" applyNumberFormat="1" applyFont="1" applyBorder="1" applyAlignment="1">
      <alignment horizontal="right" vertical="center" wrapText="1"/>
    </xf>
    <xf numFmtId="0" fontId="11" fillId="0" borderId="4" xfId="49" applyFont="1" applyBorder="1" applyAlignment="1">
      <alignment horizontal="left" wrapText="1"/>
    </xf>
    <xf numFmtId="3" fontId="11" fillId="0" borderId="0" xfId="49" applyNumberFormat="1" applyFont="1" applyBorder="1" applyAlignment="1">
      <alignment horizontal="right" vertical="center" wrapText="1"/>
    </xf>
    <xf numFmtId="0" fontId="11" fillId="0" borderId="6" xfId="49" applyFont="1" applyBorder="1" applyAlignment="1">
      <alignment horizontal="left" wrapText="1"/>
    </xf>
    <xf numFmtId="164" fontId="11" fillId="0" borderId="0" xfId="4" applyNumberFormat="1" applyFont="1" applyBorder="1" applyAlignment="1">
      <alignment horizontal="right" vertical="center" wrapText="1"/>
    </xf>
    <xf numFmtId="0" fontId="12" fillId="0" borderId="2" xfId="49" applyFont="1" applyBorder="1" applyAlignment="1">
      <alignment horizontal="right" wrapText="1"/>
    </xf>
    <xf numFmtId="0" fontId="12" fillId="0" borderId="3" xfId="49" applyFont="1" applyBorder="1" applyAlignment="1">
      <alignment horizontal="right" wrapText="1"/>
    </xf>
    <xf numFmtId="0" fontId="9" fillId="0" borderId="0" xfId="49" applyFill="1"/>
    <xf numFmtId="164" fontId="11" fillId="0" borderId="5" xfId="49" applyNumberFormat="1" applyFont="1" applyBorder="1" applyAlignment="1">
      <alignment horizontal="right" vertical="center" wrapText="1"/>
    </xf>
    <xf numFmtId="0" fontId="9" fillId="0" borderId="0" xfId="49" applyAlignment="1">
      <alignment vertical="center"/>
    </xf>
    <xf numFmtId="3" fontId="15" fillId="0" borderId="5" xfId="49" applyNumberFormat="1" applyFont="1" applyBorder="1" applyAlignment="1">
      <alignment horizontal="right" vertical="center" wrapText="1"/>
    </xf>
    <xf numFmtId="164" fontId="15" fillId="0" borderId="12" xfId="4" applyNumberFormat="1" applyFont="1" applyBorder="1" applyAlignment="1">
      <alignment horizontal="right" vertical="center" wrapText="1"/>
    </xf>
    <xf numFmtId="164" fontId="15" fillId="0" borderId="5" xfId="4" applyNumberFormat="1" applyFont="1" applyBorder="1" applyAlignment="1">
      <alignment horizontal="right" vertical="center" wrapText="1"/>
    </xf>
    <xf numFmtId="0" fontId="15" fillId="0" borderId="1" xfId="49" applyFont="1" applyBorder="1" applyAlignment="1">
      <alignment horizontal="left" vertical="center" wrapText="1"/>
    </xf>
    <xf numFmtId="164" fontId="15" fillId="0" borderId="11" xfId="4" applyNumberFormat="1" applyFont="1" applyBorder="1" applyAlignment="1">
      <alignment horizontal="right" vertical="center" wrapText="1"/>
    </xf>
    <xf numFmtId="164" fontId="15" fillId="0" borderId="3" xfId="4" applyNumberFormat="1" applyFont="1" applyBorder="1" applyAlignment="1">
      <alignment horizontal="right" vertical="center" wrapText="1"/>
    </xf>
    <xf numFmtId="3" fontId="9" fillId="0" borderId="0" xfId="49" applyNumberFormat="1" applyAlignment="1">
      <alignment vertical="center"/>
    </xf>
    <xf numFmtId="164" fontId="11" fillId="0" borderId="0" xfId="49" applyNumberFormat="1" applyFont="1" applyBorder="1" applyAlignment="1">
      <alignment horizontal="right" vertical="center" wrapText="1"/>
    </xf>
    <xf numFmtId="0" fontId="11" fillId="0" borderId="6" xfId="49" applyFont="1" applyBorder="1" applyAlignment="1">
      <alignment horizontal="left" vertical="center" wrapText="1"/>
    </xf>
    <xf numFmtId="0" fontId="16" fillId="2" borderId="1" xfId="49" applyFont="1" applyFill="1" applyBorder="1" applyAlignment="1">
      <alignment horizontal="left" wrapText="1"/>
    </xf>
    <xf numFmtId="0" fontId="15" fillId="0" borderId="1" xfId="49" applyFont="1" applyBorder="1" applyAlignment="1">
      <alignment horizontal="left" wrapText="1"/>
    </xf>
    <xf numFmtId="0" fontId="15" fillId="0" borderId="4" xfId="49" applyFont="1" applyBorder="1" applyAlignment="1">
      <alignment horizontal="left" wrapText="1"/>
    </xf>
    <xf numFmtId="0" fontId="15" fillId="0" borderId="4" xfId="49" applyFont="1" applyBorder="1" applyAlignment="1">
      <alignment horizontal="left" wrapText="1" indent="1"/>
    </xf>
    <xf numFmtId="0" fontId="11" fillId="0" borderId="5" xfId="49" applyFont="1" applyBorder="1" applyAlignment="1">
      <alignment horizontal="right" wrapText="1"/>
    </xf>
    <xf numFmtId="0" fontId="11" fillId="0" borderId="0" xfId="49" applyFont="1" applyBorder="1" applyAlignment="1">
      <alignment horizontal="right" wrapText="1"/>
    </xf>
    <xf numFmtId="3" fontId="15" fillId="0" borderId="7" xfId="0" applyNumberFormat="1" applyFont="1" applyBorder="1" applyAlignment="1">
      <alignment horizontal="right" vertical="center" wrapText="1"/>
    </xf>
    <xf numFmtId="3" fontId="15" fillId="0" borderId="8" xfId="0" applyNumberFormat="1" applyFont="1" applyBorder="1" applyAlignment="1">
      <alignment horizontal="right" vertical="center" wrapText="1"/>
    </xf>
    <xf numFmtId="3" fontId="11" fillId="0" borderId="38" xfId="0" applyNumberFormat="1" applyFont="1" applyBorder="1" applyAlignment="1">
      <alignment horizontal="right" vertical="center" wrapText="1"/>
    </xf>
    <xf numFmtId="0" fontId="12" fillId="0" borderId="38" xfId="0" applyFont="1" applyBorder="1" applyAlignment="1">
      <alignment horizontal="right" vertical="center" wrapText="1"/>
    </xf>
    <xf numFmtId="0" fontId="11" fillId="0" borderId="0" xfId="0" applyFont="1" applyBorder="1" applyAlignment="1">
      <alignment horizontal="right" vertical="center" wrapText="1"/>
    </xf>
    <xf numFmtId="165" fontId="11" fillId="0" borderId="0" xfId="1" applyNumberFormat="1" applyFont="1" applyBorder="1" applyAlignment="1">
      <alignment horizontal="right" vertical="center" wrapText="1"/>
    </xf>
    <xf numFmtId="165" fontId="11" fillId="0" borderId="38" xfId="1" applyNumberFormat="1" applyFont="1" applyBorder="1" applyAlignment="1">
      <alignment horizontal="right" vertical="center" wrapText="1"/>
    </xf>
    <xf numFmtId="0" fontId="12" fillId="0" borderId="41" xfId="0" applyFont="1" applyBorder="1" applyAlignment="1">
      <alignment horizontal="right" vertical="center" wrapText="1"/>
    </xf>
    <xf numFmtId="0" fontId="12" fillId="0" borderId="42" xfId="0" applyFont="1" applyBorder="1" applyAlignment="1">
      <alignment horizontal="right" vertical="center" wrapText="1"/>
    </xf>
    <xf numFmtId="0" fontId="34" fillId="0" borderId="44" xfId="0" applyFont="1" applyBorder="1" applyAlignment="1">
      <alignment horizontal="left" vertical="center" wrapText="1"/>
    </xf>
    <xf numFmtId="0" fontId="30" fillId="0" borderId="44" xfId="0" applyFont="1" applyBorder="1" applyAlignment="1">
      <alignment horizontal="justify" vertical="center" wrapText="1"/>
    </xf>
    <xf numFmtId="164" fontId="15" fillId="0" borderId="5" xfId="0" applyNumberFormat="1" applyFont="1" applyBorder="1" applyAlignment="1">
      <alignment horizontal="right" vertical="center" wrapText="1"/>
    </xf>
    <xf numFmtId="164" fontId="15" fillId="0" borderId="3" xfId="0" applyNumberFormat="1" applyFont="1" applyBorder="1" applyAlignment="1">
      <alignment horizontal="right" vertical="center" wrapText="1"/>
    </xf>
    <xf numFmtId="164" fontId="15" fillId="0" borderId="0" xfId="4" applyNumberFormat="1" applyFont="1" applyFill="1" applyBorder="1" applyAlignment="1">
      <alignment horizontal="right" wrapText="1"/>
    </xf>
    <xf numFmtId="0" fontId="12" fillId="0" borderId="41" xfId="49" applyFont="1" applyBorder="1" applyAlignment="1">
      <alignment horizontal="right" vertical="center" wrapText="1"/>
    </xf>
    <xf numFmtId="0" fontId="12" fillId="0" borderId="42" xfId="49" applyFont="1" applyBorder="1" applyAlignment="1">
      <alignment horizontal="right" vertical="center" wrapText="1"/>
    </xf>
    <xf numFmtId="0" fontId="11" fillId="0" borderId="44" xfId="49" applyFont="1" applyBorder="1" applyAlignment="1">
      <alignment horizontal="left" wrapText="1"/>
    </xf>
    <xf numFmtId="164" fontId="11" fillId="0" borderId="38" xfId="4" applyNumberFormat="1" applyFont="1" applyBorder="1" applyAlignment="1">
      <alignment horizontal="right" vertical="center" wrapText="1"/>
    </xf>
    <xf numFmtId="3" fontId="11" fillId="0" borderId="48" xfId="4" applyNumberFormat="1" applyFont="1" applyBorder="1" applyAlignment="1">
      <alignment horizontal="right" vertical="center" wrapText="1"/>
    </xf>
    <xf numFmtId="3" fontId="11" fillId="0" borderId="49" xfId="4" applyNumberFormat="1" applyFont="1" applyBorder="1" applyAlignment="1">
      <alignment horizontal="right" vertical="center" wrapText="1"/>
    </xf>
    <xf numFmtId="3" fontId="11" fillId="0" borderId="0" xfId="4" applyNumberFormat="1" applyFont="1" applyBorder="1" applyAlignment="1">
      <alignment horizontal="right" vertical="center" wrapText="1"/>
    </xf>
    <xf numFmtId="3" fontId="11" fillId="0" borderId="38" xfId="4" applyNumberFormat="1" applyFont="1" applyBorder="1" applyAlignment="1">
      <alignment horizontal="right" vertical="center" wrapText="1"/>
    </xf>
    <xf numFmtId="3" fontId="11" fillId="0" borderId="48" xfId="0" applyNumberFormat="1" applyFont="1" applyBorder="1" applyAlignment="1">
      <alignment horizontal="right" vertical="center" wrapText="1"/>
    </xf>
    <xf numFmtId="0" fontId="12" fillId="0" borderId="48" xfId="0" applyFont="1" applyBorder="1" applyAlignment="1">
      <alignment horizontal="right" vertical="center" wrapText="1"/>
    </xf>
    <xf numFmtId="0" fontId="12" fillId="0" borderId="49" xfId="0" applyFont="1" applyBorder="1" applyAlignment="1">
      <alignment horizontal="right" vertical="center" wrapText="1"/>
    </xf>
    <xf numFmtId="0" fontId="12" fillId="0" borderId="39" xfId="49" applyFont="1" applyBorder="1" applyAlignment="1">
      <alignment horizontal="justify" vertical="center" wrapText="1"/>
    </xf>
    <xf numFmtId="3" fontId="15" fillId="0" borderId="0" xfId="49" applyNumberFormat="1" applyFont="1" applyBorder="1" applyAlignment="1">
      <alignment horizontal="right" vertical="center" wrapText="1"/>
    </xf>
    <xf numFmtId="0" fontId="11" fillId="0" borderId="50" xfId="0" applyFont="1" applyBorder="1" applyAlignment="1">
      <alignment horizontal="left" vertical="center" wrapText="1"/>
    </xf>
    <xf numFmtId="164" fontId="11" fillId="0" borderId="38" xfId="0" applyNumberFormat="1" applyFont="1" applyBorder="1" applyAlignment="1">
      <alignment horizontal="right" vertical="center" wrapText="1"/>
    </xf>
    <xf numFmtId="3" fontId="11" fillId="0" borderId="41" xfId="0" applyNumberFormat="1" applyFont="1" applyBorder="1" applyAlignment="1">
      <alignment horizontal="right" vertical="center" wrapText="1"/>
    </xf>
    <xf numFmtId="0" fontId="11" fillId="0" borderId="1" xfId="0" applyFont="1" applyBorder="1" applyAlignment="1">
      <alignment horizontal="left" wrapText="1"/>
    </xf>
    <xf numFmtId="0" fontId="11" fillId="0" borderId="4" xfId="0" applyFont="1" applyBorder="1" applyAlignment="1">
      <alignment horizontal="left" wrapText="1"/>
    </xf>
    <xf numFmtId="0" fontId="11" fillId="0" borderId="4" xfId="0" applyFont="1" applyBorder="1" applyAlignment="1">
      <alignment horizontal="left" vertical="center" wrapText="1"/>
    </xf>
    <xf numFmtId="0" fontId="11" fillId="0" borderId="44" xfId="0" applyFont="1" applyBorder="1" applyAlignment="1">
      <alignment horizontal="left" vertical="center" wrapText="1"/>
    </xf>
    <xf numFmtId="0" fontId="11" fillId="0" borderId="1" xfId="0" applyFont="1" applyBorder="1" applyAlignment="1">
      <alignment horizontal="left" vertical="center" wrapText="1"/>
    </xf>
    <xf numFmtId="0" fontId="11" fillId="0" borderId="1" xfId="49" applyFont="1" applyBorder="1" applyAlignment="1">
      <alignment horizontal="left" vertical="center" wrapText="1"/>
    </xf>
    <xf numFmtId="0" fontId="12" fillId="0" borderId="48" xfId="0" applyFont="1" applyBorder="1" applyAlignment="1">
      <alignment horizontal="right" wrapText="1"/>
    </xf>
    <xf numFmtId="0" fontId="12" fillId="0" borderId="49" xfId="0" applyFont="1" applyBorder="1" applyAlignment="1">
      <alignment horizontal="right" wrapText="1"/>
    </xf>
    <xf numFmtId="164" fontId="11" fillId="0" borderId="48" xfId="0" applyNumberFormat="1" applyFont="1" applyBorder="1" applyAlignment="1">
      <alignment horizontal="right" vertical="center" wrapText="1"/>
    </xf>
    <xf numFmtId="0" fontId="11" fillId="0" borderId="50" xfId="0" applyFont="1" applyBorder="1" applyAlignment="1">
      <alignment horizontal="left" wrapText="1"/>
    </xf>
    <xf numFmtId="0" fontId="12" fillId="0" borderId="46" xfId="0" applyFont="1" applyBorder="1" applyAlignment="1">
      <alignment horizontal="right" wrapText="1"/>
    </xf>
    <xf numFmtId="3" fontId="15" fillId="0" borderId="0" xfId="0" applyNumberFormat="1" applyFont="1" applyBorder="1" applyAlignment="1">
      <alignment horizontal="right" vertical="center" wrapText="1"/>
    </xf>
    <xf numFmtId="3" fontId="15" fillId="0" borderId="48" xfId="0" applyNumberFormat="1" applyFont="1" applyBorder="1" applyAlignment="1">
      <alignment horizontal="right" vertical="center" wrapText="1"/>
    </xf>
    <xf numFmtId="3" fontId="16" fillId="2" borderId="48" xfId="0" applyNumberFormat="1" applyFont="1" applyFill="1" applyBorder="1" applyAlignment="1">
      <alignment horizontal="right" vertical="center" wrapText="1"/>
    </xf>
    <xf numFmtId="0" fontId="12" fillId="0" borderId="47" xfId="0" applyFont="1" applyBorder="1" applyAlignment="1">
      <alignment horizontal="right" wrapText="1"/>
    </xf>
    <xf numFmtId="3" fontId="30" fillId="0" borderId="48" xfId="0" applyNumberFormat="1" applyFont="1" applyBorder="1" applyAlignment="1">
      <alignment horizontal="right" vertical="center" wrapText="1"/>
    </xf>
    <xf numFmtId="3" fontId="30" fillId="0" borderId="41" xfId="0" applyNumberFormat="1" applyFont="1" applyBorder="1" applyAlignment="1">
      <alignment horizontal="right" vertical="center" wrapText="1"/>
    </xf>
    <xf numFmtId="3" fontId="30" fillId="0" borderId="42" xfId="0" applyNumberFormat="1" applyFont="1" applyBorder="1" applyAlignment="1">
      <alignment horizontal="right" vertical="center" wrapText="1"/>
    </xf>
    <xf numFmtId="3" fontId="30" fillId="0" borderId="49" xfId="0" applyNumberFormat="1" applyFont="1" applyBorder="1" applyAlignment="1">
      <alignment horizontal="right" vertical="center" wrapText="1"/>
    </xf>
    <xf numFmtId="0" fontId="30" fillId="0" borderId="50" xfId="0" applyFont="1" applyBorder="1" applyAlignment="1">
      <alignment horizontal="justify" vertical="center" wrapText="1"/>
    </xf>
    <xf numFmtId="0" fontId="30" fillId="0" borderId="44" xfId="0" applyFont="1" applyBorder="1" applyAlignment="1">
      <alignment horizontal="justify" vertical="center"/>
    </xf>
    <xf numFmtId="0" fontId="30" fillId="0" borderId="50" xfId="0" applyFont="1" applyBorder="1" applyAlignment="1">
      <alignment horizontal="justify" vertical="center"/>
    </xf>
    <xf numFmtId="0" fontId="11" fillId="0" borderId="0" xfId="0" applyFont="1" applyAlignment="1">
      <alignment horizontal="left" vertical="center"/>
    </xf>
    <xf numFmtId="0" fontId="11" fillId="0" borderId="0" xfId="0" applyFont="1" applyAlignment="1">
      <alignment horizontal="justify" vertical="center"/>
    </xf>
    <xf numFmtId="0" fontId="74" fillId="0" borderId="0" xfId="0" applyFont="1"/>
    <xf numFmtId="0" fontId="12" fillId="0" borderId="6" xfId="0" applyFont="1" applyBorder="1" applyAlignment="1">
      <alignment horizontal="left" vertical="center" wrapText="1"/>
    </xf>
    <xf numFmtId="0" fontId="12" fillId="2" borderId="15" xfId="49" applyFont="1" applyFill="1" applyBorder="1" applyAlignment="1">
      <alignment horizontal="left" vertical="center" wrapText="1"/>
    </xf>
    <xf numFmtId="0" fontId="11" fillId="0" borderId="0" xfId="49" applyFont="1" applyBorder="1"/>
    <xf numFmtId="0" fontId="11" fillId="0" borderId="5" xfId="49" applyFont="1" applyBorder="1"/>
    <xf numFmtId="3" fontId="11" fillId="0" borderId="0" xfId="0" applyNumberFormat="1" applyFont="1" applyBorder="1" applyAlignment="1">
      <alignment vertical="center"/>
    </xf>
    <xf numFmtId="3" fontId="11" fillId="0" borderId="5" xfId="0" applyNumberFormat="1" applyFont="1" applyBorder="1" applyAlignment="1">
      <alignment vertical="center"/>
    </xf>
    <xf numFmtId="3" fontId="11" fillId="0" borderId="0" xfId="49" applyNumberFormat="1" applyFont="1" applyBorder="1" applyAlignment="1">
      <alignment vertical="center"/>
    </xf>
    <xf numFmtId="3" fontId="11" fillId="0" borderId="5" xfId="49" applyNumberFormat="1" applyFont="1" applyBorder="1" applyAlignment="1">
      <alignment vertical="center"/>
    </xf>
    <xf numFmtId="3" fontId="11" fillId="0" borderId="2" xfId="49" applyNumberFormat="1" applyFont="1" applyBorder="1" applyAlignment="1">
      <alignment vertical="center"/>
    </xf>
    <xf numFmtId="3" fontId="11" fillId="0" borderId="3" xfId="49" applyNumberFormat="1" applyFont="1" applyBorder="1" applyAlignment="1">
      <alignment vertical="center"/>
    </xf>
    <xf numFmtId="0" fontId="11" fillId="0" borderId="0" xfId="49" applyFont="1" applyBorder="1" applyAlignment="1">
      <alignment vertical="center"/>
    </xf>
    <xf numFmtId="0" fontId="11" fillId="0" borderId="5" xfId="49" applyFont="1" applyBorder="1" applyAlignment="1">
      <alignment vertical="center"/>
    </xf>
    <xf numFmtId="0" fontId="19" fillId="0" borderId="0" xfId="2" applyFill="1" applyBorder="1" applyAlignment="1" applyProtection="1">
      <alignment horizontal="left" vertical="center" wrapText="1"/>
    </xf>
    <xf numFmtId="167" fontId="9" fillId="0" borderId="0" xfId="0" applyNumberFormat="1" applyFont="1"/>
    <xf numFmtId="0" fontId="11" fillId="0" borderId="6" xfId="0" applyFont="1" applyBorder="1" applyAlignment="1">
      <alignment horizontal="left" vertical="center" wrapText="1"/>
    </xf>
    <xf numFmtId="3" fontId="33" fillId="0" borderId="48" xfId="0" applyNumberFormat="1" applyFont="1" applyBorder="1" applyAlignment="1">
      <alignment horizontal="right" vertical="center" wrapText="1"/>
    </xf>
    <xf numFmtId="164" fontId="33" fillId="0" borderId="48" xfId="0" applyNumberFormat="1" applyFont="1" applyBorder="1" applyAlignment="1">
      <alignment horizontal="right" vertical="center" wrapText="1"/>
    </xf>
    <xf numFmtId="0" fontId="11" fillId="0" borderId="15" xfId="0" applyFont="1" applyBorder="1" applyAlignment="1">
      <alignment horizontal="left" wrapText="1"/>
    </xf>
    <xf numFmtId="0" fontId="32" fillId="0" borderId="6" xfId="0" applyFont="1" applyBorder="1" applyAlignment="1">
      <alignment horizontal="center" vertical="center" wrapText="1"/>
    </xf>
    <xf numFmtId="0" fontId="32" fillId="0" borderId="44" xfId="0" applyFont="1" applyBorder="1" applyAlignment="1">
      <alignment horizontal="center" vertical="center" wrapText="1"/>
    </xf>
    <xf numFmtId="0" fontId="32" fillId="0" borderId="49" xfId="0" applyFont="1" applyBorder="1" applyAlignment="1">
      <alignment horizontal="center" vertical="center" wrapText="1"/>
    </xf>
    <xf numFmtId="0" fontId="32" fillId="0" borderId="43" xfId="0" applyFont="1" applyBorder="1" applyAlignment="1">
      <alignment horizontal="center" vertical="center" wrapText="1"/>
    </xf>
    <xf numFmtId="164" fontId="30" fillId="0" borderId="38" xfId="4" applyNumberFormat="1" applyFont="1" applyBorder="1" applyAlignment="1">
      <alignment horizontal="right" vertical="center" wrapText="1"/>
    </xf>
    <xf numFmtId="165" fontId="30" fillId="0" borderId="50" xfId="1" applyNumberFormat="1" applyFont="1" applyBorder="1" applyAlignment="1">
      <alignment horizontal="right" vertical="center" wrapText="1"/>
    </xf>
    <xf numFmtId="164" fontId="30" fillId="0" borderId="50" xfId="4" applyNumberFormat="1" applyFont="1" applyBorder="1" applyAlignment="1">
      <alignment horizontal="right" vertical="center" wrapText="1"/>
    </xf>
    <xf numFmtId="165" fontId="30" fillId="0" borderId="40" xfId="1" applyNumberFormat="1" applyFont="1" applyBorder="1" applyAlignment="1">
      <alignment horizontal="right" vertical="center" wrapText="1"/>
    </xf>
    <xf numFmtId="164" fontId="30" fillId="0" borderId="42" xfId="4" applyNumberFormat="1" applyFont="1" applyBorder="1" applyAlignment="1">
      <alignment horizontal="right" vertical="center" wrapText="1"/>
    </xf>
    <xf numFmtId="164" fontId="30" fillId="0" borderId="49" xfId="4" applyNumberFormat="1" applyFont="1" applyBorder="1" applyAlignment="1">
      <alignment horizontal="right" vertical="center" wrapText="1"/>
    </xf>
    <xf numFmtId="164" fontId="30" fillId="0" borderId="6" xfId="4" applyNumberFormat="1" applyFont="1" applyBorder="1" applyAlignment="1">
      <alignment horizontal="right" vertical="center" wrapText="1"/>
    </xf>
    <xf numFmtId="164" fontId="30" fillId="0" borderId="41" xfId="4" applyNumberFormat="1" applyFont="1" applyBorder="1" applyAlignment="1">
      <alignment horizontal="right" vertical="center" wrapText="1"/>
    </xf>
    <xf numFmtId="164" fontId="30" fillId="0" borderId="0" xfId="4" applyNumberFormat="1" applyFont="1" applyBorder="1" applyAlignment="1">
      <alignment horizontal="right" vertical="center" wrapText="1"/>
    </xf>
    <xf numFmtId="0" fontId="12" fillId="0" borderId="46" xfId="0" applyFont="1" applyBorder="1" applyAlignment="1">
      <alignment horizontal="right" vertical="center" wrapText="1"/>
    </xf>
    <xf numFmtId="0" fontId="15" fillId="0" borderId="50" xfId="0" applyFont="1" applyBorder="1" applyAlignment="1">
      <alignment horizontal="left" wrapText="1"/>
    </xf>
    <xf numFmtId="3" fontId="15" fillId="0" borderId="37" xfId="0" applyNumberFormat="1" applyFont="1" applyBorder="1" applyAlignment="1">
      <alignment horizontal="right" vertical="center" wrapText="1"/>
    </xf>
    <xf numFmtId="164" fontId="15" fillId="0" borderId="38" xfId="0" applyNumberFormat="1" applyFont="1" applyBorder="1" applyAlignment="1">
      <alignment horizontal="right" vertical="center" wrapText="1"/>
    </xf>
    <xf numFmtId="164" fontId="15" fillId="0" borderId="48" xfId="0" applyNumberFormat="1" applyFont="1" applyBorder="1" applyAlignment="1">
      <alignment horizontal="right" vertical="center" wrapText="1"/>
    </xf>
    <xf numFmtId="0" fontId="11" fillId="0" borderId="6" xfId="0" applyFont="1" applyBorder="1" applyAlignment="1">
      <alignment horizontal="left" vertical="center" wrapText="1"/>
    </xf>
    <xf numFmtId="3" fontId="15" fillId="0" borderId="38" xfId="0" applyNumberFormat="1" applyFont="1" applyBorder="1" applyAlignment="1">
      <alignment horizontal="right" vertical="center" wrapText="1"/>
    </xf>
    <xf numFmtId="3" fontId="15" fillId="0" borderId="41" xfId="0" applyNumberFormat="1" applyFont="1" applyBorder="1" applyAlignment="1">
      <alignment horizontal="right" vertical="center" wrapText="1"/>
    </xf>
    <xf numFmtId="0" fontId="15" fillId="0" borderId="50" xfId="49" applyFont="1" applyBorder="1" applyAlignment="1">
      <alignment horizontal="left" wrapText="1"/>
    </xf>
    <xf numFmtId="0" fontId="12" fillId="0" borderId="46" xfId="49" applyFont="1" applyBorder="1" applyAlignment="1">
      <alignment horizontal="right" wrapText="1"/>
    </xf>
    <xf numFmtId="3" fontId="15" fillId="0" borderId="48" xfId="49" applyNumberFormat="1" applyFont="1" applyBorder="1" applyAlignment="1">
      <alignment horizontal="right" vertical="center" wrapText="1"/>
    </xf>
    <xf numFmtId="3" fontId="16" fillId="2" borderId="48" xfId="49" applyNumberFormat="1" applyFont="1" applyFill="1" applyBorder="1" applyAlignment="1">
      <alignment horizontal="right" vertical="center" wrapText="1"/>
    </xf>
    <xf numFmtId="3" fontId="11" fillId="0" borderId="49" xfId="0" applyNumberFormat="1" applyFont="1" applyBorder="1" applyAlignment="1">
      <alignment horizontal="right" vertical="center" wrapText="1"/>
    </xf>
    <xf numFmtId="0" fontId="32" fillId="0" borderId="48" xfId="0" applyFont="1" applyBorder="1" applyAlignment="1">
      <alignment horizontal="right" vertical="center" wrapText="1"/>
    </xf>
    <xf numFmtId="0" fontId="12" fillId="0" borderId="48" xfId="49" applyFont="1" applyBorder="1" applyAlignment="1">
      <alignment horizontal="right" vertical="center" wrapText="1"/>
    </xf>
    <xf numFmtId="3" fontId="11" fillId="0" borderId="48" xfId="49" applyNumberFormat="1" applyFont="1" applyBorder="1" applyAlignment="1">
      <alignment horizontal="right" vertical="center" wrapText="1"/>
    </xf>
    <xf numFmtId="164" fontId="9" fillId="0" borderId="0" xfId="49" applyNumberFormat="1"/>
    <xf numFmtId="3" fontId="9" fillId="0" borderId="0" xfId="49" applyNumberFormat="1"/>
    <xf numFmtId="10" fontId="9" fillId="0" borderId="0" xfId="49" applyNumberFormat="1"/>
    <xf numFmtId="3" fontId="11" fillId="0" borderId="41" xfId="49" applyNumberFormat="1" applyFont="1" applyBorder="1" applyAlignment="1">
      <alignment horizontal="right" vertical="center" wrapText="1"/>
    </xf>
    <xf numFmtId="3" fontId="12" fillId="2" borderId="46" xfId="49" applyNumberFormat="1" applyFont="1" applyFill="1" applyBorder="1" applyAlignment="1">
      <alignment horizontal="right" vertical="center" wrapText="1"/>
    </xf>
    <xf numFmtId="0" fontId="74" fillId="0" borderId="0" xfId="49" applyFont="1"/>
    <xf numFmtId="0" fontId="12" fillId="0" borderId="48" xfId="49" applyFont="1" applyBorder="1" applyAlignment="1">
      <alignment horizontal="right" wrapText="1"/>
    </xf>
    <xf numFmtId="3" fontId="11" fillId="0" borderId="38" xfId="49" applyNumberFormat="1" applyFont="1" applyBorder="1" applyAlignment="1">
      <alignment horizontal="right" vertical="center" wrapText="1"/>
    </xf>
    <xf numFmtId="0" fontId="0" fillId="0" borderId="0" xfId="0" applyBorder="1" applyAlignment="1">
      <alignment vertical="center"/>
    </xf>
    <xf numFmtId="3" fontId="29" fillId="0" borderId="0" xfId="0" applyNumberFormat="1" applyFont="1" applyBorder="1" applyAlignment="1">
      <alignment vertical="top" wrapText="1"/>
    </xf>
    <xf numFmtId="165" fontId="33" fillId="0" borderId="0" xfId="1" applyNumberFormat="1" applyFont="1" applyBorder="1" applyAlignment="1">
      <alignment horizontal="right" vertical="center" wrapText="1"/>
    </xf>
    <xf numFmtId="165" fontId="33" fillId="0" borderId="38" xfId="1" applyNumberFormat="1" applyFont="1" applyBorder="1" applyAlignment="1">
      <alignment horizontal="right" vertical="center" wrapText="1"/>
    </xf>
    <xf numFmtId="0" fontId="34" fillId="0" borderId="50" xfId="0" applyFont="1" applyBorder="1" applyAlignment="1">
      <alignment horizontal="left" vertical="center" wrapText="1"/>
    </xf>
    <xf numFmtId="3" fontId="33" fillId="0" borderId="49" xfId="0" applyNumberFormat="1" applyFont="1" applyBorder="1" applyAlignment="1">
      <alignment horizontal="right" vertical="center" wrapText="1"/>
    </xf>
    <xf numFmtId="164" fontId="33" fillId="0" borderId="49" xfId="0" applyNumberFormat="1" applyFont="1" applyBorder="1" applyAlignment="1">
      <alignment horizontal="right" vertical="center" wrapText="1"/>
    </xf>
    <xf numFmtId="9" fontId="9" fillId="0" borderId="0" xfId="4" applyAlignment="1">
      <alignment vertical="center"/>
    </xf>
    <xf numFmtId="3" fontId="11" fillId="0" borderId="48" xfId="49" applyNumberFormat="1" applyFont="1" applyBorder="1" applyAlignment="1">
      <alignment vertical="center"/>
    </xf>
    <xf numFmtId="3" fontId="0" fillId="0" borderId="0" xfId="4" applyNumberFormat="1" applyFont="1"/>
    <xf numFmtId="0" fontId="11" fillId="0" borderId="4" xfId="0" applyFont="1" applyBorder="1" applyAlignment="1">
      <alignment horizontal="left" wrapText="1"/>
    </xf>
    <xf numFmtId="0" fontId="11" fillId="0" borderId="50" xfId="0" applyFont="1" applyBorder="1" applyAlignment="1">
      <alignment horizontal="left" vertical="center" wrapText="1"/>
    </xf>
    <xf numFmtId="3" fontId="15" fillId="0" borderId="49" xfId="49" applyNumberFormat="1" applyFont="1" applyBorder="1" applyAlignment="1">
      <alignment horizontal="right" vertical="center" wrapText="1"/>
    </xf>
    <xf numFmtId="3" fontId="16" fillId="2" borderId="49" xfId="49" applyNumberFormat="1" applyFont="1" applyFill="1" applyBorder="1" applyAlignment="1">
      <alignment horizontal="right" vertical="center" wrapText="1"/>
    </xf>
    <xf numFmtId="0" fontId="12" fillId="2" borderId="15" xfId="0" applyFont="1" applyFill="1" applyBorder="1" applyAlignment="1">
      <alignment horizontal="left" wrapText="1"/>
    </xf>
    <xf numFmtId="164" fontId="16" fillId="2" borderId="46" xfId="4" applyNumberFormat="1" applyFont="1" applyFill="1" applyBorder="1" applyAlignment="1">
      <alignment horizontal="right" vertical="center" wrapText="1"/>
    </xf>
    <xf numFmtId="164" fontId="16" fillId="2" borderId="47" xfId="4" applyNumberFormat="1" applyFont="1" applyFill="1" applyBorder="1" applyAlignment="1">
      <alignment horizontal="right" vertical="center" wrapText="1"/>
    </xf>
    <xf numFmtId="0" fontId="11" fillId="0" borderId="38" xfId="0" applyFont="1" applyBorder="1" applyAlignment="1">
      <alignment horizontal="right" vertical="center" wrapText="1"/>
    </xf>
    <xf numFmtId="3" fontId="11" fillId="0" borderId="38" xfId="0" applyNumberFormat="1" applyFont="1" applyBorder="1" applyAlignment="1">
      <alignment horizontal="right" vertical="center"/>
    </xf>
    <xf numFmtId="0" fontId="12" fillId="0" borderId="15" xfId="0" applyFont="1" applyBorder="1" applyAlignment="1">
      <alignment horizontal="right" vertical="center" wrapText="1"/>
    </xf>
    <xf numFmtId="0" fontId="11" fillId="0" borderId="50" xfId="0" applyFont="1" applyBorder="1" applyAlignment="1">
      <alignment horizontal="justify" vertical="center" wrapText="1"/>
    </xf>
    <xf numFmtId="3" fontId="11" fillId="0" borderId="42" xfId="0" applyNumberFormat="1" applyFont="1" applyBorder="1" applyAlignment="1">
      <alignment horizontal="right" vertical="center" wrapText="1"/>
    </xf>
    <xf numFmtId="3" fontId="9" fillId="0" borderId="0" xfId="49" applyNumberFormat="1" applyFill="1"/>
    <xf numFmtId="0" fontId="12" fillId="0" borderId="15" xfId="49" applyFont="1" applyBorder="1" applyAlignment="1">
      <alignment horizontal="left" wrapText="1"/>
    </xf>
    <xf numFmtId="0" fontId="3" fillId="0" borderId="0" xfId="0" applyFont="1"/>
    <xf numFmtId="0" fontId="3" fillId="0" borderId="0" xfId="115"/>
    <xf numFmtId="164" fontId="3" fillId="0" borderId="0" xfId="115" applyNumberFormat="1"/>
    <xf numFmtId="164" fontId="0" fillId="0" borderId="0" xfId="116" applyNumberFormat="1" applyFont="1"/>
    <xf numFmtId="0" fontId="11" fillId="0" borderId="0" xfId="115" applyFont="1" applyAlignment="1">
      <alignment horizontal="justify" vertical="center"/>
    </xf>
    <xf numFmtId="0" fontId="15" fillId="0" borderId="6" xfId="0" applyFont="1" applyBorder="1" applyAlignment="1">
      <alignment horizontal="left" wrapText="1"/>
    </xf>
    <xf numFmtId="0" fontId="15" fillId="0" borderId="50" xfId="0" applyFont="1" applyBorder="1" applyAlignment="1">
      <alignment horizontal="left" wrapText="1" indent="1"/>
    </xf>
    <xf numFmtId="0" fontId="15" fillId="0" borderId="44" xfId="0" applyFont="1" applyBorder="1" applyAlignment="1">
      <alignment horizontal="left" wrapText="1"/>
    </xf>
    <xf numFmtId="0" fontId="16" fillId="2" borderId="44" xfId="0" applyFont="1" applyFill="1" applyBorder="1" applyAlignment="1">
      <alignment horizontal="justify" wrapText="1"/>
    </xf>
    <xf numFmtId="0" fontId="0" fillId="0" borderId="42" xfId="0" applyBorder="1" applyAlignment="1">
      <alignment horizontal="center" vertical="center" wrapText="1"/>
    </xf>
    <xf numFmtId="0" fontId="0" fillId="0" borderId="41" xfId="0" applyBorder="1" applyAlignment="1">
      <alignment horizontal="center" vertical="center" wrapText="1"/>
    </xf>
    <xf numFmtId="0" fontId="0" fillId="0" borderId="0" xfId="0" applyBorder="1" applyAlignment="1">
      <alignment horizontal="center" vertical="center" wrapText="1"/>
    </xf>
    <xf numFmtId="0" fontId="12" fillId="0" borderId="0" xfId="0" applyFont="1" applyBorder="1" applyAlignment="1">
      <alignment horizontal="center" vertical="center" wrapText="1"/>
    </xf>
    <xf numFmtId="0" fontId="11" fillId="0" borderId="50" xfId="49" applyFont="1" applyBorder="1" applyAlignment="1">
      <alignment horizontal="left" vertical="center" wrapText="1"/>
    </xf>
    <xf numFmtId="0" fontId="11" fillId="0" borderId="44" xfId="0" applyFont="1" applyBorder="1" applyAlignment="1">
      <alignment horizontal="left" wrapText="1"/>
    </xf>
    <xf numFmtId="0" fontId="11" fillId="0" borderId="50" xfId="0" applyFont="1" applyBorder="1" applyAlignment="1">
      <alignment horizontal="left" wrapText="1"/>
    </xf>
    <xf numFmtId="0" fontId="11" fillId="0" borderId="44" xfId="0" applyFont="1" applyBorder="1" applyAlignment="1">
      <alignment horizontal="justify" vertical="top" wrapText="1"/>
    </xf>
    <xf numFmtId="0" fontId="11" fillId="0" borderId="50" xfId="0" applyFont="1" applyBorder="1" applyAlignment="1">
      <alignment horizontal="left" vertical="center" wrapText="1"/>
    </xf>
    <xf numFmtId="9" fontId="78" fillId="0" borderId="0" xfId="4" applyFont="1"/>
    <xf numFmtId="0" fontId="78" fillId="0" borderId="0" xfId="0" applyFont="1"/>
    <xf numFmtId="0" fontId="3" fillId="0" borderId="0" xfId="117"/>
    <xf numFmtId="0" fontId="3" fillId="0" borderId="0" xfId="117" applyFont="1"/>
    <xf numFmtId="3" fontId="3" fillId="0" borderId="0" xfId="117" applyNumberFormat="1" applyFont="1"/>
    <xf numFmtId="0" fontId="11" fillId="0" borderId="50" xfId="0" applyFont="1" applyBorder="1" applyAlignment="1">
      <alignment horizontal="justify" vertical="top" wrapText="1"/>
    </xf>
    <xf numFmtId="164" fontId="15" fillId="0" borderId="49" xfId="0" applyNumberFormat="1" applyFont="1" applyBorder="1" applyAlignment="1">
      <alignment horizontal="right" vertical="center" wrapText="1"/>
    </xf>
    <xf numFmtId="0" fontId="33" fillId="0" borderId="44" xfId="0" applyFont="1" applyBorder="1" applyAlignment="1">
      <alignment horizontal="left" wrapText="1"/>
    </xf>
    <xf numFmtId="165" fontId="0" fillId="0" borderId="0" xfId="1" applyNumberFormat="1" applyFont="1"/>
    <xf numFmtId="0" fontId="13" fillId="0" borderId="50" xfId="117" applyFont="1" applyBorder="1" applyAlignment="1">
      <alignment horizontal="left" vertical="center" wrapText="1"/>
    </xf>
    <xf numFmtId="0" fontId="11" fillId="0" borderId="41" xfId="117" applyFont="1" applyBorder="1" applyAlignment="1">
      <alignment horizontal="right" vertical="center" wrapText="1"/>
    </xf>
    <xf numFmtId="0" fontId="11" fillId="0" borderId="42" xfId="117" applyFont="1" applyBorder="1" applyAlignment="1">
      <alignment horizontal="right" vertical="center" wrapText="1"/>
    </xf>
    <xf numFmtId="0" fontId="11" fillId="0" borderId="50" xfId="117" applyFont="1" applyBorder="1" applyAlignment="1">
      <alignment horizontal="left" vertical="center" wrapText="1"/>
    </xf>
    <xf numFmtId="0" fontId="11" fillId="0" borderId="0" xfId="117" applyFont="1" applyBorder="1" applyAlignment="1">
      <alignment horizontal="right" vertical="center" wrapText="1"/>
    </xf>
    <xf numFmtId="0" fontId="11" fillId="0" borderId="38" xfId="117" applyFont="1" applyBorder="1" applyAlignment="1">
      <alignment horizontal="right" vertical="center" wrapText="1"/>
    </xf>
    <xf numFmtId="3" fontId="11" fillId="0" borderId="0" xfId="117" applyNumberFormat="1" applyFont="1" applyBorder="1" applyAlignment="1">
      <alignment horizontal="right" vertical="center" wrapText="1"/>
    </xf>
    <xf numFmtId="3" fontId="11" fillId="0" borderId="38" xfId="117" applyNumberFormat="1" applyFont="1" applyBorder="1" applyAlignment="1">
      <alignment horizontal="right" vertical="center" wrapText="1"/>
    </xf>
    <xf numFmtId="0" fontId="11" fillId="0" borderId="44" xfId="117" applyFont="1" applyBorder="1" applyAlignment="1">
      <alignment horizontal="left" vertical="center" wrapText="1"/>
    </xf>
    <xf numFmtId="3" fontId="11" fillId="0" borderId="48" xfId="117" applyNumberFormat="1" applyFont="1" applyBorder="1" applyAlignment="1">
      <alignment horizontal="right" vertical="center" wrapText="1"/>
    </xf>
    <xf numFmtId="3" fontId="11" fillId="0" borderId="49" xfId="117" applyNumberFormat="1" applyFont="1" applyBorder="1" applyAlignment="1">
      <alignment horizontal="right" vertical="center" wrapText="1"/>
    </xf>
    <xf numFmtId="0" fontId="12" fillId="2" borderId="50" xfId="117" applyFont="1" applyFill="1" applyBorder="1" applyAlignment="1">
      <alignment horizontal="left" vertical="center" wrapText="1"/>
    </xf>
    <xf numFmtId="3" fontId="12" fillId="2" borderId="0" xfId="117" applyNumberFormat="1" applyFont="1" applyFill="1" applyBorder="1" applyAlignment="1">
      <alignment horizontal="right" vertical="center" wrapText="1"/>
    </xf>
    <xf numFmtId="3" fontId="12" fillId="2" borderId="38" xfId="117" applyNumberFormat="1" applyFont="1" applyFill="1" applyBorder="1" applyAlignment="1">
      <alignment horizontal="right" vertical="center" wrapText="1"/>
    </xf>
    <xf numFmtId="0" fontId="12" fillId="2" borderId="44" xfId="117" applyFont="1" applyFill="1" applyBorder="1" applyAlignment="1">
      <alignment horizontal="left" vertical="center" wrapText="1"/>
    </xf>
    <xf numFmtId="3" fontId="12" fillId="2" borderId="48" xfId="117" applyNumberFormat="1" applyFont="1" applyFill="1" applyBorder="1" applyAlignment="1">
      <alignment horizontal="right" vertical="center" wrapText="1"/>
    </xf>
    <xf numFmtId="3" fontId="12" fillId="2" borderId="49" xfId="117" applyNumberFormat="1" applyFont="1" applyFill="1" applyBorder="1" applyAlignment="1">
      <alignment horizontal="right" vertical="center" wrapText="1"/>
    </xf>
    <xf numFmtId="3" fontId="12" fillId="2" borderId="46" xfId="117" applyNumberFormat="1" applyFont="1" applyFill="1" applyBorder="1" applyAlignment="1">
      <alignment horizontal="right" vertical="center" wrapText="1"/>
    </xf>
    <xf numFmtId="3" fontId="12" fillId="2" borderId="47" xfId="117" applyNumberFormat="1" applyFont="1" applyFill="1" applyBorder="1" applyAlignment="1">
      <alignment horizontal="right" vertical="center" wrapText="1"/>
    </xf>
    <xf numFmtId="0" fontId="12" fillId="2" borderId="41" xfId="117" applyFont="1" applyFill="1" applyBorder="1" applyAlignment="1">
      <alignment horizontal="right" vertical="center" wrapText="1"/>
    </xf>
    <xf numFmtId="0" fontId="12" fillId="2" borderId="42" xfId="117" applyFont="1" applyFill="1" applyBorder="1" applyAlignment="1">
      <alignment horizontal="right" vertical="center" wrapText="1"/>
    </xf>
    <xf numFmtId="3" fontId="3" fillId="0" borderId="0" xfId="117" applyNumberFormat="1"/>
    <xf numFmtId="3" fontId="11" fillId="0" borderId="50" xfId="0" applyNumberFormat="1" applyFont="1" applyBorder="1" applyAlignment="1">
      <alignment horizontal="right" vertical="center" wrapText="1"/>
    </xf>
    <xf numFmtId="0" fontId="12" fillId="0" borderId="49" xfId="49" applyFont="1" applyBorder="1" applyAlignment="1">
      <alignment horizontal="right" vertical="center" wrapText="1"/>
    </xf>
    <xf numFmtId="0" fontId="12" fillId="0" borderId="43" xfId="0" applyFont="1" applyBorder="1" applyAlignment="1">
      <alignment horizontal="right" wrapText="1"/>
    </xf>
    <xf numFmtId="0" fontId="11" fillId="0" borderId="37" xfId="0" applyFont="1" applyBorder="1" applyAlignment="1">
      <alignment horizontal="right" wrapText="1"/>
    </xf>
    <xf numFmtId="0" fontId="11" fillId="0" borderId="38" xfId="0" applyFont="1" applyBorder="1" applyAlignment="1">
      <alignment horizontal="right" wrapText="1"/>
    </xf>
    <xf numFmtId="3" fontId="15" fillId="0" borderId="43" xfId="0" applyNumberFormat="1" applyFont="1" applyBorder="1" applyAlignment="1">
      <alignment horizontal="right" vertical="center" wrapText="1"/>
    </xf>
    <xf numFmtId="3" fontId="15" fillId="0" borderId="49" xfId="0" applyNumberFormat="1" applyFont="1" applyBorder="1" applyAlignment="1">
      <alignment horizontal="right" vertical="center" wrapText="1"/>
    </xf>
    <xf numFmtId="3" fontId="16" fillId="2" borderId="43" xfId="0" applyNumberFormat="1" applyFont="1" applyFill="1" applyBorder="1" applyAlignment="1">
      <alignment horizontal="right" vertical="center" wrapText="1"/>
    </xf>
    <xf numFmtId="3" fontId="16" fillId="2" borderId="49" xfId="0" applyNumberFormat="1" applyFont="1" applyFill="1" applyBorder="1" applyAlignment="1">
      <alignment horizontal="right" vertical="center" wrapText="1"/>
    </xf>
    <xf numFmtId="3" fontId="12" fillId="0" borderId="46" xfId="4" applyNumberFormat="1" applyFont="1" applyBorder="1" applyAlignment="1">
      <alignment horizontal="right" vertical="center" wrapText="1"/>
    </xf>
    <xf numFmtId="3" fontId="12" fillId="0" borderId="47" xfId="4" applyNumberFormat="1" applyFont="1" applyBorder="1" applyAlignment="1">
      <alignment horizontal="right" vertical="center" wrapText="1"/>
    </xf>
    <xf numFmtId="0" fontId="11" fillId="0" borderId="6" xfId="0" applyFont="1" applyBorder="1" applyAlignment="1">
      <alignment horizontal="left" wrapText="1"/>
    </xf>
    <xf numFmtId="0" fontId="0" fillId="0" borderId="41" xfId="0" applyBorder="1" applyAlignment="1">
      <alignment horizontal="center" vertical="center" wrapText="1"/>
    </xf>
    <xf numFmtId="0" fontId="11" fillId="0" borderId="50" xfId="0" applyFont="1" applyBorder="1" applyAlignment="1">
      <alignment horizontal="left" wrapText="1"/>
    </xf>
    <xf numFmtId="0" fontId="14" fillId="0" borderId="44" xfId="0" applyFont="1" applyBorder="1" applyAlignment="1">
      <alignment horizontal="justify" vertical="center" wrapText="1"/>
    </xf>
    <xf numFmtId="0" fontId="11" fillId="2" borderId="41" xfId="117" applyFont="1" applyFill="1" applyBorder="1" applyAlignment="1">
      <alignment horizontal="right" vertical="center" wrapText="1"/>
    </xf>
    <xf numFmtId="0" fontId="11" fillId="2" borderId="0" xfId="117" applyFont="1" applyFill="1" applyBorder="1" applyAlignment="1">
      <alignment horizontal="right" vertical="center" wrapText="1"/>
    </xf>
    <xf numFmtId="0" fontId="11" fillId="0" borderId="6" xfId="0" applyFont="1" applyBorder="1" applyAlignment="1">
      <alignment horizontal="left" vertical="center" wrapText="1"/>
    </xf>
    <xf numFmtId="0" fontId="11" fillId="0" borderId="44" xfId="0" applyFont="1" applyBorder="1" applyAlignment="1">
      <alignment horizontal="left" vertical="center" wrapText="1"/>
    </xf>
    <xf numFmtId="3" fontId="3" fillId="0" borderId="0" xfId="0" applyNumberFormat="1" applyFont="1"/>
    <xf numFmtId="0" fontId="79" fillId="0" borderId="0" xfId="2" applyFont="1" applyAlignment="1" applyProtection="1"/>
    <xf numFmtId="0" fontId="12" fillId="0" borderId="45" xfId="0" applyFont="1" applyBorder="1" applyAlignment="1">
      <alignment horizontal="right" wrapText="1"/>
    </xf>
    <xf numFmtId="0" fontId="12" fillId="0" borderId="45" xfId="0" applyFont="1" applyBorder="1" applyAlignment="1">
      <alignment horizontal="right" vertical="center" wrapText="1"/>
    </xf>
    <xf numFmtId="0" fontId="12" fillId="0" borderId="47" xfId="0" applyFont="1" applyBorder="1" applyAlignment="1">
      <alignment horizontal="right" vertical="center" wrapText="1"/>
    </xf>
    <xf numFmtId="164" fontId="15" fillId="0" borderId="0" xfId="0" applyNumberFormat="1" applyFont="1" applyBorder="1" applyAlignment="1">
      <alignment horizontal="right" vertical="center" wrapText="1"/>
    </xf>
    <xf numFmtId="3" fontId="30" fillId="0" borderId="0" xfId="0" applyNumberFormat="1" applyFont="1" applyBorder="1" applyAlignment="1">
      <alignment horizontal="right" vertical="center" wrapText="1"/>
    </xf>
    <xf numFmtId="0" fontId="32" fillId="0" borderId="49" xfId="0" applyFont="1" applyBorder="1" applyAlignment="1">
      <alignment horizontal="right" vertical="center" wrapText="1"/>
    </xf>
    <xf numFmtId="0" fontId="12" fillId="2" borderId="0" xfId="117" applyFont="1" applyFill="1" applyBorder="1" applyAlignment="1">
      <alignment horizontal="right" vertical="center" wrapText="1"/>
    </xf>
    <xf numFmtId="0" fontId="12" fillId="0" borderId="45" xfId="117" applyFont="1" applyBorder="1" applyAlignment="1">
      <alignment horizontal="right" wrapText="1"/>
    </xf>
    <xf numFmtId="0" fontId="12" fillId="0" borderId="46" xfId="117" applyFont="1" applyBorder="1" applyAlignment="1">
      <alignment horizontal="right" wrapText="1"/>
    </xf>
    <xf numFmtId="0" fontId="12" fillId="0" borderId="47" xfId="117" applyFont="1" applyBorder="1" applyAlignment="1">
      <alignment horizontal="right" wrapText="1"/>
    </xf>
    <xf numFmtId="164" fontId="12" fillId="2" borderId="48" xfId="4" applyNumberFormat="1" applyFont="1" applyFill="1" applyBorder="1" applyAlignment="1">
      <alignment horizontal="right" vertical="center" wrapText="1"/>
    </xf>
    <xf numFmtId="0" fontId="11" fillId="0" borderId="44" xfId="49" applyFont="1" applyBorder="1" applyAlignment="1">
      <alignment horizontal="left" vertical="center" wrapText="1"/>
    </xf>
    <xf numFmtId="3" fontId="11" fillId="0" borderId="49" xfId="49" applyNumberFormat="1" applyFont="1" applyBorder="1" applyAlignment="1">
      <alignment horizontal="right" vertical="center" wrapText="1"/>
    </xf>
    <xf numFmtId="0" fontId="12" fillId="2" borderId="44" xfId="49" applyFont="1" applyFill="1" applyBorder="1" applyAlignment="1">
      <alignment horizontal="left" vertical="center" wrapText="1"/>
    </xf>
    <xf numFmtId="0" fontId="12" fillId="0" borderId="50" xfId="49" applyFont="1" applyBorder="1" applyAlignment="1">
      <alignment horizontal="left" vertical="center" wrapText="1"/>
    </xf>
    <xf numFmtId="164" fontId="12" fillId="2" borderId="49" xfId="4" applyNumberFormat="1" applyFont="1" applyFill="1" applyBorder="1" applyAlignment="1">
      <alignment horizontal="right" vertical="center" wrapText="1"/>
    </xf>
    <xf numFmtId="0" fontId="11" fillId="0" borderId="50" xfId="0" applyFont="1" applyBorder="1" applyAlignment="1">
      <alignment horizontal="left" vertical="center" wrapText="1"/>
    </xf>
    <xf numFmtId="0" fontId="11" fillId="0" borderId="6" xfId="49" applyFont="1" applyBorder="1" applyAlignment="1">
      <alignment horizontal="left" vertical="center" wrapText="1"/>
    </xf>
    <xf numFmtId="9" fontId="16" fillId="2" borderId="3" xfId="0" applyNumberFormat="1" applyFont="1" applyFill="1" applyBorder="1" applyAlignment="1">
      <alignment horizontal="right" vertical="center" wrapText="1"/>
    </xf>
    <xf numFmtId="3" fontId="76" fillId="0" borderId="38" xfId="0" applyNumberFormat="1" applyFont="1" applyBorder="1" applyAlignment="1">
      <alignment horizontal="right" vertical="center" wrapText="1"/>
    </xf>
    <xf numFmtId="3" fontId="11" fillId="0" borderId="49" xfId="0" applyNumberFormat="1" applyFont="1" applyBorder="1" applyAlignment="1">
      <alignment horizontal="right" vertical="center"/>
    </xf>
    <xf numFmtId="0" fontId="12" fillId="0" borderId="15" xfId="0" applyFont="1" applyBorder="1" applyAlignment="1">
      <alignment horizontal="left" vertical="center" wrapText="1"/>
    </xf>
    <xf numFmtId="3" fontId="12" fillId="0" borderId="15" xfId="0" applyNumberFormat="1" applyFont="1" applyBorder="1" applyAlignment="1">
      <alignment horizontal="right" vertical="center" wrapText="1"/>
    </xf>
    <xf numFmtId="169" fontId="11" fillId="0" borderId="38" xfId="0" applyNumberFormat="1" applyFont="1" applyBorder="1" applyAlignment="1">
      <alignment horizontal="right" vertical="center" wrapText="1"/>
    </xf>
    <xf numFmtId="170" fontId="11" fillId="0" borderId="0" xfId="0" applyNumberFormat="1" applyFont="1" applyBorder="1" applyAlignment="1">
      <alignment horizontal="right" vertical="center" wrapText="1"/>
    </xf>
    <xf numFmtId="3" fontId="11" fillId="0" borderId="37" xfId="0" applyNumberFormat="1" applyFont="1" applyBorder="1" applyAlignment="1">
      <alignment horizontal="right" vertical="center" wrapText="1"/>
    </xf>
    <xf numFmtId="3" fontId="12" fillId="0" borderId="45" xfId="0" applyNumberFormat="1" applyFont="1" applyBorder="1" applyAlignment="1">
      <alignment horizontal="right" vertical="center" wrapText="1"/>
    </xf>
    <xf numFmtId="3" fontId="12" fillId="0" borderId="47" xfId="0" applyNumberFormat="1" applyFont="1" applyBorder="1" applyAlignment="1">
      <alignment horizontal="right" vertical="center" wrapText="1"/>
    </xf>
    <xf numFmtId="171" fontId="12" fillId="0" borderId="46" xfId="0" applyNumberFormat="1" applyFont="1" applyBorder="1" applyAlignment="1">
      <alignment horizontal="right" vertical="center" wrapText="1"/>
    </xf>
    <xf numFmtId="172" fontId="12" fillId="0" borderId="47" xfId="0" applyNumberFormat="1" applyFont="1" applyBorder="1" applyAlignment="1">
      <alignment horizontal="right" vertical="center" wrapText="1"/>
    </xf>
    <xf numFmtId="3" fontId="11" fillId="0" borderId="42" xfId="49" applyNumberFormat="1" applyFont="1" applyBorder="1" applyAlignment="1">
      <alignment horizontal="right" vertical="center" wrapText="1"/>
    </xf>
    <xf numFmtId="3" fontId="12" fillId="2" borderId="47" xfId="49" applyNumberFormat="1" applyFont="1" applyFill="1" applyBorder="1" applyAlignment="1">
      <alignment horizontal="right" vertical="center" wrapText="1"/>
    </xf>
    <xf numFmtId="0" fontId="12" fillId="0" borderId="6" xfId="49" applyFont="1" applyBorder="1" applyAlignment="1">
      <alignment horizontal="left" vertical="center" wrapText="1"/>
    </xf>
    <xf numFmtId="0" fontId="11" fillId="0" borderId="41" xfId="49" applyFont="1" applyBorder="1" applyAlignment="1">
      <alignment horizontal="right" vertical="center" wrapText="1"/>
    </xf>
    <xf numFmtId="0" fontId="11" fillId="0" borderId="42" xfId="49" applyFont="1" applyBorder="1" applyAlignment="1">
      <alignment horizontal="right" vertical="center" wrapText="1"/>
    </xf>
    <xf numFmtId="3" fontId="0" fillId="0" borderId="0" xfId="4" applyNumberFormat="1" applyFont="1" applyAlignment="1">
      <alignment vertical="center"/>
    </xf>
    <xf numFmtId="0" fontId="15" fillId="0" borderId="50" xfId="49" applyFont="1" applyBorder="1" applyAlignment="1">
      <alignment horizontal="left" vertical="center" wrapText="1"/>
    </xf>
    <xf numFmtId="0" fontId="12" fillId="0" borderId="50" xfId="49" applyFont="1" applyFill="1" applyBorder="1" applyAlignment="1">
      <alignment horizontal="left" vertical="center" wrapText="1"/>
    </xf>
    <xf numFmtId="3" fontId="11" fillId="0" borderId="0" xfId="49" applyNumberFormat="1" applyFont="1" applyFill="1" applyBorder="1" applyAlignment="1">
      <alignment horizontal="right" vertical="center" wrapText="1"/>
    </xf>
    <xf numFmtId="3" fontId="11" fillId="0" borderId="38" xfId="49" applyNumberFormat="1" applyFont="1" applyFill="1" applyBorder="1" applyAlignment="1">
      <alignment horizontal="right" vertical="center" wrapText="1"/>
    </xf>
    <xf numFmtId="0" fontId="15" fillId="0" borderId="44" xfId="49" applyFont="1" applyBorder="1" applyAlignment="1">
      <alignment horizontal="left" vertical="center" wrapText="1"/>
    </xf>
    <xf numFmtId="0" fontId="12" fillId="2" borderId="6" xfId="49" applyFont="1" applyFill="1" applyBorder="1" applyAlignment="1">
      <alignment horizontal="left" vertical="center" wrapText="1"/>
    </xf>
    <xf numFmtId="164" fontId="12" fillId="2" borderId="41" xfId="4" applyNumberFormat="1" applyFont="1" applyFill="1" applyBorder="1" applyAlignment="1">
      <alignment horizontal="right" vertical="center" wrapText="1"/>
    </xf>
    <xf numFmtId="164" fontId="12" fillId="2" borderId="42" xfId="4" applyNumberFormat="1" applyFont="1" applyFill="1" applyBorder="1" applyAlignment="1">
      <alignment horizontal="right" vertical="center" wrapText="1"/>
    </xf>
    <xf numFmtId="4" fontId="0" fillId="0" borderId="0" xfId="0" applyNumberFormat="1"/>
    <xf numFmtId="3" fontId="9" fillId="0" borderId="0" xfId="4" applyNumberFormat="1" applyFont="1"/>
    <xf numFmtId="166" fontId="9" fillId="0" borderId="0" xfId="49" applyNumberFormat="1"/>
    <xf numFmtId="3" fontId="11" fillId="0" borderId="38" xfId="0" applyNumberFormat="1" applyFont="1" applyBorder="1" applyAlignment="1">
      <alignment vertical="center"/>
    </xf>
    <xf numFmtId="3" fontId="11" fillId="0" borderId="38" xfId="49" applyNumberFormat="1" applyFont="1" applyBorder="1" applyAlignment="1">
      <alignment vertical="center"/>
    </xf>
    <xf numFmtId="0" fontId="11" fillId="0" borderId="5" xfId="0" applyFont="1" applyBorder="1"/>
    <xf numFmtId="3" fontId="11" fillId="0" borderId="37" xfId="0" applyNumberFormat="1" applyFont="1" applyBorder="1" applyAlignment="1">
      <alignment vertical="center"/>
    </xf>
    <xf numFmtId="3" fontId="11" fillId="0" borderId="37" xfId="49" applyNumberFormat="1" applyFont="1" applyBorder="1" applyAlignment="1">
      <alignment vertical="center"/>
    </xf>
    <xf numFmtId="3" fontId="11" fillId="0" borderId="51" xfId="49" applyNumberFormat="1" applyFont="1" applyBorder="1" applyAlignment="1">
      <alignment vertical="center"/>
    </xf>
    <xf numFmtId="0" fontId="11" fillId="0" borderId="50" xfId="49" applyFont="1" applyBorder="1" applyAlignment="1">
      <alignment horizontal="left" wrapText="1"/>
    </xf>
    <xf numFmtId="164" fontId="11" fillId="0" borderId="37" xfId="49" applyNumberFormat="1" applyFont="1" applyBorder="1" applyAlignment="1">
      <alignment horizontal="right" vertical="center" wrapText="1"/>
    </xf>
    <xf numFmtId="3" fontId="3" fillId="0" borderId="0" xfId="115" applyNumberFormat="1"/>
    <xf numFmtId="3" fontId="0" fillId="0" borderId="0" xfId="116" applyNumberFormat="1" applyFont="1"/>
    <xf numFmtId="164" fontId="3" fillId="0" borderId="0" xfId="4" applyNumberFormat="1" applyFont="1"/>
    <xf numFmtId="0" fontId="29" fillId="0" borderId="44" xfId="0" applyFont="1" applyBorder="1" applyAlignment="1">
      <alignment horizontal="left" vertical="center" wrapText="1"/>
    </xf>
    <xf numFmtId="0" fontId="83" fillId="0" borderId="48" xfId="0" applyFont="1" applyBorder="1" applyAlignment="1">
      <alignment horizontal="center" vertical="center" wrapText="1"/>
    </xf>
    <xf numFmtId="0" fontId="83" fillId="0" borderId="49" xfId="0" applyFont="1" applyBorder="1" applyAlignment="1">
      <alignment horizontal="center" vertical="center" wrapText="1"/>
    </xf>
    <xf numFmtId="0" fontId="83" fillId="0" borderId="49" xfId="0" applyFont="1" applyBorder="1" applyAlignment="1">
      <alignment horizontal="left" vertical="center" wrapText="1"/>
    </xf>
    <xf numFmtId="0" fontId="29" fillId="0" borderId="38" xfId="0" applyFont="1" applyBorder="1" applyAlignment="1">
      <alignment horizontal="left" vertical="center"/>
    </xf>
    <xf numFmtId="0" fontId="3" fillId="0" borderId="0" xfId="49" applyFont="1" applyAlignment="1">
      <alignment vertical="center"/>
    </xf>
    <xf numFmtId="0" fontId="24" fillId="0" borderId="0" xfId="117" applyFont="1"/>
    <xf numFmtId="9" fontId="3" fillId="0" borderId="0" xfId="4" applyNumberFormat="1" applyFont="1"/>
    <xf numFmtId="0" fontId="3" fillId="0" borderId="0" xfId="49" applyFont="1"/>
    <xf numFmtId="187" fontId="3" fillId="0" borderId="0" xfId="449" applyNumberFormat="1" applyFont="1"/>
    <xf numFmtId="0" fontId="11" fillId="0" borderId="50" xfId="0" applyFont="1" applyBorder="1" applyAlignment="1">
      <alignment horizontal="left" vertical="center" wrapText="1"/>
    </xf>
    <xf numFmtId="0" fontId="12" fillId="0" borderId="0" xfId="0" applyFont="1" applyAlignment="1">
      <alignment horizontal="right" vertical="center" wrapText="1"/>
    </xf>
    <xf numFmtId="0" fontId="90" fillId="0" borderId="0" xfId="0" applyFont="1" applyAlignment="1">
      <alignment horizontal="left" vertical="center"/>
    </xf>
    <xf numFmtId="3" fontId="30" fillId="0" borderId="0" xfId="0" applyNumberFormat="1" applyFont="1" applyAlignment="1">
      <alignment horizontal="right" vertical="center" wrapText="1"/>
    </xf>
    <xf numFmtId="3" fontId="30" fillId="0" borderId="38" xfId="0" applyNumberFormat="1" applyFont="1" applyBorder="1" applyAlignment="1">
      <alignment horizontal="right" vertical="center" wrapText="1"/>
    </xf>
    <xf numFmtId="0" fontId="3" fillId="0" borderId="0" xfId="0" applyFont="1" applyAlignment="1">
      <alignment horizontal="right"/>
    </xf>
    <xf numFmtId="9" fontId="0" fillId="0" borderId="0" xfId="4" applyFont="1"/>
    <xf numFmtId="9" fontId="0" fillId="0" borderId="0" xfId="4" applyNumberFormat="1" applyFont="1"/>
    <xf numFmtId="164" fontId="9" fillId="0" borderId="0" xfId="4" applyNumberFormat="1" applyAlignment="1">
      <alignment vertical="center"/>
    </xf>
    <xf numFmtId="3" fontId="3" fillId="0" borderId="0" xfId="49" applyNumberFormat="1" applyFont="1" applyAlignment="1">
      <alignment vertical="center"/>
    </xf>
    <xf numFmtId="164" fontId="9" fillId="0" borderId="0" xfId="4" applyNumberFormat="1"/>
    <xf numFmtId="0" fontId="76" fillId="0" borderId="50" xfId="0" applyFont="1" applyBorder="1"/>
    <xf numFmtId="0" fontId="12" fillId="5" borderId="1" xfId="0" applyFont="1" applyFill="1" applyBorder="1" applyAlignment="1">
      <alignment horizontal="justify" vertical="center" wrapText="1"/>
    </xf>
    <xf numFmtId="0" fontId="12" fillId="5" borderId="48" xfId="0" applyFont="1" applyFill="1" applyBorder="1" applyAlignment="1">
      <alignment horizontal="justify" vertical="center" wrapText="1"/>
    </xf>
    <xf numFmtId="0" fontId="12" fillId="5" borderId="49" xfId="0" applyFont="1" applyFill="1" applyBorder="1" applyAlignment="1">
      <alignment horizontal="justify" vertical="center" wrapText="1"/>
    </xf>
    <xf numFmtId="0" fontId="11" fillId="0" borderId="0" xfId="0" applyFont="1" applyAlignment="1">
      <alignment horizontal="right" vertical="center" wrapText="1"/>
    </xf>
    <xf numFmtId="0" fontId="11" fillId="0" borderId="5" xfId="0" applyFont="1" applyBorder="1" applyAlignment="1">
      <alignment horizontal="right" vertical="center" wrapText="1"/>
    </xf>
    <xf numFmtId="0" fontId="11" fillId="5" borderId="1" xfId="0" applyFont="1" applyFill="1" applyBorder="1" applyAlignment="1">
      <alignment horizontal="justify" vertical="center" wrapText="1"/>
    </xf>
    <xf numFmtId="3" fontId="12" fillId="5" borderId="48" xfId="0" applyNumberFormat="1" applyFont="1" applyFill="1" applyBorder="1" applyAlignment="1">
      <alignment horizontal="right" vertical="center" wrapText="1"/>
    </xf>
    <xf numFmtId="0" fontId="11" fillId="5" borderId="50" xfId="0" applyFont="1" applyFill="1" applyBorder="1" applyAlignment="1">
      <alignment horizontal="justify" vertical="center" wrapText="1"/>
    </xf>
    <xf numFmtId="3" fontId="12" fillId="5" borderId="0" xfId="0" applyNumberFormat="1" applyFont="1" applyFill="1" applyAlignment="1">
      <alignment horizontal="right" vertical="center" wrapText="1"/>
    </xf>
    <xf numFmtId="3" fontId="12" fillId="5" borderId="5" xfId="0" applyNumberFormat="1" applyFont="1" applyFill="1" applyBorder="1" applyAlignment="1">
      <alignment horizontal="right" vertical="center" wrapText="1"/>
    </xf>
    <xf numFmtId="3" fontId="12" fillId="5" borderId="49" xfId="0" applyNumberFormat="1" applyFont="1" applyFill="1" applyBorder="1" applyAlignment="1">
      <alignment horizontal="right" vertical="center" wrapText="1"/>
    </xf>
    <xf numFmtId="0" fontId="12" fillId="5" borderId="0" xfId="0" applyFont="1" applyFill="1" applyBorder="1" applyAlignment="1">
      <alignment horizontal="justify" vertical="center" wrapText="1"/>
    </xf>
    <xf numFmtId="0" fontId="0" fillId="0" borderId="0" xfId="0" applyFill="1"/>
    <xf numFmtId="3" fontId="15" fillId="0" borderId="67" xfId="49" applyNumberFormat="1" applyFont="1" applyBorder="1" applyAlignment="1">
      <alignment horizontal="right" vertical="center" wrapText="1"/>
    </xf>
    <xf numFmtId="164" fontId="15" fillId="0" borderId="67" xfId="4" applyNumberFormat="1" applyFont="1" applyBorder="1" applyAlignment="1">
      <alignment horizontal="right" vertical="center" wrapText="1"/>
    </xf>
    <xf numFmtId="3" fontId="15" fillId="0" borderId="66" xfId="0" applyNumberFormat="1" applyFont="1" applyBorder="1" applyAlignment="1">
      <alignment horizontal="right" vertical="center" wrapText="1"/>
    </xf>
    <xf numFmtId="3" fontId="15" fillId="0" borderId="66" xfId="49" applyNumberFormat="1" applyFont="1" applyBorder="1" applyAlignment="1">
      <alignment horizontal="right" vertical="center" wrapText="1"/>
    </xf>
    <xf numFmtId="3" fontId="15" fillId="0" borderId="44" xfId="49" applyNumberFormat="1" applyFont="1" applyBorder="1" applyAlignment="1">
      <alignment horizontal="right" vertical="center" wrapText="1"/>
    </xf>
    <xf numFmtId="0" fontId="32" fillId="0" borderId="50" xfId="0" applyFont="1" applyBorder="1" applyAlignment="1">
      <alignment horizontal="left" vertical="center" wrapText="1"/>
    </xf>
    <xf numFmtId="0" fontId="30" fillId="0" borderId="0" xfId="0" applyFont="1" applyAlignment="1">
      <alignment horizontal="left" vertical="center"/>
    </xf>
    <xf numFmtId="0" fontId="30" fillId="0" borderId="38" xfId="0" applyFont="1" applyBorder="1" applyAlignment="1">
      <alignment horizontal="left" vertical="center"/>
    </xf>
    <xf numFmtId="0" fontId="30" fillId="0" borderId="50" xfId="0" applyFont="1" applyBorder="1" applyAlignment="1">
      <alignment horizontal="left" vertical="center" wrapText="1"/>
    </xf>
    <xf numFmtId="3" fontId="30" fillId="0" borderId="0" xfId="0" applyNumberFormat="1" applyFont="1" applyAlignment="1">
      <alignment horizontal="right" vertical="center"/>
    </xf>
    <xf numFmtId="3" fontId="30" fillId="0" borderId="38" xfId="0" applyNumberFormat="1" applyFont="1" applyBorder="1" applyAlignment="1">
      <alignment horizontal="right" vertical="center"/>
    </xf>
    <xf numFmtId="0" fontId="30" fillId="0" borderId="38" xfId="0" applyFont="1" applyBorder="1" applyAlignment="1">
      <alignment horizontal="right" vertical="center"/>
    </xf>
    <xf numFmtId="0" fontId="35" fillId="0" borderId="67" xfId="0" applyFont="1" applyFill="1" applyBorder="1" applyAlignment="1">
      <alignment horizontal="justify" vertical="center" wrapText="1"/>
    </xf>
    <xf numFmtId="0" fontId="35" fillId="83" borderId="67" xfId="0" applyFont="1" applyFill="1" applyBorder="1" applyAlignment="1">
      <alignment horizontal="justify" vertical="center" wrapText="1"/>
    </xf>
    <xf numFmtId="0" fontId="0" fillId="83" borderId="0" xfId="0" applyFill="1"/>
    <xf numFmtId="0" fontId="136" fillId="0" borderId="0" xfId="0" applyFont="1" applyAlignment="1">
      <alignment horizontal="left" vertical="center"/>
    </xf>
    <xf numFmtId="0" fontId="76" fillId="0" borderId="15" xfId="0" applyFont="1" applyBorder="1"/>
    <xf numFmtId="0" fontId="83" fillId="0" borderId="44" xfId="0" applyFont="1" applyBorder="1" applyAlignment="1">
      <alignment horizontal="left" vertical="center"/>
    </xf>
    <xf numFmtId="0" fontId="29" fillId="0" borderId="49" xfId="0" applyFont="1" applyBorder="1" applyAlignment="1">
      <alignment horizontal="right" vertical="center"/>
    </xf>
    <xf numFmtId="0" fontId="29" fillId="0" borderId="44" xfId="0" applyFont="1" applyBorder="1" applyAlignment="1">
      <alignment horizontal="justify" vertical="center"/>
    </xf>
    <xf numFmtId="3" fontId="29" fillId="0" borderId="49" xfId="0" applyNumberFormat="1" applyFont="1" applyBorder="1" applyAlignment="1">
      <alignment horizontal="right" vertical="center"/>
    </xf>
    <xf numFmtId="0" fontId="83" fillId="0" borderId="44" xfId="0" applyFont="1" applyBorder="1" applyAlignment="1">
      <alignment horizontal="justify" vertical="center"/>
    </xf>
    <xf numFmtId="3" fontId="83" fillId="0" borderId="49" xfId="0" applyNumberFormat="1" applyFont="1" applyBorder="1" applyAlignment="1">
      <alignment horizontal="right" vertical="center"/>
    </xf>
    <xf numFmtId="0" fontId="137" fillId="0" borderId="49" xfId="0" applyFont="1" applyBorder="1" applyAlignment="1">
      <alignment horizontal="justify" vertical="center"/>
    </xf>
    <xf numFmtId="1" fontId="29" fillId="0" borderId="49" xfId="0" applyNumberFormat="1" applyFont="1" applyBorder="1" applyAlignment="1">
      <alignment horizontal="right" vertical="center"/>
    </xf>
    <xf numFmtId="0" fontId="11" fillId="0" borderId="66" xfId="0" applyFont="1" applyBorder="1" applyAlignment="1">
      <alignment horizontal="left" vertical="center" wrapText="1"/>
    </xf>
    <xf numFmtId="166" fontId="0" fillId="0" borderId="0" xfId="116" applyNumberFormat="1" applyFont="1"/>
    <xf numFmtId="1" fontId="3" fillId="0" borderId="0" xfId="115" applyNumberFormat="1"/>
    <xf numFmtId="0" fontId="32" fillId="0" borderId="5" xfId="0" applyFont="1" applyBorder="1" applyAlignment="1">
      <alignment horizontal="center" vertical="center" wrapText="1"/>
    </xf>
    <xf numFmtId="0" fontId="32" fillId="0" borderId="66" xfId="0" applyFont="1" applyBorder="1" applyAlignment="1">
      <alignment horizontal="left" vertical="center"/>
    </xf>
    <xf numFmtId="0" fontId="138" fillId="0" borderId="5" xfId="0" applyFont="1" applyBorder="1" applyAlignment="1">
      <alignment horizontal="right" vertical="center"/>
    </xf>
    <xf numFmtId="0" fontId="30" fillId="0" borderId="66" xfId="0" applyFont="1" applyBorder="1" applyAlignment="1">
      <alignment horizontal="left" vertical="center"/>
    </xf>
    <xf numFmtId="0" fontId="81" fillId="0" borderId="44" xfId="0" applyFont="1" applyBorder="1" applyAlignment="1">
      <alignment horizontal="left" vertical="center"/>
    </xf>
    <xf numFmtId="0" fontId="81" fillId="0" borderId="66" xfId="0" applyFont="1" applyBorder="1" applyAlignment="1">
      <alignment horizontal="left" vertical="center"/>
    </xf>
    <xf numFmtId="0" fontId="32" fillId="0" borderId="44" xfId="0" applyFont="1" applyBorder="1" applyAlignment="1">
      <alignment horizontal="left" vertical="center"/>
    </xf>
    <xf numFmtId="0" fontId="10" fillId="83" borderId="66" xfId="0" applyFont="1" applyFill="1" applyBorder="1" applyAlignment="1">
      <alignment horizontal="justify" vertical="top" wrapText="1"/>
    </xf>
    <xf numFmtId="0" fontId="12" fillId="83" borderId="48" xfId="0" applyFont="1" applyFill="1" applyBorder="1" applyAlignment="1">
      <alignment horizontal="right" wrapText="1"/>
    </xf>
    <xf numFmtId="0" fontId="12" fillId="83" borderId="49" xfId="0" applyFont="1" applyFill="1" applyBorder="1" applyAlignment="1">
      <alignment horizontal="right" wrapText="1"/>
    </xf>
    <xf numFmtId="0" fontId="12" fillId="83" borderId="0" xfId="0" applyFont="1" applyFill="1" applyBorder="1" applyAlignment="1">
      <alignment horizontal="right" wrapText="1"/>
    </xf>
    <xf numFmtId="0" fontId="12" fillId="83" borderId="38" xfId="0" applyFont="1" applyFill="1" applyBorder="1" applyAlignment="1">
      <alignment horizontal="right" wrapText="1"/>
    </xf>
    <xf numFmtId="3" fontId="11" fillId="83" borderId="0" xfId="0" applyNumberFormat="1" applyFont="1" applyFill="1" applyBorder="1" applyAlignment="1">
      <alignment horizontal="right" vertical="center" wrapText="1"/>
    </xf>
    <xf numFmtId="3" fontId="11" fillId="83" borderId="38" xfId="0" applyNumberFormat="1" applyFont="1" applyFill="1" applyBorder="1" applyAlignment="1">
      <alignment horizontal="right" vertical="center" wrapText="1"/>
    </xf>
    <xf numFmtId="3" fontId="11" fillId="83" borderId="2" xfId="0" applyNumberFormat="1" applyFont="1" applyFill="1" applyBorder="1" applyAlignment="1">
      <alignment horizontal="right" vertical="center" wrapText="1"/>
    </xf>
    <xf numFmtId="3" fontId="11" fillId="83" borderId="48" xfId="0" applyNumberFormat="1" applyFont="1" applyFill="1" applyBorder="1" applyAlignment="1">
      <alignment horizontal="right" vertical="center" wrapText="1"/>
    </xf>
    <xf numFmtId="3" fontId="11" fillId="83" borderId="3" xfId="0" applyNumberFormat="1" applyFont="1" applyFill="1" applyBorder="1" applyAlignment="1">
      <alignment horizontal="right" vertical="center" wrapText="1"/>
    </xf>
    <xf numFmtId="164" fontId="11" fillId="83" borderId="41" xfId="0" applyNumberFormat="1" applyFont="1" applyFill="1" applyBorder="1" applyAlignment="1">
      <alignment horizontal="right" vertical="center" wrapText="1"/>
    </xf>
    <xf numFmtId="164" fontId="11" fillId="83" borderId="7" xfId="0" applyNumberFormat="1" applyFont="1" applyFill="1" applyBorder="1" applyAlignment="1">
      <alignment horizontal="right" vertical="center" wrapText="1"/>
    </xf>
    <xf numFmtId="164" fontId="11" fillId="83" borderId="8" xfId="0" applyNumberFormat="1" applyFont="1" applyFill="1" applyBorder="1" applyAlignment="1">
      <alignment horizontal="right" vertical="center" wrapText="1"/>
    </xf>
    <xf numFmtId="3" fontId="11" fillId="83" borderId="5" xfId="0" applyNumberFormat="1" applyFont="1" applyFill="1" applyBorder="1" applyAlignment="1">
      <alignment horizontal="right" vertical="center" wrapText="1"/>
    </xf>
    <xf numFmtId="164" fontId="11" fillId="83" borderId="0" xfId="0" applyNumberFormat="1" applyFont="1" applyFill="1" applyBorder="1" applyAlignment="1">
      <alignment horizontal="right" vertical="center" wrapText="1"/>
    </xf>
    <xf numFmtId="164" fontId="11" fillId="83" borderId="42" xfId="0" applyNumberFormat="1" applyFont="1" applyFill="1" applyBorder="1" applyAlignment="1">
      <alignment horizontal="right" vertical="center" wrapText="1"/>
    </xf>
    <xf numFmtId="1" fontId="11" fillId="83" borderId="0" xfId="0" applyNumberFormat="1" applyFont="1" applyFill="1" applyBorder="1" applyAlignment="1">
      <alignment horizontal="right" vertical="center" wrapText="1"/>
    </xf>
    <xf numFmtId="1" fontId="11" fillId="83" borderId="38" xfId="0" applyNumberFormat="1" applyFont="1" applyFill="1" applyBorder="1" applyAlignment="1">
      <alignment horizontal="right" vertical="center" wrapText="1"/>
    </xf>
    <xf numFmtId="1" fontId="11" fillId="83" borderId="48" xfId="0" applyNumberFormat="1" applyFont="1" applyFill="1" applyBorder="1" applyAlignment="1">
      <alignment horizontal="right" vertical="center" wrapText="1"/>
    </xf>
    <xf numFmtId="1" fontId="11" fillId="83" borderId="49" xfId="0" applyNumberFormat="1" applyFont="1" applyFill="1" applyBorder="1" applyAlignment="1">
      <alignment horizontal="right" vertical="center" wrapText="1"/>
    </xf>
    <xf numFmtId="0" fontId="12" fillId="83" borderId="50" xfId="0" applyFont="1" applyFill="1" applyBorder="1" applyAlignment="1">
      <alignment horizontal="left" wrapText="1"/>
    </xf>
    <xf numFmtId="0" fontId="11" fillId="83" borderId="50" xfId="0" applyFont="1" applyFill="1" applyBorder="1" applyAlignment="1">
      <alignment horizontal="left" vertical="center" wrapText="1"/>
    </xf>
    <xf numFmtId="0" fontId="12" fillId="83" borderId="6" xfId="0" applyFont="1" applyFill="1" applyBorder="1" applyAlignment="1">
      <alignment horizontal="left" vertical="center" wrapText="1"/>
    </xf>
    <xf numFmtId="0" fontId="11" fillId="83" borderId="44" xfId="0" applyFont="1" applyFill="1" applyBorder="1" applyAlignment="1">
      <alignment horizontal="left" vertical="center" wrapText="1"/>
    </xf>
    <xf numFmtId="0" fontId="12" fillId="83" borderId="50" xfId="0" applyFont="1" applyFill="1" applyBorder="1" applyAlignment="1">
      <alignment horizontal="left" vertical="center" wrapText="1"/>
    </xf>
    <xf numFmtId="0" fontId="11" fillId="83" borderId="50" xfId="0" applyFont="1" applyFill="1" applyBorder="1" applyAlignment="1">
      <alignment horizontal="left" wrapText="1"/>
    </xf>
    <xf numFmtId="3" fontId="11" fillId="83" borderId="0" xfId="4" applyNumberFormat="1" applyFont="1" applyFill="1" applyBorder="1" applyAlignment="1">
      <alignment horizontal="right" vertical="center" wrapText="1"/>
    </xf>
    <xf numFmtId="9" fontId="11" fillId="83" borderId="44" xfId="4" applyFont="1" applyFill="1" applyBorder="1" applyAlignment="1">
      <alignment horizontal="left" wrapText="1"/>
    </xf>
    <xf numFmtId="3" fontId="11" fillId="83" borderId="48" xfId="4" applyNumberFormat="1" applyFont="1" applyFill="1" applyBorder="1" applyAlignment="1">
      <alignment horizontal="right" vertical="center" wrapText="1"/>
    </xf>
    <xf numFmtId="3" fontId="11" fillId="83" borderId="49" xfId="0" applyNumberFormat="1" applyFont="1" applyFill="1" applyBorder="1" applyAlignment="1">
      <alignment horizontal="right" vertical="center" wrapText="1"/>
    </xf>
    <xf numFmtId="0" fontId="0" fillId="83" borderId="0" xfId="0" applyFill="1" applyAlignment="1">
      <alignment vertical="center"/>
    </xf>
    <xf numFmtId="0" fontId="11" fillId="83" borderId="1" xfId="0" applyFont="1" applyFill="1" applyBorder="1" applyAlignment="1">
      <alignment horizontal="justify" vertical="center" wrapText="1"/>
    </xf>
    <xf numFmtId="0" fontId="12" fillId="83" borderId="48" xfId="0" applyFont="1" applyFill="1" applyBorder="1" applyAlignment="1">
      <alignment horizontal="right" vertical="center" wrapText="1"/>
    </xf>
    <xf numFmtId="0" fontId="11" fillId="83" borderId="4" xfId="0" applyFont="1" applyFill="1" applyBorder="1" applyAlignment="1">
      <alignment horizontal="left" vertical="center" wrapText="1"/>
    </xf>
    <xf numFmtId="0" fontId="11" fillId="83" borderId="1" xfId="0" applyFont="1" applyFill="1" applyBorder="1" applyAlignment="1">
      <alignment horizontal="left" vertical="center" wrapText="1"/>
    </xf>
    <xf numFmtId="3" fontId="11" fillId="83" borderId="41" xfId="0" applyNumberFormat="1" applyFont="1" applyFill="1" applyBorder="1" applyAlignment="1">
      <alignment horizontal="right" vertical="center" wrapText="1"/>
    </xf>
    <xf numFmtId="3" fontId="11" fillId="83" borderId="7" xfId="0" applyNumberFormat="1" applyFont="1" applyFill="1" applyBorder="1" applyAlignment="1">
      <alignment horizontal="right" vertical="center" wrapText="1"/>
    </xf>
    <xf numFmtId="3" fontId="11" fillId="83" borderId="8" xfId="0" applyNumberFormat="1" applyFont="1" applyFill="1" applyBorder="1" applyAlignment="1">
      <alignment horizontal="right" vertical="center" wrapText="1"/>
    </xf>
    <xf numFmtId="0" fontId="12" fillId="83" borderId="4" xfId="0" applyFont="1" applyFill="1" applyBorder="1" applyAlignment="1">
      <alignment horizontal="left" vertical="center" wrapText="1"/>
    </xf>
    <xf numFmtId="0" fontId="10" fillId="83" borderId="6" xfId="0" applyFont="1" applyFill="1" applyBorder="1" applyAlignment="1">
      <alignment horizontal="justify" vertical="center" wrapText="1"/>
    </xf>
    <xf numFmtId="0" fontId="12" fillId="83" borderId="49" xfId="0" applyFont="1" applyFill="1" applyBorder="1" applyAlignment="1">
      <alignment horizontal="right" vertical="center" wrapText="1"/>
    </xf>
    <xf numFmtId="0" fontId="12" fillId="0" borderId="11" xfId="0" applyFont="1" applyBorder="1" applyAlignment="1">
      <alignment horizontal="right" wrapText="1"/>
    </xf>
    <xf numFmtId="0" fontId="11" fillId="83" borderId="4" xfId="0" applyFont="1" applyFill="1" applyBorder="1" applyAlignment="1">
      <alignment horizontal="left" wrapText="1"/>
    </xf>
    <xf numFmtId="3" fontId="15" fillId="83" borderId="0" xfId="0" applyNumberFormat="1" applyFont="1" applyFill="1" applyBorder="1" applyAlignment="1">
      <alignment horizontal="right" vertical="center" wrapText="1"/>
    </xf>
    <xf numFmtId="3" fontId="15" fillId="83" borderId="7" xfId="0" applyNumberFormat="1" applyFont="1" applyFill="1" applyBorder="1" applyAlignment="1">
      <alignment horizontal="right" vertical="center" wrapText="1"/>
    </xf>
    <xf numFmtId="3" fontId="15" fillId="83" borderId="41" xfId="0" applyNumberFormat="1" applyFont="1" applyFill="1" applyBorder="1" applyAlignment="1">
      <alignment horizontal="right" vertical="center" wrapText="1"/>
    </xf>
    <xf numFmtId="3" fontId="15" fillId="83" borderId="8" xfId="0" applyNumberFormat="1" applyFont="1" applyFill="1" applyBorder="1" applyAlignment="1">
      <alignment horizontal="right" vertical="center" wrapText="1"/>
    </xf>
    <xf numFmtId="3" fontId="15" fillId="83" borderId="0" xfId="0" applyNumberFormat="1" applyFont="1" applyFill="1" applyAlignment="1">
      <alignment horizontal="right" vertical="center" wrapText="1"/>
    </xf>
    <xf numFmtId="3" fontId="15" fillId="83" borderId="5" xfId="0" applyNumberFormat="1" applyFont="1" applyFill="1" applyBorder="1" applyAlignment="1">
      <alignment horizontal="right" vertical="center" wrapText="1"/>
    </xf>
    <xf numFmtId="0" fontId="33" fillId="83" borderId="4" xfId="0" applyFont="1" applyFill="1" applyBorder="1" applyAlignment="1">
      <alignment horizontal="left" wrapText="1"/>
    </xf>
    <xf numFmtId="3" fontId="27" fillId="83" borderId="0" xfId="0" applyNumberFormat="1" applyFont="1" applyFill="1" applyAlignment="1">
      <alignment horizontal="right" vertical="center" wrapText="1"/>
    </xf>
    <xf numFmtId="3" fontId="27" fillId="83" borderId="5" xfId="0" applyNumberFormat="1" applyFont="1" applyFill="1" applyBorder="1" applyAlignment="1">
      <alignment horizontal="right" vertical="center" wrapText="1"/>
    </xf>
    <xf numFmtId="0" fontId="33" fillId="83" borderId="1" xfId="0" applyFont="1" applyFill="1" applyBorder="1" applyAlignment="1">
      <alignment horizontal="left" wrapText="1"/>
    </xf>
    <xf numFmtId="0" fontId="10" fillId="83" borderId="6" xfId="0" applyFont="1" applyFill="1" applyBorder="1" applyAlignment="1">
      <alignment horizontal="justify" vertical="top" wrapText="1"/>
    </xf>
    <xf numFmtId="0" fontId="11" fillId="83" borderId="1" xfId="0" applyFont="1" applyFill="1" applyBorder="1" applyAlignment="1">
      <alignment horizontal="justify" vertical="top" wrapText="1"/>
    </xf>
    <xf numFmtId="0" fontId="35" fillId="83" borderId="6" xfId="0" applyFont="1" applyFill="1" applyBorder="1" applyAlignment="1">
      <alignment horizontal="justify" vertical="center" wrapText="1"/>
    </xf>
    <xf numFmtId="0" fontId="12" fillId="83" borderId="48" xfId="115" applyFont="1" applyFill="1" applyBorder="1" applyAlignment="1">
      <alignment horizontal="right" wrapText="1"/>
    </xf>
    <xf numFmtId="0" fontId="12" fillId="83" borderId="49" xfId="115" applyFont="1" applyFill="1" applyBorder="1" applyAlignment="1">
      <alignment horizontal="right" wrapText="1"/>
    </xf>
    <xf numFmtId="0" fontId="11" fillId="83" borderId="50" xfId="115" applyFont="1" applyFill="1" applyBorder="1" applyAlignment="1">
      <alignment horizontal="left" vertical="center" wrapText="1"/>
    </xf>
    <xf numFmtId="0" fontId="12" fillId="83" borderId="0" xfId="115" applyFont="1" applyFill="1" applyBorder="1" applyAlignment="1">
      <alignment horizontal="right" wrapText="1"/>
    </xf>
    <xf numFmtId="0" fontId="12" fillId="83" borderId="38" xfId="115" applyFont="1" applyFill="1" applyBorder="1" applyAlignment="1">
      <alignment horizontal="right" wrapText="1"/>
    </xf>
    <xf numFmtId="3" fontId="11" fillId="83" borderId="0" xfId="115" applyNumberFormat="1" applyFont="1" applyFill="1" applyBorder="1" applyAlignment="1">
      <alignment horizontal="right" vertical="center" wrapText="1"/>
    </xf>
    <xf numFmtId="3" fontId="11" fillId="83" borderId="38" xfId="115" applyNumberFormat="1" applyFont="1" applyFill="1" applyBorder="1" applyAlignment="1">
      <alignment horizontal="right" vertical="center" wrapText="1"/>
    </xf>
    <xf numFmtId="3" fontId="11" fillId="83" borderId="48" xfId="115" applyNumberFormat="1" applyFont="1" applyFill="1" applyBorder="1" applyAlignment="1">
      <alignment horizontal="right" vertical="center" wrapText="1"/>
    </xf>
    <xf numFmtId="3" fontId="11" fillId="83" borderId="49" xfId="115" applyNumberFormat="1" applyFont="1" applyFill="1" applyBorder="1" applyAlignment="1">
      <alignment horizontal="right" vertical="center" wrapText="1"/>
    </xf>
    <xf numFmtId="0" fontId="11" fillId="83" borderId="15" xfId="115" applyFont="1" applyFill="1" applyBorder="1" applyAlignment="1">
      <alignment horizontal="left" vertical="center" wrapText="1"/>
    </xf>
    <xf numFmtId="3" fontId="11" fillId="83" borderId="46" xfId="115" applyNumberFormat="1" applyFont="1" applyFill="1" applyBorder="1" applyAlignment="1">
      <alignment horizontal="right" vertical="center" wrapText="1"/>
    </xf>
    <xf numFmtId="3" fontId="11" fillId="83" borderId="47" xfId="115" applyNumberFormat="1" applyFont="1" applyFill="1" applyBorder="1" applyAlignment="1">
      <alignment horizontal="right" vertical="center" wrapText="1"/>
    </xf>
    <xf numFmtId="0" fontId="10" fillId="83" borderId="66" xfId="115" applyFont="1" applyFill="1" applyBorder="1" applyAlignment="1">
      <alignment horizontal="justify" vertical="top" wrapText="1"/>
    </xf>
    <xf numFmtId="0" fontId="11" fillId="83" borderId="1" xfId="115" applyFont="1" applyFill="1" applyBorder="1" applyAlignment="1">
      <alignment horizontal="left" wrapText="1"/>
    </xf>
    <xf numFmtId="0" fontId="12" fillId="83" borderId="48" xfId="49" applyFont="1" applyFill="1" applyBorder="1" applyAlignment="1">
      <alignment horizontal="right" vertical="center" wrapText="1"/>
    </xf>
    <xf numFmtId="0" fontId="12" fillId="83" borderId="49" xfId="49" applyFont="1" applyFill="1" applyBorder="1" applyAlignment="1">
      <alignment horizontal="right" vertical="center" wrapText="1"/>
    </xf>
    <xf numFmtId="0" fontId="12" fillId="83" borderId="50" xfId="49" applyFont="1" applyFill="1" applyBorder="1" applyAlignment="1">
      <alignment horizontal="left" wrapText="1"/>
    </xf>
    <xf numFmtId="0" fontId="11" fillId="83" borderId="0" xfId="49" applyFont="1" applyFill="1" applyBorder="1" applyAlignment="1">
      <alignment horizontal="right" vertical="center" wrapText="1"/>
    </xf>
    <xf numFmtId="0" fontId="11" fillId="83" borderId="50" xfId="49" applyFont="1" applyFill="1" applyBorder="1" applyAlignment="1">
      <alignment horizontal="left" vertical="center" wrapText="1"/>
    </xf>
    <xf numFmtId="0" fontId="11" fillId="83" borderId="44" xfId="49" applyFont="1" applyFill="1" applyBorder="1" applyAlignment="1">
      <alignment horizontal="left" vertical="center" wrapText="1"/>
    </xf>
    <xf numFmtId="3" fontId="11" fillId="83" borderId="48" xfId="49" applyNumberFormat="1" applyFont="1" applyFill="1" applyBorder="1" applyAlignment="1">
      <alignment horizontal="right" vertical="center" wrapText="1"/>
    </xf>
    <xf numFmtId="3" fontId="11" fillId="83" borderId="49" xfId="49" applyNumberFormat="1" applyFont="1" applyFill="1" applyBorder="1" applyAlignment="1">
      <alignment horizontal="right" vertical="center" wrapText="1"/>
    </xf>
    <xf numFmtId="0" fontId="12" fillId="83" borderId="50" xfId="49" applyFont="1" applyFill="1" applyBorder="1" applyAlignment="1">
      <alignment horizontal="left" vertical="center" wrapText="1"/>
    </xf>
    <xf numFmtId="164" fontId="12" fillId="83" borderId="0" xfId="4" applyNumberFormat="1" applyFont="1" applyFill="1" applyBorder="1" applyAlignment="1">
      <alignment horizontal="right" vertical="center" wrapText="1"/>
    </xf>
    <xf numFmtId="164" fontId="12" fillId="83" borderId="48" xfId="4" applyNumberFormat="1" applyFont="1" applyFill="1" applyBorder="1" applyAlignment="1">
      <alignment horizontal="right" vertical="center" wrapText="1"/>
    </xf>
    <xf numFmtId="164" fontId="12" fillId="83" borderId="49" xfId="4" applyNumberFormat="1" applyFont="1" applyFill="1" applyBorder="1" applyAlignment="1">
      <alignment horizontal="right" vertical="center" wrapText="1"/>
    </xf>
    <xf numFmtId="0" fontId="11" fillId="83" borderId="1" xfId="49" applyFont="1" applyFill="1" applyBorder="1" applyAlignment="1">
      <alignment horizontal="justify" vertical="top" wrapText="1"/>
    </xf>
    <xf numFmtId="0" fontId="10" fillId="83" borderId="6" xfId="49" applyFont="1" applyFill="1" applyBorder="1" applyAlignment="1">
      <alignment horizontal="justify" wrapText="1"/>
    </xf>
    <xf numFmtId="0" fontId="12" fillId="83" borderId="48" xfId="49" applyFont="1" applyFill="1" applyBorder="1" applyAlignment="1">
      <alignment horizontal="right" wrapText="1"/>
    </xf>
    <xf numFmtId="0" fontId="12" fillId="83" borderId="49" xfId="49" applyFont="1" applyFill="1" applyBorder="1" applyAlignment="1">
      <alignment horizontal="right" wrapText="1"/>
    </xf>
    <xf numFmtId="0" fontId="11" fillId="83" borderId="0" xfId="49" applyFont="1" applyFill="1" applyBorder="1" applyAlignment="1">
      <alignment horizontal="right" wrapText="1"/>
    </xf>
    <xf numFmtId="0" fontId="11" fillId="83" borderId="41" xfId="49" applyFont="1" applyFill="1" applyBorder="1" applyAlignment="1">
      <alignment horizontal="right" wrapText="1"/>
    </xf>
    <xf numFmtId="3" fontId="11" fillId="83" borderId="0" xfId="49" applyNumberFormat="1" applyFont="1" applyFill="1" applyBorder="1" applyAlignment="1">
      <alignment horizontal="right" vertical="center" wrapText="1"/>
    </xf>
    <xf numFmtId="164" fontId="11" fillId="83" borderId="38" xfId="0" applyNumberFormat="1" applyFont="1" applyFill="1" applyBorder="1" applyAlignment="1">
      <alignment horizontal="right" vertical="center" wrapText="1"/>
    </xf>
    <xf numFmtId="164" fontId="11" fillId="83" borderId="0" xfId="49" applyNumberFormat="1" applyFont="1" applyFill="1" applyBorder="1" applyAlignment="1">
      <alignment horizontal="right" vertical="center" wrapText="1"/>
    </xf>
    <xf numFmtId="164" fontId="11" fillId="83" borderId="38" xfId="49" applyNumberFormat="1" applyFont="1" applyFill="1" applyBorder="1" applyAlignment="1">
      <alignment horizontal="right" vertical="center" wrapText="1"/>
    </xf>
    <xf numFmtId="0" fontId="11" fillId="83" borderId="1" xfId="49" applyFont="1" applyFill="1" applyBorder="1" applyAlignment="1">
      <alignment horizontal="left" wrapText="1"/>
    </xf>
    <xf numFmtId="0" fontId="11" fillId="83" borderId="6" xfId="49" applyFont="1" applyFill="1" applyBorder="1" applyAlignment="1">
      <alignment horizontal="left" wrapText="1"/>
    </xf>
    <xf numFmtId="0" fontId="12" fillId="83" borderId="41" xfId="49" applyFont="1" applyFill="1" applyBorder="1" applyAlignment="1">
      <alignment horizontal="center" vertical="center" wrapText="1"/>
    </xf>
    <xf numFmtId="164" fontId="11" fillId="83" borderId="0" xfId="4" applyNumberFormat="1" applyFont="1" applyFill="1" applyBorder="1" applyAlignment="1">
      <alignment horizontal="right" vertical="center" wrapText="1"/>
    </xf>
    <xf numFmtId="164" fontId="11" fillId="83" borderId="5" xfId="4" applyNumberFormat="1" applyFont="1" applyFill="1" applyBorder="1" applyAlignment="1">
      <alignment horizontal="right" vertical="center" wrapText="1"/>
    </xf>
    <xf numFmtId="0" fontId="11" fillId="83" borderId="5" xfId="0" applyFont="1" applyFill="1" applyBorder="1"/>
    <xf numFmtId="0" fontId="34" fillId="83" borderId="44" xfId="49" applyFont="1" applyFill="1" applyBorder="1" applyAlignment="1">
      <alignment horizontal="left" vertical="center" wrapText="1"/>
    </xf>
    <xf numFmtId="164" fontId="33" fillId="83" borderId="48" xfId="4" applyNumberFormat="1" applyFont="1" applyFill="1" applyBorder="1" applyAlignment="1">
      <alignment horizontal="right" vertical="center" wrapText="1"/>
    </xf>
    <xf numFmtId="164" fontId="33" fillId="83" borderId="2" xfId="4" applyNumberFormat="1" applyFont="1" applyFill="1" applyBorder="1" applyAlignment="1">
      <alignment horizontal="right" vertical="center" wrapText="1"/>
    </xf>
    <xf numFmtId="164" fontId="33" fillId="83" borderId="3" xfId="4" applyNumberFormat="1" applyFont="1" applyFill="1" applyBorder="1" applyAlignment="1">
      <alignment horizontal="right" vertical="center" wrapText="1"/>
    </xf>
    <xf numFmtId="0" fontId="12" fillId="83" borderId="0" xfId="49" applyFont="1" applyFill="1" applyBorder="1" applyAlignment="1">
      <alignment horizontal="center" vertical="center" wrapText="1"/>
    </xf>
    <xf numFmtId="164" fontId="11" fillId="83" borderId="5" xfId="0" applyNumberFormat="1" applyFont="1" applyFill="1" applyBorder="1" applyAlignment="1">
      <alignment horizontal="right" vertical="center" wrapText="1"/>
    </xf>
    <xf numFmtId="164" fontId="11" fillId="83" borderId="5" xfId="49" applyNumberFormat="1" applyFont="1" applyFill="1" applyBorder="1" applyAlignment="1">
      <alignment horizontal="right" vertical="center" wrapText="1"/>
    </xf>
    <xf numFmtId="164" fontId="33" fillId="83" borderId="48" xfId="4" applyNumberFormat="1" applyFont="1" applyFill="1" applyBorder="1" applyAlignment="1">
      <alignment vertical="center"/>
    </xf>
    <xf numFmtId="164" fontId="33" fillId="83" borderId="2" xfId="4" applyNumberFormat="1" applyFont="1" applyFill="1" applyBorder="1" applyAlignment="1">
      <alignment vertical="center"/>
    </xf>
    <xf numFmtId="164" fontId="33" fillId="83" borderId="3" xfId="4" applyNumberFormat="1" applyFont="1" applyFill="1" applyBorder="1" applyAlignment="1">
      <alignment vertical="center"/>
    </xf>
    <xf numFmtId="0" fontId="10" fillId="83" borderId="6" xfId="49" applyFont="1" applyFill="1" applyBorder="1" applyAlignment="1">
      <alignment horizontal="left" vertical="center" wrapText="1"/>
    </xf>
    <xf numFmtId="0" fontId="11" fillId="83" borderId="1" xfId="49" applyFont="1" applyFill="1" applyBorder="1" applyAlignment="1">
      <alignment horizontal="left" vertical="center" wrapText="1"/>
    </xf>
    <xf numFmtId="0" fontId="11" fillId="83" borderId="39" xfId="49" applyFont="1" applyFill="1" applyBorder="1" applyAlignment="1">
      <alignment horizontal="left" wrapText="1"/>
    </xf>
    <xf numFmtId="164" fontId="11" fillId="83" borderId="38" xfId="4" applyNumberFormat="1" applyFont="1" applyFill="1" applyBorder="1" applyAlignment="1">
      <alignment horizontal="right" vertical="center" wrapText="1"/>
    </xf>
    <xf numFmtId="164" fontId="33" fillId="83" borderId="49" xfId="4" applyNumberFormat="1" applyFont="1" applyFill="1" applyBorder="1" applyAlignment="1">
      <alignment horizontal="right" vertical="center" wrapText="1"/>
    </xf>
    <xf numFmtId="0" fontId="12" fillId="83" borderId="42" xfId="49" applyFont="1" applyFill="1" applyBorder="1" applyAlignment="1">
      <alignment horizontal="center" vertical="center" wrapText="1"/>
    </xf>
    <xf numFmtId="164" fontId="33" fillId="83" borderId="49" xfId="4" applyNumberFormat="1" applyFont="1" applyFill="1" applyBorder="1" applyAlignment="1">
      <alignment vertical="center"/>
    </xf>
    <xf numFmtId="0" fontId="12" fillId="83" borderId="38" xfId="49" applyFont="1" applyFill="1" applyBorder="1" applyAlignment="1">
      <alignment horizontal="center" vertical="center" wrapText="1"/>
    </xf>
    <xf numFmtId="0" fontId="3" fillId="0" borderId="0" xfId="0" applyFont="1" applyAlignment="1">
      <alignment vertical="center" wrapText="1"/>
    </xf>
    <xf numFmtId="166" fontId="32" fillId="0" borderId="49" xfId="0" applyNumberFormat="1" applyFont="1" applyBorder="1" applyAlignment="1">
      <alignment horizontal="right" vertical="center"/>
    </xf>
    <xf numFmtId="166" fontId="80" fillId="0" borderId="5" xfId="0" applyNumberFormat="1" applyFont="1" applyBorder="1" applyAlignment="1">
      <alignment horizontal="right" vertical="center"/>
    </xf>
    <xf numFmtId="166" fontId="82" fillId="0" borderId="5" xfId="0" applyNumberFormat="1" applyFont="1" applyBorder="1" applyAlignment="1">
      <alignment horizontal="justify" vertical="center"/>
    </xf>
    <xf numFmtId="166" fontId="81" fillId="0" borderId="49" xfId="0" applyNumberFormat="1" applyFont="1" applyBorder="1" applyAlignment="1">
      <alignment horizontal="right" vertical="center"/>
    </xf>
    <xf numFmtId="166" fontId="30" fillId="5" borderId="5" xfId="0" applyNumberFormat="1" applyFont="1" applyFill="1" applyBorder="1" applyAlignment="1">
      <alignment horizontal="right" vertical="center"/>
    </xf>
    <xf numFmtId="166" fontId="30" fillId="0" borderId="5" xfId="0" applyNumberFormat="1" applyFont="1" applyBorder="1" applyAlignment="1">
      <alignment horizontal="right" vertical="center"/>
    </xf>
    <xf numFmtId="166" fontId="3" fillId="0" borderId="0" xfId="465" applyNumberFormat="1"/>
    <xf numFmtId="0" fontId="11" fillId="0" borderId="6" xfId="0" applyFont="1" applyBorder="1" applyAlignment="1">
      <alignment horizontal="left" wrapText="1"/>
    </xf>
    <xf numFmtId="0" fontId="11" fillId="0" borderId="44" xfId="0" applyFont="1" applyBorder="1" applyAlignment="1">
      <alignment horizontal="left" wrapText="1"/>
    </xf>
    <xf numFmtId="0" fontId="11" fillId="0" borderId="50" xfId="0" applyFont="1" applyBorder="1" applyAlignment="1">
      <alignment horizontal="left" wrapText="1"/>
    </xf>
    <xf numFmtId="0" fontId="0" fillId="0" borderId="41" xfId="0" applyBorder="1" applyAlignment="1">
      <alignment horizontal="center" vertical="center" wrapText="1"/>
    </xf>
    <xf numFmtId="0" fontId="11" fillId="2" borderId="41" xfId="117" applyFont="1" applyFill="1" applyBorder="1" applyAlignment="1">
      <alignment horizontal="right" vertical="center" wrapText="1"/>
    </xf>
    <xf numFmtId="0" fontId="11" fillId="2" borderId="0" xfId="117" applyFont="1" applyFill="1" applyBorder="1" applyAlignment="1">
      <alignment horizontal="right" vertical="center" wrapText="1"/>
    </xf>
    <xf numFmtId="0" fontId="12" fillId="83" borderId="6" xfId="49" applyFont="1" applyFill="1" applyBorder="1" applyAlignment="1">
      <alignment horizontal="left" wrapText="1"/>
    </xf>
    <xf numFmtId="0" fontId="12" fillId="83" borderId="41" xfId="49" applyFont="1" applyFill="1" applyBorder="1" applyAlignment="1">
      <alignment horizontal="center" vertical="center" wrapText="1"/>
    </xf>
    <xf numFmtId="0" fontId="12" fillId="83" borderId="0" xfId="49" applyFont="1" applyFill="1" applyBorder="1" applyAlignment="1">
      <alignment horizontal="center" vertical="center" wrapText="1"/>
    </xf>
    <xf numFmtId="0" fontId="11" fillId="0" borderId="69" xfId="0" applyFont="1" applyBorder="1" applyAlignment="1">
      <alignment horizontal="left" wrapText="1"/>
    </xf>
    <xf numFmtId="165" fontId="30" fillId="0" borderId="70" xfId="1" applyNumberFormat="1" applyFont="1" applyBorder="1" applyAlignment="1">
      <alignment horizontal="right" vertical="center" wrapText="1"/>
    </xf>
    <xf numFmtId="164" fontId="30" fillId="0" borderId="5" xfId="4" applyNumberFormat="1" applyFont="1" applyBorder="1" applyAlignment="1">
      <alignment horizontal="right" vertical="center" wrapText="1"/>
    </xf>
    <xf numFmtId="164" fontId="30" fillId="0" borderId="69" xfId="4" applyNumberFormat="1" applyFont="1" applyBorder="1" applyAlignment="1">
      <alignment horizontal="right" vertical="center" wrapText="1"/>
    </xf>
    <xf numFmtId="3" fontId="11" fillId="0" borderId="40" xfId="0" applyNumberFormat="1" applyFont="1" applyFill="1" applyBorder="1" applyAlignment="1">
      <alignment horizontal="right" vertical="center" wrapText="1"/>
    </xf>
    <xf numFmtId="3" fontId="11" fillId="0" borderId="41" xfId="0" applyNumberFormat="1" applyFont="1" applyFill="1" applyBorder="1" applyAlignment="1">
      <alignment horizontal="right" vertical="center" wrapText="1"/>
    </xf>
    <xf numFmtId="3" fontId="11" fillId="0" borderId="70" xfId="0" applyNumberFormat="1" applyFont="1" applyFill="1" applyBorder="1" applyAlignment="1">
      <alignment horizontal="right" vertical="center" wrapText="1"/>
    </xf>
    <xf numFmtId="3" fontId="11" fillId="0" borderId="40" xfId="0" applyNumberFormat="1" applyFont="1" applyBorder="1" applyAlignment="1">
      <alignment horizontal="right" vertical="center" wrapText="1"/>
    </xf>
    <xf numFmtId="165" fontId="11" fillId="0" borderId="70" xfId="1" applyNumberFormat="1" applyFont="1" applyBorder="1" applyAlignment="1">
      <alignment horizontal="right" wrapText="1"/>
    </xf>
    <xf numFmtId="165" fontId="11" fillId="0" borderId="0" xfId="1" applyNumberFormat="1" applyFont="1" applyBorder="1" applyAlignment="1">
      <alignment horizontal="right" wrapText="1"/>
    </xf>
    <xf numFmtId="165" fontId="11" fillId="0" borderId="5" xfId="1" applyNumberFormat="1" applyFont="1" applyBorder="1" applyAlignment="1">
      <alignment horizontal="right" wrapText="1"/>
    </xf>
    <xf numFmtId="165" fontId="11" fillId="0" borderId="51" xfId="1" applyNumberFormat="1" applyFont="1" applyBorder="1" applyAlignment="1">
      <alignment horizontal="right" wrapText="1"/>
    </xf>
    <xf numFmtId="165" fontId="11" fillId="0" borderId="48" xfId="1" applyNumberFormat="1" applyFont="1" applyBorder="1" applyAlignment="1">
      <alignment horizontal="right" wrapText="1"/>
    </xf>
    <xf numFmtId="165" fontId="11" fillId="0" borderId="49" xfId="1" applyNumberFormat="1" applyFont="1" applyBorder="1" applyAlignment="1">
      <alignment horizontal="right" wrapText="1"/>
    </xf>
    <xf numFmtId="3" fontId="16" fillId="2" borderId="46" xfId="0" applyNumberFormat="1" applyFont="1" applyFill="1" applyBorder="1" applyAlignment="1">
      <alignment horizontal="right" vertical="center" wrapText="1"/>
    </xf>
    <xf numFmtId="3" fontId="16" fillId="2" borderId="47" xfId="0" applyNumberFormat="1" applyFont="1" applyFill="1" applyBorder="1" applyAlignment="1">
      <alignment horizontal="right" vertical="center" wrapText="1"/>
    </xf>
    <xf numFmtId="0" fontId="12" fillId="0" borderId="45" xfId="49" applyFont="1" applyBorder="1" applyAlignment="1">
      <alignment horizontal="right" wrapText="1"/>
    </xf>
    <xf numFmtId="0" fontId="12" fillId="0" borderId="47" xfId="49" applyFont="1" applyBorder="1" applyAlignment="1">
      <alignment horizontal="right" wrapText="1"/>
    </xf>
    <xf numFmtId="0" fontId="11" fillId="0" borderId="70" xfId="49" applyFont="1" applyBorder="1" applyAlignment="1">
      <alignment horizontal="right" wrapText="1"/>
    </xf>
    <xf numFmtId="3" fontId="15" fillId="0" borderId="70" xfId="49" applyNumberFormat="1" applyFont="1" applyBorder="1" applyAlignment="1">
      <alignment horizontal="right" vertical="center" wrapText="1"/>
    </xf>
    <xf numFmtId="3" fontId="15" fillId="0" borderId="11" xfId="49" applyNumberFormat="1" applyFont="1" applyBorder="1" applyAlignment="1">
      <alignment horizontal="right" vertical="center" wrapText="1"/>
    </xf>
    <xf numFmtId="3" fontId="16" fillId="2" borderId="11" xfId="49" applyNumberFormat="1" applyFont="1" applyFill="1" applyBorder="1" applyAlignment="1">
      <alignment horizontal="right" vertical="center" wrapText="1"/>
    </xf>
    <xf numFmtId="0" fontId="30" fillId="0" borderId="0" xfId="0" applyFont="1" applyBorder="1" applyAlignment="1">
      <alignment horizontal="right" vertical="center" wrapText="1"/>
    </xf>
    <xf numFmtId="0" fontId="30" fillId="0" borderId="41" xfId="0" applyFont="1" applyBorder="1" applyAlignment="1">
      <alignment horizontal="right" vertical="center" wrapText="1"/>
    </xf>
    <xf numFmtId="0" fontId="12" fillId="83" borderId="11" xfId="49" applyFont="1" applyFill="1" applyBorder="1" applyAlignment="1">
      <alignment horizontal="right" vertical="center" wrapText="1"/>
    </xf>
    <xf numFmtId="0" fontId="11" fillId="83" borderId="70" xfId="49" applyFont="1" applyFill="1" applyBorder="1" applyAlignment="1">
      <alignment horizontal="right" vertical="center" wrapText="1"/>
    </xf>
    <xf numFmtId="0" fontId="11" fillId="83" borderId="5" xfId="49" applyFont="1" applyFill="1" applyBorder="1" applyAlignment="1">
      <alignment horizontal="right" vertical="center" wrapText="1"/>
    </xf>
    <xf numFmtId="3" fontId="11" fillId="83" borderId="70" xfId="0" applyNumberFormat="1" applyFont="1" applyFill="1" applyBorder="1" applyAlignment="1">
      <alignment horizontal="right" vertical="center" wrapText="1"/>
    </xf>
    <xf numFmtId="3" fontId="11" fillId="83" borderId="11" xfId="49" applyNumberFormat="1" applyFont="1" applyFill="1" applyBorder="1" applyAlignment="1">
      <alignment horizontal="right" vertical="center" wrapText="1"/>
    </xf>
    <xf numFmtId="3" fontId="12" fillId="2" borderId="13" xfId="49" applyNumberFormat="1" applyFont="1" applyFill="1" applyBorder="1" applyAlignment="1">
      <alignment horizontal="right" vertical="center" wrapText="1"/>
    </xf>
    <xf numFmtId="3" fontId="12" fillId="2" borderId="8" xfId="49" applyNumberFormat="1" applyFont="1" applyFill="1" applyBorder="1" applyAlignment="1">
      <alignment horizontal="right" vertical="center" wrapText="1"/>
    </xf>
    <xf numFmtId="164" fontId="12" fillId="83" borderId="70" xfId="4" applyNumberFormat="1" applyFont="1" applyFill="1" applyBorder="1" applyAlignment="1">
      <alignment horizontal="right" vertical="center" wrapText="1"/>
    </xf>
    <xf numFmtId="164" fontId="12" fillId="83" borderId="5" xfId="4" applyNumberFormat="1" applyFont="1" applyFill="1" applyBorder="1" applyAlignment="1">
      <alignment horizontal="right" vertical="center" wrapText="1"/>
    </xf>
    <xf numFmtId="164" fontId="12" fillId="83" borderId="11" xfId="4" applyNumberFormat="1" applyFont="1" applyFill="1" applyBorder="1" applyAlignment="1">
      <alignment horizontal="right" vertical="center" wrapText="1"/>
    </xf>
    <xf numFmtId="164" fontId="12" fillId="2" borderId="11" xfId="4" applyNumberFormat="1" applyFont="1" applyFill="1" applyBorder="1" applyAlignment="1">
      <alignment horizontal="right" vertical="center" wrapText="1"/>
    </xf>
    <xf numFmtId="0" fontId="12" fillId="0" borderId="69" xfId="49" applyFont="1" applyBorder="1" applyAlignment="1">
      <alignment horizontal="left" vertical="center" wrapText="1"/>
    </xf>
    <xf numFmtId="0" fontId="11" fillId="0" borderId="69" xfId="49" applyFont="1" applyBorder="1" applyAlignment="1">
      <alignment horizontal="left" wrapText="1"/>
    </xf>
    <xf numFmtId="0" fontId="11" fillId="83" borderId="8" xfId="49" applyFont="1" applyFill="1" applyBorder="1" applyAlignment="1">
      <alignment horizontal="right" wrapText="1"/>
    </xf>
    <xf numFmtId="0" fontId="11" fillId="83" borderId="69" xfId="49" applyFont="1" applyFill="1" applyBorder="1" applyAlignment="1">
      <alignment horizontal="left" wrapText="1"/>
    </xf>
    <xf numFmtId="3" fontId="11" fillId="83" borderId="5" xfId="49" applyNumberFormat="1" applyFont="1" applyFill="1" applyBorder="1" applyAlignment="1">
      <alignment horizontal="right" vertical="center" wrapText="1"/>
    </xf>
    <xf numFmtId="0" fontId="12" fillId="83" borderId="69" xfId="49" applyFont="1" applyFill="1" applyBorder="1" applyAlignment="1">
      <alignment horizontal="left" wrapText="1"/>
    </xf>
    <xf numFmtId="0" fontId="13" fillId="83" borderId="69" xfId="49" applyFont="1" applyFill="1" applyBorder="1" applyAlignment="1">
      <alignment horizontal="left" vertical="center" wrapText="1"/>
    </xf>
    <xf numFmtId="0" fontId="33" fillId="0" borderId="15" xfId="0" applyFont="1" applyFill="1" applyBorder="1" applyAlignment="1">
      <alignment horizontal="left" wrapText="1"/>
    </xf>
    <xf numFmtId="165" fontId="80" fillId="0" borderId="45" xfId="1" applyNumberFormat="1" applyFont="1" applyFill="1" applyBorder="1" applyAlignment="1">
      <alignment horizontal="right" vertical="center" wrapText="1"/>
    </xf>
    <xf numFmtId="164" fontId="80" fillId="0" borderId="47" xfId="4" applyNumberFormat="1" applyFont="1" applyFill="1" applyBorder="1" applyAlignment="1">
      <alignment horizontal="right" vertical="center" wrapText="1"/>
    </xf>
    <xf numFmtId="165" fontId="80" fillId="0" borderId="15" xfId="1" applyNumberFormat="1" applyFont="1" applyFill="1" applyBorder="1" applyAlignment="1">
      <alignment horizontal="right" vertical="center" wrapText="1"/>
    </xf>
    <xf numFmtId="0" fontId="78" fillId="0" borderId="0" xfId="0" applyFont="1" applyFill="1"/>
    <xf numFmtId="165" fontId="33" fillId="0" borderId="45" xfId="1" applyNumberFormat="1" applyFont="1" applyFill="1" applyBorder="1" applyAlignment="1">
      <alignment horizontal="right" wrapText="1"/>
    </xf>
    <xf numFmtId="165" fontId="33" fillId="0" borderId="46" xfId="1" applyNumberFormat="1" applyFont="1" applyFill="1" applyBorder="1" applyAlignment="1">
      <alignment horizontal="right" wrapText="1"/>
    </xf>
    <xf numFmtId="165" fontId="33" fillId="0" borderId="47" xfId="1" applyNumberFormat="1" applyFont="1" applyFill="1" applyBorder="1" applyAlignment="1">
      <alignment horizontal="right" wrapText="1"/>
    </xf>
    <xf numFmtId="165" fontId="11" fillId="0" borderId="5" xfId="1" applyNumberFormat="1" applyFont="1" applyBorder="1" applyAlignment="1">
      <alignment horizontal="right" vertical="center" wrapText="1"/>
    </xf>
    <xf numFmtId="0" fontId="11" fillId="0" borderId="69" xfId="0" applyFont="1" applyFill="1" applyBorder="1" applyAlignment="1">
      <alignment horizontal="justify" vertical="center" wrapText="1"/>
    </xf>
    <xf numFmtId="165" fontId="30" fillId="0" borderId="41" xfId="1" applyNumberFormat="1" applyFont="1" applyBorder="1" applyAlignment="1">
      <alignment horizontal="right" vertical="center" wrapText="1"/>
    </xf>
    <xf numFmtId="165" fontId="30" fillId="0" borderId="8" xfId="1" applyNumberFormat="1" applyFont="1" applyBorder="1" applyAlignment="1">
      <alignment horizontal="right" vertical="center" wrapText="1"/>
    </xf>
    <xf numFmtId="165" fontId="30" fillId="0" borderId="0" xfId="1" applyNumberFormat="1" applyFont="1" applyBorder="1" applyAlignment="1">
      <alignment horizontal="right" vertical="center" wrapText="1"/>
    </xf>
    <xf numFmtId="165" fontId="30" fillId="0" borderId="5" xfId="1" applyNumberFormat="1" applyFont="1" applyBorder="1" applyAlignment="1">
      <alignment horizontal="right" vertical="center" wrapText="1"/>
    </xf>
    <xf numFmtId="0" fontId="33" fillId="0" borderId="0" xfId="0" applyFont="1"/>
    <xf numFmtId="2" fontId="33" fillId="0" borderId="0" xfId="0" applyNumberFormat="1" applyFont="1"/>
    <xf numFmtId="3" fontId="78" fillId="0" borderId="0" xfId="0" applyNumberFormat="1" applyFont="1"/>
    <xf numFmtId="3" fontId="29" fillId="0" borderId="49" xfId="0" applyNumberFormat="1" applyFont="1" applyFill="1" applyBorder="1" applyAlignment="1">
      <alignment horizontal="right" vertical="center"/>
    </xf>
    <xf numFmtId="1" fontId="11" fillId="0" borderId="0" xfId="1" applyNumberFormat="1" applyFont="1" applyBorder="1" applyAlignment="1">
      <alignment horizontal="right" vertical="center" wrapText="1"/>
    </xf>
    <xf numFmtId="1" fontId="11" fillId="0" borderId="38" xfId="1" applyNumberFormat="1" applyFont="1" applyBorder="1" applyAlignment="1">
      <alignment horizontal="right" vertical="center" wrapText="1"/>
    </xf>
    <xf numFmtId="0" fontId="11" fillId="0" borderId="1" xfId="0" applyFont="1" applyBorder="1" applyAlignment="1">
      <alignment horizontal="justify" vertical="top" wrapText="1"/>
    </xf>
    <xf numFmtId="0" fontId="11" fillId="0" borderId="41" xfId="0" applyFont="1" applyBorder="1" applyAlignment="1">
      <alignment horizontal="right" vertical="center" wrapText="1"/>
    </xf>
    <xf numFmtId="0" fontId="12" fillId="0" borderId="8" xfId="0" applyFont="1" applyBorder="1" applyAlignment="1">
      <alignment horizontal="center" wrapText="1"/>
    </xf>
    <xf numFmtId="0" fontId="12" fillId="0" borderId="45" xfId="49" applyFont="1" applyBorder="1" applyAlignment="1">
      <alignment horizontal="center" vertical="center" wrapText="1"/>
    </xf>
    <xf numFmtId="0" fontId="11" fillId="0" borderId="6" xfId="0" applyFont="1" applyBorder="1" applyAlignment="1">
      <alignment horizontal="left" vertical="center" wrapText="1"/>
    </xf>
    <xf numFmtId="0" fontId="11" fillId="0" borderId="70" xfId="0" applyFont="1" applyBorder="1" applyAlignment="1">
      <alignment horizontal="left" wrapText="1"/>
    </xf>
    <xf numFmtId="0" fontId="11" fillId="0" borderId="11" xfId="0" applyFont="1" applyBorder="1" applyAlignment="1">
      <alignment horizontal="left" wrapText="1"/>
    </xf>
    <xf numFmtId="165" fontId="30" fillId="0" borderId="13" xfId="1" applyNumberFormat="1" applyFont="1" applyBorder="1" applyAlignment="1">
      <alignment horizontal="right" vertical="center" wrapText="1"/>
    </xf>
    <xf numFmtId="164" fontId="30" fillId="0" borderId="8" xfId="4" applyNumberFormat="1" applyFont="1" applyBorder="1" applyAlignment="1">
      <alignment horizontal="right" vertical="center" wrapText="1"/>
    </xf>
    <xf numFmtId="165" fontId="30" fillId="0" borderId="11" xfId="1" applyNumberFormat="1" applyFont="1" applyBorder="1" applyAlignment="1">
      <alignment horizontal="right" vertical="center" wrapText="1"/>
    </xf>
    <xf numFmtId="164" fontId="30" fillId="0" borderId="1" xfId="4" applyNumberFormat="1" applyFont="1" applyBorder="1" applyAlignment="1">
      <alignment horizontal="right" vertical="center" wrapText="1"/>
    </xf>
    <xf numFmtId="0" fontId="11" fillId="0" borderId="13" xfId="0" applyFont="1" applyBorder="1" applyAlignment="1">
      <alignment horizontal="left" wrapText="1"/>
    </xf>
    <xf numFmtId="0" fontId="11" fillId="0" borderId="69" xfId="0" applyFont="1" applyBorder="1" applyAlignment="1">
      <alignment horizontal="justify" vertical="top" wrapText="1"/>
    </xf>
    <xf numFmtId="0" fontId="11" fillId="0" borderId="69" xfId="0" applyFont="1" applyBorder="1" applyAlignment="1">
      <alignment horizontal="left" vertical="center" wrapText="1"/>
    </xf>
    <xf numFmtId="3" fontId="12" fillId="0" borderId="41" xfId="0" applyNumberFormat="1" applyFont="1" applyBorder="1" applyAlignment="1">
      <alignment horizontal="right" wrapText="1"/>
    </xf>
    <xf numFmtId="3" fontId="12" fillId="0" borderId="8" xfId="0" applyNumberFormat="1" applyFont="1" applyBorder="1" applyAlignment="1">
      <alignment horizontal="right" wrapText="1"/>
    </xf>
    <xf numFmtId="3" fontId="11" fillId="0" borderId="0" xfId="0" applyNumberFormat="1" applyFont="1" applyBorder="1" applyAlignment="1">
      <alignment horizontal="right" wrapText="1"/>
    </xf>
    <xf numFmtId="3" fontId="11" fillId="0" borderId="5" xfId="0" applyNumberFormat="1" applyFont="1" applyBorder="1" applyAlignment="1">
      <alignment horizontal="right" wrapText="1"/>
    </xf>
    <xf numFmtId="3" fontId="11" fillId="0" borderId="48" xfId="0" applyNumberFormat="1" applyFont="1" applyBorder="1" applyAlignment="1">
      <alignment horizontal="right" wrapText="1"/>
    </xf>
    <xf numFmtId="3" fontId="11" fillId="0" borderId="49" xfId="0" applyNumberFormat="1" applyFont="1" applyBorder="1" applyAlignment="1">
      <alignment horizontal="right" wrapText="1"/>
    </xf>
    <xf numFmtId="164" fontId="12" fillId="0" borderId="0" xfId="4" applyNumberFormat="1" applyFont="1" applyBorder="1" applyAlignment="1">
      <alignment horizontal="right" wrapText="1"/>
    </xf>
    <xf numFmtId="164" fontId="16" fillId="0" borderId="0" xfId="4" applyNumberFormat="1" applyFont="1" applyBorder="1" applyAlignment="1">
      <alignment horizontal="right" vertical="center" wrapText="1"/>
    </xf>
    <xf numFmtId="164" fontId="16" fillId="0" borderId="5" xfId="4" applyNumberFormat="1" applyFont="1" applyBorder="1" applyAlignment="1">
      <alignment horizontal="right" vertical="center" wrapText="1"/>
    </xf>
    <xf numFmtId="164" fontId="11" fillId="0" borderId="0" xfId="4" applyNumberFormat="1" applyFont="1" applyBorder="1" applyAlignment="1">
      <alignment horizontal="right" wrapText="1"/>
    </xf>
    <xf numFmtId="164" fontId="15" fillId="0" borderId="0" xfId="4" applyNumberFormat="1" applyFont="1" applyBorder="1" applyAlignment="1">
      <alignment horizontal="right" vertical="center" wrapText="1"/>
    </xf>
    <xf numFmtId="164" fontId="11" fillId="0" borderId="48" xfId="4" applyNumberFormat="1" applyFont="1" applyBorder="1" applyAlignment="1">
      <alignment horizontal="right" wrapText="1"/>
    </xf>
    <xf numFmtId="164" fontId="15" fillId="0" borderId="48" xfId="4" applyNumberFormat="1" applyFont="1" applyBorder="1" applyAlignment="1">
      <alignment horizontal="right" vertical="center" wrapText="1"/>
    </xf>
    <xf numFmtId="164" fontId="15" fillId="0" borderId="49" xfId="4" applyNumberFormat="1" applyFont="1" applyBorder="1" applyAlignment="1">
      <alignment horizontal="right" vertical="center" wrapText="1"/>
    </xf>
    <xf numFmtId="0" fontId="12" fillId="0" borderId="69" xfId="0" applyFont="1" applyBorder="1" applyAlignment="1">
      <alignment horizontal="justify" vertical="top" wrapText="1"/>
    </xf>
    <xf numFmtId="165" fontId="12" fillId="0" borderId="0" xfId="1" applyNumberFormat="1" applyFont="1" applyBorder="1" applyAlignment="1">
      <alignment horizontal="right" wrapText="1"/>
    </xf>
    <xf numFmtId="165" fontId="15" fillId="0" borderId="0" xfId="1" applyNumberFormat="1" applyFont="1" applyBorder="1" applyAlignment="1">
      <alignment horizontal="right" vertical="center" wrapText="1"/>
    </xf>
    <xf numFmtId="165" fontId="15" fillId="0" borderId="2" xfId="1" applyNumberFormat="1" applyFont="1" applyBorder="1" applyAlignment="1">
      <alignment horizontal="right" vertical="center" wrapText="1"/>
    </xf>
    <xf numFmtId="0" fontId="12" fillId="0" borderId="15" xfId="0" applyFont="1" applyBorder="1" applyAlignment="1">
      <alignment horizontal="center" wrapText="1"/>
    </xf>
    <xf numFmtId="164" fontId="15" fillId="0" borderId="2" xfId="4" applyNumberFormat="1" applyFont="1" applyBorder="1" applyAlignment="1">
      <alignment horizontal="right" vertical="center" wrapText="1"/>
    </xf>
    <xf numFmtId="164" fontId="12" fillId="0" borderId="69" xfId="4" applyNumberFormat="1" applyFont="1" applyBorder="1" applyAlignment="1">
      <alignment horizontal="right" wrapText="1"/>
    </xf>
    <xf numFmtId="164" fontId="11" fillId="0" borderId="69" xfId="4" applyNumberFormat="1" applyFont="1" applyBorder="1" applyAlignment="1">
      <alignment horizontal="right" wrapText="1"/>
    </xf>
    <xf numFmtId="164" fontId="15" fillId="0" borderId="69" xfId="4" applyNumberFormat="1" applyFont="1" applyBorder="1" applyAlignment="1">
      <alignment horizontal="right" vertical="center" wrapText="1"/>
    </xf>
    <xf numFmtId="164" fontId="15" fillId="0" borderId="1" xfId="4" applyNumberFormat="1" applyFont="1" applyBorder="1" applyAlignment="1">
      <alignment horizontal="right" vertical="center" wrapText="1"/>
    </xf>
    <xf numFmtId="0" fontId="16" fillId="0" borderId="0" xfId="49" applyFont="1" applyBorder="1" applyAlignment="1">
      <alignment horizontal="left" vertical="center" wrapText="1"/>
    </xf>
    <xf numFmtId="0" fontId="12" fillId="0" borderId="46" xfId="49" applyFont="1" applyBorder="1" applyAlignment="1">
      <alignment horizontal="center" vertical="center" wrapText="1"/>
    </xf>
    <xf numFmtId="0" fontId="12" fillId="0" borderId="47" xfId="49" applyFont="1" applyBorder="1" applyAlignment="1">
      <alignment horizontal="center" vertical="center" wrapText="1"/>
    </xf>
    <xf numFmtId="0" fontId="11" fillId="83" borderId="69" xfId="49" applyFont="1" applyFill="1" applyBorder="1" applyAlignment="1">
      <alignment horizontal="left" vertical="center" wrapText="1"/>
    </xf>
    <xf numFmtId="3" fontId="11" fillId="83" borderId="70" xfId="49" applyNumberFormat="1" applyFont="1" applyFill="1" applyBorder="1" applyAlignment="1">
      <alignment horizontal="right" vertical="center" wrapText="1"/>
    </xf>
    <xf numFmtId="3" fontId="12" fillId="2" borderId="7" xfId="49" applyNumberFormat="1" applyFont="1" applyFill="1" applyBorder="1" applyAlignment="1">
      <alignment horizontal="right" vertical="center" wrapText="1"/>
    </xf>
    <xf numFmtId="0" fontId="34" fillId="2" borderId="69" xfId="49" applyFont="1" applyFill="1" applyBorder="1" applyAlignment="1">
      <alignment horizontal="left" vertical="center" wrapText="1"/>
    </xf>
    <xf numFmtId="0" fontId="78" fillId="0" borderId="0" xfId="49" applyFont="1"/>
    <xf numFmtId="0" fontId="34" fillId="2" borderId="1" xfId="49" applyFont="1" applyFill="1" applyBorder="1" applyAlignment="1">
      <alignment horizontal="left" vertical="center" wrapText="1"/>
    </xf>
    <xf numFmtId="164" fontId="78" fillId="0" borderId="0" xfId="49" applyNumberFormat="1" applyFont="1"/>
    <xf numFmtId="164" fontId="27" fillId="83" borderId="48" xfId="4" applyNumberFormat="1" applyFont="1" applyFill="1" applyBorder="1" applyAlignment="1">
      <alignment horizontal="right" vertical="center" wrapText="1"/>
    </xf>
    <xf numFmtId="164" fontId="27" fillId="83" borderId="2" xfId="4" applyNumberFormat="1" applyFont="1" applyFill="1" applyBorder="1" applyAlignment="1">
      <alignment horizontal="right" vertical="center" wrapText="1"/>
    </xf>
    <xf numFmtId="164" fontId="27" fillId="83" borderId="3" xfId="4" applyNumberFormat="1" applyFont="1" applyFill="1" applyBorder="1" applyAlignment="1">
      <alignment horizontal="right" vertical="center" wrapText="1"/>
    </xf>
    <xf numFmtId="0" fontId="11" fillId="0" borderId="6" xfId="0" applyFont="1" applyBorder="1" applyAlignment="1">
      <alignment horizontal="justify" vertical="center"/>
    </xf>
    <xf numFmtId="0" fontId="11" fillId="0" borderId="69" xfId="0" applyFont="1" applyBorder="1" applyAlignment="1">
      <alignment horizontal="justify" vertical="center"/>
    </xf>
    <xf numFmtId="3" fontId="11" fillId="0" borderId="7" xfId="0" applyNumberFormat="1" applyFont="1" applyBorder="1" applyAlignment="1">
      <alignment horizontal="right" vertical="center" wrapText="1"/>
    </xf>
    <xf numFmtId="0" fontId="11" fillId="0" borderId="1" xfId="0" applyFont="1" applyBorder="1" applyAlignment="1">
      <alignment horizontal="justify" vertical="center"/>
    </xf>
    <xf numFmtId="0" fontId="12" fillId="5" borderId="15" xfId="0" applyFont="1" applyFill="1" applyBorder="1" applyAlignment="1">
      <alignment horizontal="justify" vertical="center" wrapText="1"/>
    </xf>
    <xf numFmtId="3" fontId="12" fillId="5" borderId="46" xfId="0" applyNumberFormat="1" applyFont="1" applyFill="1" applyBorder="1" applyAlignment="1">
      <alignment horizontal="right" vertical="center" wrapText="1"/>
    </xf>
    <xf numFmtId="0" fontId="76" fillId="0" borderId="69" xfId="0" applyFont="1" applyBorder="1"/>
    <xf numFmtId="0" fontId="12" fillId="5" borderId="69" xfId="0" applyFont="1" applyFill="1" applyBorder="1" applyAlignment="1">
      <alignment horizontal="justify" vertical="center" wrapText="1"/>
    </xf>
    <xf numFmtId="0" fontId="11" fillId="5" borderId="69" xfId="0" applyFont="1" applyFill="1" applyBorder="1" applyAlignment="1">
      <alignment horizontal="justify" vertical="center" wrapText="1"/>
    </xf>
    <xf numFmtId="0" fontId="12" fillId="0" borderId="11" xfId="0" applyFont="1" applyBorder="1" applyAlignment="1">
      <alignment horizontal="right" vertical="center" wrapText="1"/>
    </xf>
    <xf numFmtId="165" fontId="11" fillId="0" borderId="70" xfId="1" applyNumberFormat="1" applyFont="1" applyBorder="1" applyAlignment="1">
      <alignment horizontal="right" vertical="center" wrapText="1"/>
    </xf>
    <xf numFmtId="0" fontId="12" fillId="0" borderId="1" xfId="0" applyFont="1" applyBorder="1" applyAlignment="1">
      <alignment horizontal="left" vertical="center" wrapText="1"/>
    </xf>
    <xf numFmtId="3" fontId="12" fillId="0" borderId="48" xfId="0" applyNumberFormat="1" applyFont="1" applyBorder="1" applyAlignment="1">
      <alignment horizontal="right" vertical="center" wrapText="1"/>
    </xf>
    <xf numFmtId="3" fontId="12" fillId="0" borderId="49" xfId="0" applyNumberFormat="1" applyFont="1" applyBorder="1" applyAlignment="1">
      <alignment horizontal="right" vertical="center" wrapText="1"/>
    </xf>
    <xf numFmtId="0" fontId="11" fillId="0" borderId="13" xfId="0" applyFont="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3" fontId="83" fillId="0" borderId="49" xfId="0" applyNumberFormat="1" applyFont="1" applyFill="1" applyBorder="1" applyAlignment="1">
      <alignment horizontal="right" vertical="center"/>
    </xf>
    <xf numFmtId="1" fontId="29" fillId="0" borderId="49" xfId="0" applyNumberFormat="1" applyFont="1" applyFill="1" applyBorder="1" applyAlignment="1">
      <alignment horizontal="right" vertical="center"/>
    </xf>
    <xf numFmtId="1" fontId="9" fillId="0" borderId="0" xfId="49" applyNumberFormat="1"/>
    <xf numFmtId="1" fontId="3" fillId="0" borderId="0" xfId="49" applyNumberFormat="1" applyFont="1"/>
    <xf numFmtId="3" fontId="11" fillId="5" borderId="48" xfId="0" applyNumberFormat="1" applyFont="1" applyFill="1" applyBorder="1" applyAlignment="1">
      <alignment horizontal="right" vertical="center" wrapText="1"/>
    </xf>
    <xf numFmtId="3" fontId="11" fillId="0" borderId="8" xfId="0" applyNumberFormat="1" applyFont="1" applyBorder="1" applyAlignment="1">
      <alignment horizontal="right" vertical="center" wrapText="1"/>
    </xf>
    <xf numFmtId="3" fontId="11" fillId="5" borderId="0" xfId="0" applyNumberFormat="1" applyFont="1" applyFill="1" applyAlignment="1">
      <alignment horizontal="right" vertical="center" wrapText="1"/>
    </xf>
    <xf numFmtId="3" fontId="11" fillId="5" borderId="5" xfId="0" applyNumberFormat="1" applyFont="1" applyFill="1" applyBorder="1" applyAlignment="1">
      <alignment horizontal="right" vertical="center" wrapText="1"/>
    </xf>
    <xf numFmtId="3" fontId="11" fillId="5" borderId="49" xfId="0" applyNumberFormat="1" applyFont="1" applyFill="1" applyBorder="1" applyAlignment="1">
      <alignment horizontal="right" vertical="center" wrapText="1"/>
    </xf>
    <xf numFmtId="3" fontId="12" fillId="5" borderId="47" xfId="0" applyNumberFormat="1" applyFont="1" applyFill="1" applyBorder="1" applyAlignment="1">
      <alignment horizontal="right" vertical="center" wrapText="1"/>
    </xf>
    <xf numFmtId="0" fontId="11" fillId="0" borderId="69" xfId="0" applyFont="1" applyBorder="1" applyAlignment="1">
      <alignment horizontal="justify" vertical="center" wrapText="1"/>
    </xf>
    <xf numFmtId="1" fontId="11" fillId="0" borderId="5" xfId="1" applyNumberFormat="1" applyFont="1" applyBorder="1" applyAlignment="1">
      <alignment horizontal="right" vertical="center" wrapText="1"/>
    </xf>
    <xf numFmtId="0" fontId="12" fillId="0" borderId="69" xfId="0" applyFont="1" applyBorder="1" applyAlignment="1">
      <alignment horizontal="justify" vertical="center" wrapText="1"/>
    </xf>
    <xf numFmtId="0" fontId="0" fillId="0" borderId="41" xfId="0" applyBorder="1" applyAlignment="1">
      <alignment vertical="center" wrapText="1"/>
    </xf>
    <xf numFmtId="0" fontId="11" fillId="0" borderId="1" xfId="0" applyFont="1" applyBorder="1" applyAlignment="1">
      <alignment horizontal="justify" vertical="top" wrapText="1"/>
    </xf>
    <xf numFmtId="0" fontId="12" fillId="0" borderId="6" xfId="0" applyFont="1" applyBorder="1" applyAlignment="1">
      <alignment horizontal="justify" vertical="top" wrapText="1"/>
    </xf>
    <xf numFmtId="0" fontId="12" fillId="0" borderId="69" xfId="0" applyFont="1" applyBorder="1" applyAlignment="1">
      <alignment horizontal="left" wrapText="1"/>
    </xf>
    <xf numFmtId="164" fontId="33" fillId="0" borderId="0" xfId="4" applyNumberFormat="1" applyFont="1" applyFill="1" applyBorder="1" applyAlignment="1">
      <alignment horizontal="right" vertical="center" wrapText="1"/>
    </xf>
    <xf numFmtId="0" fontId="78" fillId="0" borderId="0" xfId="49" applyFont="1" applyFill="1"/>
    <xf numFmtId="3" fontId="78" fillId="0" borderId="0" xfId="49" applyNumberFormat="1" applyFont="1" applyFill="1"/>
    <xf numFmtId="164" fontId="140" fillId="0" borderId="0" xfId="4" applyNumberFormat="1" applyFont="1" applyFill="1" applyBorder="1" applyAlignment="1">
      <alignment horizontal="right" vertical="center" wrapText="1"/>
    </xf>
    <xf numFmtId="0" fontId="141" fillId="0" borderId="0" xfId="49" applyFont="1" applyFill="1"/>
    <xf numFmtId="3" fontId="141" fillId="0" borderId="0" xfId="49" applyNumberFormat="1" applyFont="1" applyFill="1"/>
    <xf numFmtId="0" fontId="141" fillId="0" borderId="0" xfId="49" applyFont="1"/>
    <xf numFmtId="0" fontId="16" fillId="2" borderId="6" xfId="49" applyFont="1" applyFill="1" applyBorder="1" applyAlignment="1">
      <alignment horizontal="justify" vertical="center" wrapText="1"/>
    </xf>
    <xf numFmtId="1" fontId="16" fillId="2" borderId="40" xfId="49" applyNumberFormat="1" applyFont="1" applyFill="1" applyBorder="1" applyAlignment="1">
      <alignment horizontal="right" vertical="center" wrapText="1"/>
    </xf>
    <xf numFmtId="1" fontId="16" fillId="2" borderId="41" xfId="49" applyNumberFormat="1" applyFont="1" applyFill="1" applyBorder="1" applyAlignment="1">
      <alignment horizontal="right" vertical="center" wrapText="1"/>
    </xf>
    <xf numFmtId="164" fontId="16" fillId="2" borderId="42" xfId="4" applyNumberFormat="1" applyFont="1" applyFill="1" applyBorder="1" applyAlignment="1">
      <alignment horizontal="right" vertical="center" wrapText="1"/>
    </xf>
    <xf numFmtId="0" fontId="16" fillId="0" borderId="6" xfId="49" applyFont="1" applyBorder="1" applyAlignment="1">
      <alignment horizontal="left" vertical="center" wrapText="1"/>
    </xf>
    <xf numFmtId="0" fontId="15" fillId="0" borderId="69" xfId="49" applyFont="1" applyBorder="1" applyAlignment="1">
      <alignment horizontal="left" vertical="center" wrapText="1"/>
    </xf>
    <xf numFmtId="0" fontId="16" fillId="0" borderId="69" xfId="49" applyFont="1" applyBorder="1" applyAlignment="1">
      <alignment horizontal="left" vertical="center" wrapText="1"/>
    </xf>
    <xf numFmtId="164" fontId="16" fillId="2" borderId="41" xfId="4" applyNumberFormat="1" applyFont="1" applyFill="1" applyBorder="1" applyAlignment="1">
      <alignment horizontal="right" vertical="center" wrapText="1"/>
    </xf>
    <xf numFmtId="0" fontId="27" fillId="2" borderId="1" xfId="49" applyFont="1" applyFill="1" applyBorder="1" applyAlignment="1">
      <alignment horizontal="justify" vertical="center" wrapText="1"/>
    </xf>
    <xf numFmtId="165" fontId="12" fillId="0" borderId="41" xfId="1" applyNumberFormat="1" applyFont="1" applyBorder="1" applyAlignment="1">
      <alignment horizontal="right" wrapText="1"/>
    </xf>
    <xf numFmtId="164" fontId="12" fillId="0" borderId="41" xfId="4" applyNumberFormat="1" applyFont="1" applyBorder="1" applyAlignment="1">
      <alignment horizontal="right" wrapText="1"/>
    </xf>
    <xf numFmtId="164" fontId="12" fillId="0" borderId="6" xfId="4" applyNumberFormat="1" applyFont="1" applyBorder="1" applyAlignment="1">
      <alignment horizontal="right" wrapText="1"/>
    </xf>
    <xf numFmtId="0" fontId="11" fillId="0" borderId="71" xfId="0" applyFont="1" applyBorder="1" applyAlignment="1">
      <alignment horizontal="justify" vertical="top" wrapText="1"/>
    </xf>
    <xf numFmtId="164" fontId="11" fillId="0" borderId="71" xfId="4" applyNumberFormat="1" applyFont="1" applyBorder="1" applyAlignment="1">
      <alignment horizontal="right" wrapText="1"/>
    </xf>
    <xf numFmtId="164" fontId="11" fillId="0" borderId="1" xfId="4" applyNumberFormat="1" applyFont="1" applyBorder="1" applyAlignment="1">
      <alignment horizontal="right" wrapText="1"/>
    </xf>
    <xf numFmtId="0" fontId="76" fillId="0" borderId="71" xfId="0" applyFont="1" applyBorder="1"/>
    <xf numFmtId="0" fontId="11" fillId="0" borderId="71" xfId="0" applyFont="1" applyBorder="1" applyAlignment="1">
      <alignment horizontal="justify" vertical="center"/>
    </xf>
    <xf numFmtId="0" fontId="76" fillId="0" borderId="1" xfId="0" applyFont="1" applyBorder="1"/>
    <xf numFmtId="0" fontId="11" fillId="0" borderId="48" xfId="0" applyFont="1" applyBorder="1" applyAlignment="1">
      <alignment horizontal="right" vertical="center"/>
    </xf>
    <xf numFmtId="0" fontId="11" fillId="0" borderId="49" xfId="0" applyFont="1" applyBorder="1" applyAlignment="1">
      <alignment horizontal="right" vertical="center"/>
    </xf>
    <xf numFmtId="0" fontId="11" fillId="0" borderId="0" xfId="0" applyFont="1" applyAlignment="1">
      <alignment horizontal="right" vertical="center"/>
    </xf>
    <xf numFmtId="0" fontId="11" fillId="0" borderId="5" xfId="0" applyFont="1" applyBorder="1" applyAlignment="1">
      <alignment horizontal="right" vertical="center"/>
    </xf>
    <xf numFmtId="0" fontId="30" fillId="0" borderId="71" xfId="0" applyFont="1" applyBorder="1" applyAlignment="1">
      <alignment horizontal="left" vertical="center"/>
    </xf>
    <xf numFmtId="0" fontId="32" fillId="5" borderId="71" xfId="0" applyFont="1" applyFill="1" applyBorder="1" applyAlignment="1">
      <alignment horizontal="left" vertical="center"/>
    </xf>
    <xf numFmtId="0" fontId="32" fillId="5" borderId="0" xfId="0" applyFont="1" applyFill="1" applyAlignment="1">
      <alignment horizontal="right" vertical="center"/>
    </xf>
    <xf numFmtId="0" fontId="32" fillId="5" borderId="5" xfId="0" applyFont="1" applyFill="1" applyBorder="1" applyAlignment="1">
      <alignment horizontal="right" vertical="center"/>
    </xf>
    <xf numFmtId="0" fontId="32" fillId="5" borderId="6" xfId="0" applyFont="1" applyFill="1" applyBorder="1" applyAlignment="1">
      <alignment horizontal="left" vertical="center"/>
    </xf>
    <xf numFmtId="0" fontId="76" fillId="5" borderId="41" xfId="0" applyFont="1" applyFill="1" applyBorder="1"/>
    <xf numFmtId="0" fontId="76" fillId="5" borderId="42" xfId="0" applyFont="1" applyFill="1" applyBorder="1"/>
    <xf numFmtId="0" fontId="30" fillId="5" borderId="71" xfId="0" applyFont="1" applyFill="1" applyBorder="1" applyAlignment="1">
      <alignment horizontal="left" vertical="center"/>
    </xf>
    <xf numFmtId="0" fontId="30" fillId="5" borderId="0" xfId="0" applyFont="1" applyFill="1" applyAlignment="1">
      <alignment horizontal="right" vertical="center"/>
    </xf>
    <xf numFmtId="3" fontId="30" fillId="5" borderId="5" xfId="0" applyNumberFormat="1" applyFont="1" applyFill="1" applyBorder="1" applyAlignment="1">
      <alignment horizontal="right" vertical="center"/>
    </xf>
    <xf numFmtId="0" fontId="30" fillId="5" borderId="5" xfId="0" applyFont="1" applyFill="1" applyBorder="1" applyAlignment="1">
      <alignment horizontal="right" vertical="center"/>
    </xf>
    <xf numFmtId="0" fontId="32" fillId="5" borderId="1" xfId="0" applyFont="1" applyFill="1" applyBorder="1" applyAlignment="1">
      <alignment horizontal="left" vertical="center"/>
    </xf>
    <xf numFmtId="0" fontId="32" fillId="5" borderId="48" xfId="0" applyFont="1" applyFill="1" applyBorder="1" applyAlignment="1">
      <alignment horizontal="right" vertical="center"/>
    </xf>
    <xf numFmtId="3" fontId="32" fillId="5" borderId="48" xfId="0" applyNumberFormat="1" applyFont="1" applyFill="1" applyBorder="1" applyAlignment="1">
      <alignment horizontal="right" vertical="center"/>
    </xf>
    <xf numFmtId="3" fontId="32" fillId="5" borderId="49" xfId="0" applyNumberFormat="1" applyFont="1" applyFill="1" applyBorder="1" applyAlignment="1">
      <alignment horizontal="right" vertical="center"/>
    </xf>
    <xf numFmtId="0" fontId="76" fillId="5" borderId="0" xfId="0" applyFont="1" applyFill="1"/>
    <xf numFmtId="0" fontId="76" fillId="5" borderId="5" xfId="0" applyFont="1" applyFill="1" applyBorder="1"/>
    <xf numFmtId="3" fontId="32" fillId="5" borderId="0" xfId="0" applyNumberFormat="1" applyFont="1" applyFill="1" applyAlignment="1">
      <alignment horizontal="right" vertical="center"/>
    </xf>
    <xf numFmtId="3" fontId="32" fillId="5" borderId="5" xfId="0" applyNumberFormat="1" applyFont="1" applyFill="1" applyBorder="1" applyAlignment="1">
      <alignment horizontal="right" vertical="center"/>
    </xf>
    <xf numFmtId="0" fontId="80" fillId="5" borderId="6" xfId="0" applyFont="1" applyFill="1" applyBorder="1" applyAlignment="1">
      <alignment horizontal="left" vertical="center"/>
    </xf>
    <xf numFmtId="3" fontId="80" fillId="5" borderId="41" xfId="0" applyNumberFormat="1" applyFont="1" applyFill="1" applyBorder="1" applyAlignment="1">
      <alignment horizontal="right" vertical="center"/>
    </xf>
    <xf numFmtId="3" fontId="80" fillId="5" borderId="42" xfId="0" applyNumberFormat="1" applyFont="1" applyFill="1" applyBorder="1" applyAlignment="1">
      <alignment horizontal="right" vertical="center"/>
    </xf>
    <xf numFmtId="0" fontId="80" fillId="5" borderId="1" xfId="0" applyFont="1" applyFill="1" applyBorder="1" applyAlignment="1">
      <alignment horizontal="left" vertical="center"/>
    </xf>
    <xf numFmtId="0" fontId="11" fillId="0" borderId="71" xfId="0" applyFont="1" applyBorder="1" applyAlignment="1">
      <alignment horizontal="left" vertical="center" wrapText="1"/>
    </xf>
    <xf numFmtId="3" fontId="11" fillId="0" borderId="42" xfId="0" applyNumberFormat="1" applyFont="1" applyFill="1" applyBorder="1" applyAlignment="1">
      <alignment horizontal="right" vertical="center" wrapText="1"/>
    </xf>
    <xf numFmtId="3" fontId="11" fillId="0" borderId="70" xfId="0" applyNumberFormat="1" applyFont="1" applyBorder="1" applyAlignment="1">
      <alignment horizontal="right" vertical="center" wrapText="1"/>
    </xf>
    <xf numFmtId="3" fontId="11" fillId="0" borderId="11" xfId="0" applyNumberFormat="1" applyFont="1" applyBorder="1" applyAlignment="1">
      <alignment horizontal="right" vertical="center" wrapText="1"/>
    </xf>
    <xf numFmtId="3" fontId="11" fillId="0" borderId="72" xfId="49" applyNumberFormat="1" applyFont="1" applyBorder="1" applyAlignment="1">
      <alignment horizontal="right" vertical="center" wrapText="1"/>
    </xf>
    <xf numFmtId="164" fontId="11" fillId="0" borderId="72" xfId="4" applyNumberFormat="1" applyFont="1" applyBorder="1" applyAlignment="1">
      <alignment horizontal="right" vertical="center" wrapText="1"/>
    </xf>
    <xf numFmtId="0" fontId="12" fillId="0" borderId="79" xfId="49" applyFont="1" applyBorder="1" applyAlignment="1">
      <alignment horizontal="right" wrapText="1"/>
    </xf>
    <xf numFmtId="0" fontId="12" fillId="0" borderId="77" xfId="49" applyFont="1" applyBorder="1" applyAlignment="1">
      <alignment horizontal="right" wrapText="1"/>
    </xf>
    <xf numFmtId="0" fontId="11" fillId="0" borderId="71" xfId="0" applyFont="1" applyBorder="1" applyAlignment="1">
      <alignment horizontal="left" wrapText="1"/>
    </xf>
    <xf numFmtId="164" fontId="11" fillId="0" borderId="5" xfId="4" applyNumberFormat="1" applyFont="1" applyBorder="1" applyAlignment="1">
      <alignment horizontal="right" vertical="center" wrapText="1"/>
    </xf>
    <xf numFmtId="0" fontId="11" fillId="0" borderId="80" xfId="0" applyFont="1" applyBorder="1" applyAlignment="1">
      <alignment horizontal="left" wrapText="1"/>
    </xf>
    <xf numFmtId="0" fontId="11" fillId="0" borderId="6" xfId="0" applyFont="1" applyBorder="1" applyAlignment="1">
      <alignment horizontal="left" vertical="center" wrapText="1"/>
    </xf>
    <xf numFmtId="0" fontId="33" fillId="0" borderId="44" xfId="0" applyFont="1" applyFill="1" applyBorder="1" applyAlignment="1">
      <alignment horizontal="left" wrapText="1"/>
    </xf>
    <xf numFmtId="164" fontId="33" fillId="0" borderId="48" xfId="4" applyNumberFormat="1" applyFont="1" applyBorder="1" applyAlignment="1">
      <alignment horizontal="right" vertical="center" wrapText="1"/>
    </xf>
    <xf numFmtId="164" fontId="33" fillId="0" borderId="49" xfId="4" applyNumberFormat="1" applyFont="1" applyBorder="1" applyAlignment="1">
      <alignment horizontal="right" vertical="center" wrapText="1"/>
    </xf>
    <xf numFmtId="0" fontId="33" fillId="0" borderId="44" xfId="0" applyFont="1" applyBorder="1" applyAlignment="1">
      <alignment horizontal="left" vertical="center" wrapText="1"/>
    </xf>
    <xf numFmtId="0" fontId="19" fillId="0" borderId="0" xfId="2" applyAlignment="1" applyProtection="1">
      <alignment horizontal="justify"/>
    </xf>
    <xf numFmtId="0" fontId="19" fillId="0" borderId="0" xfId="2" quotePrefix="1" applyAlignment="1" applyProtection="1">
      <alignment horizontal="justify"/>
    </xf>
    <xf numFmtId="0" fontId="12" fillId="0" borderId="71" xfId="49" applyFont="1" applyBorder="1" applyAlignment="1">
      <alignment horizontal="left" vertical="center" wrapText="1"/>
    </xf>
    <xf numFmtId="0" fontId="34" fillId="2" borderId="44" xfId="49" applyFont="1" applyFill="1" applyBorder="1" applyAlignment="1">
      <alignment horizontal="right" vertical="center" wrapText="1"/>
    </xf>
    <xf numFmtId="3" fontId="34" fillId="2" borderId="48" xfId="49" applyNumberFormat="1" applyFont="1" applyFill="1" applyBorder="1" applyAlignment="1">
      <alignment horizontal="right" vertical="center" wrapText="1"/>
    </xf>
    <xf numFmtId="3" fontId="34" fillId="2" borderId="49" xfId="49" applyNumberFormat="1" applyFont="1" applyFill="1" applyBorder="1" applyAlignment="1">
      <alignment horizontal="right" vertical="center" wrapText="1"/>
    </xf>
    <xf numFmtId="0" fontId="11" fillId="0" borderId="81" xfId="0" applyFont="1" applyBorder="1" applyAlignment="1">
      <alignment horizontal="justify" vertical="center" wrapText="1"/>
    </xf>
    <xf numFmtId="0" fontId="11" fillId="0" borderId="71" xfId="0" applyFont="1" applyBorder="1" applyAlignment="1">
      <alignment horizontal="justify" vertical="center" wrapText="1"/>
    </xf>
    <xf numFmtId="0" fontId="11" fillId="0" borderId="44" xfId="0" applyFont="1" applyBorder="1" applyAlignment="1">
      <alignment horizontal="justify" vertical="center" wrapText="1"/>
    </xf>
    <xf numFmtId="166" fontId="3" fillId="0" borderId="0" xfId="0" applyNumberFormat="1" applyFont="1"/>
    <xf numFmtId="3" fontId="12" fillId="0" borderId="0" xfId="0" applyNumberFormat="1" applyFont="1" applyBorder="1" applyAlignment="1">
      <alignment horizontal="right" vertical="center" wrapText="1"/>
    </xf>
    <xf numFmtId="171" fontId="12" fillId="0" borderId="0" xfId="0" applyNumberFormat="1" applyFont="1" applyBorder="1" applyAlignment="1">
      <alignment horizontal="right" vertical="center" wrapText="1"/>
    </xf>
    <xf numFmtId="172" fontId="12" fillId="0" borderId="0" xfId="0" applyNumberFormat="1" applyFont="1" applyBorder="1" applyAlignment="1">
      <alignment horizontal="right" vertical="center" wrapText="1"/>
    </xf>
    <xf numFmtId="0" fontId="11" fillId="0" borderId="0" xfId="0" applyFont="1" applyBorder="1" applyAlignment="1">
      <alignment horizontal="left" vertical="center"/>
    </xf>
    <xf numFmtId="0" fontId="0" fillId="0" borderId="0" xfId="0" applyBorder="1" applyAlignment="1"/>
    <xf numFmtId="1" fontId="16" fillId="2" borderId="42" xfId="49" applyNumberFormat="1" applyFont="1" applyFill="1" applyBorder="1" applyAlignment="1">
      <alignment horizontal="right" vertical="center" wrapText="1"/>
    </xf>
    <xf numFmtId="1" fontId="16" fillId="2" borderId="39" xfId="49" applyNumberFormat="1" applyFont="1" applyFill="1" applyBorder="1" applyAlignment="1">
      <alignment horizontal="right" vertical="center" wrapText="1"/>
    </xf>
    <xf numFmtId="1" fontId="27" fillId="2" borderId="48" xfId="49" applyNumberFormat="1" applyFont="1" applyFill="1" applyBorder="1" applyAlignment="1">
      <alignment horizontal="right" vertical="center" wrapText="1"/>
    </xf>
    <xf numFmtId="3" fontId="27" fillId="2" borderId="48" xfId="49" applyNumberFormat="1" applyFont="1" applyFill="1" applyBorder="1" applyAlignment="1">
      <alignment horizontal="right" vertical="center" wrapText="1"/>
    </xf>
    <xf numFmtId="3" fontId="27" fillId="2" borderId="49" xfId="49" applyNumberFormat="1" applyFont="1" applyFill="1" applyBorder="1" applyAlignment="1">
      <alignment horizontal="right" vertical="center" wrapText="1"/>
    </xf>
    <xf numFmtId="3" fontId="27" fillId="2" borderId="1" xfId="49" applyNumberFormat="1" applyFont="1" applyFill="1" applyBorder="1" applyAlignment="1">
      <alignment horizontal="right" vertical="center" wrapText="1"/>
    </xf>
    <xf numFmtId="164" fontId="27" fillId="2" borderId="48" xfId="4" applyNumberFormat="1" applyFont="1" applyFill="1" applyBorder="1" applyAlignment="1">
      <alignment horizontal="right" vertical="center" wrapText="1"/>
    </xf>
    <xf numFmtId="164" fontId="27" fillId="2" borderId="49" xfId="4" applyNumberFormat="1" applyFont="1" applyFill="1" applyBorder="1" applyAlignment="1">
      <alignment horizontal="right" vertical="center" wrapText="1"/>
    </xf>
    <xf numFmtId="1" fontId="27" fillId="2" borderId="11" xfId="49" applyNumberFormat="1" applyFont="1" applyFill="1" applyBorder="1" applyAlignment="1">
      <alignment horizontal="right" vertical="center" wrapText="1"/>
    </xf>
    <xf numFmtId="3" fontId="33" fillId="2" borderId="0" xfId="49" applyNumberFormat="1" applyFont="1" applyFill="1" applyBorder="1" applyAlignment="1">
      <alignment horizontal="right" vertical="center" wrapText="1"/>
    </xf>
    <xf numFmtId="3" fontId="33" fillId="2" borderId="5" xfId="49" applyNumberFormat="1" applyFont="1" applyFill="1" applyBorder="1" applyAlignment="1">
      <alignment horizontal="right" vertical="center" wrapText="1"/>
    </xf>
    <xf numFmtId="3" fontId="33" fillId="2" borderId="48" xfId="49" applyNumberFormat="1" applyFont="1" applyFill="1" applyBorder="1" applyAlignment="1">
      <alignment horizontal="right" vertical="center" wrapText="1"/>
    </xf>
    <xf numFmtId="3" fontId="33" fillId="2" borderId="49" xfId="49" applyNumberFormat="1" applyFont="1" applyFill="1" applyBorder="1" applyAlignment="1">
      <alignment horizontal="right" vertical="center" wrapText="1"/>
    </xf>
    <xf numFmtId="3" fontId="33" fillId="2" borderId="70" xfId="49" applyNumberFormat="1" applyFont="1" applyFill="1" applyBorder="1" applyAlignment="1">
      <alignment horizontal="right" vertical="center" wrapText="1"/>
    </xf>
    <xf numFmtId="3" fontId="34" fillId="2" borderId="70" xfId="49" applyNumberFormat="1" applyFont="1" applyFill="1" applyBorder="1" applyAlignment="1">
      <alignment horizontal="right" vertical="center" wrapText="1"/>
    </xf>
    <xf numFmtId="3" fontId="34" fillId="2" borderId="0" xfId="49" applyNumberFormat="1" applyFont="1" applyFill="1" applyBorder="1" applyAlignment="1">
      <alignment horizontal="right" vertical="center" wrapText="1"/>
    </xf>
    <xf numFmtId="3" fontId="33" fillId="2" borderId="11" xfId="49" applyNumberFormat="1" applyFont="1" applyFill="1" applyBorder="1" applyAlignment="1">
      <alignment horizontal="right" vertical="center" wrapText="1"/>
    </xf>
    <xf numFmtId="0" fontId="31" fillId="0" borderId="0" xfId="0" applyFont="1" applyBorder="1" applyAlignment="1">
      <alignment horizontal="justify" vertical="center"/>
    </xf>
    <xf numFmtId="3" fontId="30" fillId="83" borderId="85" xfId="0" applyNumberFormat="1" applyFont="1" applyFill="1" applyBorder="1" applyAlignment="1">
      <alignment horizontal="right" indent="1"/>
    </xf>
    <xf numFmtId="3" fontId="30" fillId="5" borderId="85" xfId="0" applyNumberFormat="1" applyFont="1" applyFill="1" applyBorder="1" applyAlignment="1">
      <alignment horizontal="right" vertical="center" indent="1"/>
    </xf>
    <xf numFmtId="0" fontId="30" fillId="5" borderId="69" xfId="0" applyFont="1" applyFill="1" applyBorder="1" applyAlignment="1">
      <alignment horizontal="justify" vertical="center"/>
    </xf>
    <xf numFmtId="0" fontId="30" fillId="5" borderId="40" xfId="0" applyFont="1" applyFill="1" applyBorder="1" applyAlignment="1">
      <alignment horizontal="justify" vertical="center"/>
    </xf>
    <xf numFmtId="0" fontId="30" fillId="5" borderId="70" xfId="0" applyFont="1" applyFill="1" applyBorder="1" applyAlignment="1">
      <alignment horizontal="justify" vertical="center"/>
    </xf>
    <xf numFmtId="0" fontId="30" fillId="5" borderId="84" xfId="0" applyFont="1" applyFill="1" applyBorder="1" applyAlignment="1">
      <alignment horizontal="justify" vertical="center"/>
    </xf>
    <xf numFmtId="0" fontId="12" fillId="0" borderId="40" xfId="0" applyFont="1" applyBorder="1" applyAlignment="1">
      <alignment horizontal="right" vertical="center" wrapText="1"/>
    </xf>
    <xf numFmtId="3" fontId="30" fillId="83" borderId="0" xfId="0" applyNumberFormat="1" applyFont="1" applyFill="1" applyBorder="1" applyAlignment="1">
      <alignment horizontal="right" indent="1"/>
    </xf>
    <xf numFmtId="3" fontId="30" fillId="83" borderId="0" xfId="0" applyNumberFormat="1" applyFont="1" applyFill="1" applyBorder="1" applyAlignment="1">
      <alignment horizontal="right" vertical="center" indent="1"/>
    </xf>
    <xf numFmtId="3" fontId="30" fillId="83" borderId="40" xfId="0" applyNumberFormat="1" applyFont="1" applyFill="1" applyBorder="1" applyAlignment="1">
      <alignment horizontal="right" indent="1"/>
    </xf>
    <xf numFmtId="3" fontId="30" fillId="83" borderId="41" xfId="0" applyNumberFormat="1" applyFont="1" applyFill="1" applyBorder="1" applyAlignment="1">
      <alignment horizontal="right" indent="1"/>
    </xf>
    <xf numFmtId="3" fontId="30" fillId="83" borderId="42" xfId="0" applyNumberFormat="1" applyFont="1" applyFill="1" applyBorder="1" applyAlignment="1">
      <alignment horizontal="right" indent="1"/>
    </xf>
    <xf numFmtId="3" fontId="30" fillId="83" borderId="70" xfId="0" applyNumberFormat="1" applyFont="1" applyFill="1" applyBorder="1" applyAlignment="1">
      <alignment horizontal="right" vertical="center" indent="1"/>
    </xf>
    <xf numFmtId="3" fontId="30" fillId="83" borderId="5" xfId="0" applyNumberFormat="1" applyFont="1" applyFill="1" applyBorder="1" applyAlignment="1">
      <alignment horizontal="right" vertical="center" indent="1"/>
    </xf>
    <xf numFmtId="3" fontId="30" fillId="5" borderId="84" xfId="0" applyNumberFormat="1" applyFont="1" applyFill="1" applyBorder="1" applyAlignment="1">
      <alignment horizontal="right" vertical="center" indent="1"/>
    </xf>
    <xf numFmtId="3" fontId="30" fillId="5" borderId="86" xfId="0" applyNumberFormat="1" applyFont="1" applyFill="1" applyBorder="1" applyAlignment="1">
      <alignment horizontal="right" vertical="center" indent="1"/>
    </xf>
    <xf numFmtId="3" fontId="30" fillId="83" borderId="70" xfId="0" applyNumberFormat="1" applyFont="1" applyFill="1" applyBorder="1" applyAlignment="1">
      <alignment horizontal="right" indent="1"/>
    </xf>
    <xf numFmtId="3" fontId="30" fillId="83" borderId="5" xfId="0" applyNumberFormat="1" applyFont="1" applyFill="1" applyBorder="1" applyAlignment="1">
      <alignment horizontal="right" indent="1"/>
    </xf>
    <xf numFmtId="3" fontId="30" fillId="83" borderId="84" xfId="0" applyNumberFormat="1" applyFont="1" applyFill="1" applyBorder="1" applyAlignment="1">
      <alignment horizontal="right" indent="1"/>
    </xf>
    <xf numFmtId="3" fontId="30" fillId="83" borderId="86" xfId="0" applyNumberFormat="1" applyFont="1" applyFill="1" applyBorder="1" applyAlignment="1">
      <alignment horizontal="right" indent="1"/>
    </xf>
    <xf numFmtId="0" fontId="12" fillId="0" borderId="39" xfId="0" applyFont="1" applyBorder="1" applyAlignment="1">
      <alignment horizontal="justify" vertical="center" wrapText="1"/>
    </xf>
    <xf numFmtId="1" fontId="11" fillId="0" borderId="41" xfId="1" applyNumberFormat="1" applyFont="1" applyBorder="1" applyAlignment="1">
      <alignment horizontal="right" vertical="center" wrapText="1"/>
    </xf>
    <xf numFmtId="1" fontId="11" fillId="0" borderId="42" xfId="1" applyNumberFormat="1" applyFont="1" applyBorder="1" applyAlignment="1">
      <alignment horizontal="right" vertical="center" wrapText="1"/>
    </xf>
    <xf numFmtId="0" fontId="11" fillId="0" borderId="82" xfId="0" applyFont="1" applyBorder="1" applyAlignment="1">
      <alignment horizontal="justify" vertical="center" wrapText="1"/>
    </xf>
    <xf numFmtId="1" fontId="11" fillId="0" borderId="85" xfId="1" applyNumberFormat="1" applyFont="1" applyBorder="1" applyAlignment="1">
      <alignment horizontal="right" vertical="center" wrapText="1"/>
    </xf>
    <xf numFmtId="1" fontId="11" fillId="0" borderId="86" xfId="1" applyNumberFormat="1" applyFont="1" applyBorder="1" applyAlignment="1">
      <alignment horizontal="right" vertical="center" wrapText="1"/>
    </xf>
    <xf numFmtId="0" fontId="35" fillId="83" borderId="69" xfId="0" applyFont="1" applyFill="1" applyBorder="1" applyAlignment="1">
      <alignment horizontal="justify" vertical="center" wrapText="1"/>
    </xf>
    <xf numFmtId="0" fontId="12" fillId="83" borderId="0" xfId="0" applyFont="1" applyFill="1" applyBorder="1" applyAlignment="1">
      <alignment horizontal="center" vertical="center" wrapText="1"/>
    </xf>
    <xf numFmtId="0" fontId="12" fillId="83" borderId="5" xfId="0" applyFont="1" applyFill="1" applyBorder="1" applyAlignment="1">
      <alignment horizontal="center" vertical="center" wrapText="1"/>
    </xf>
    <xf numFmtId="3" fontId="11" fillId="83" borderId="0" xfId="0" applyNumberFormat="1" applyFont="1" applyFill="1" applyBorder="1" applyAlignment="1">
      <alignment horizontal="right" vertical="center"/>
    </xf>
    <xf numFmtId="3" fontId="11" fillId="83" borderId="0" xfId="0" applyNumberFormat="1" applyFont="1" applyFill="1" applyBorder="1" applyAlignment="1">
      <alignment horizontal="right" vertical="center" indent="1"/>
    </xf>
    <xf numFmtId="3" fontId="11" fillId="83" borderId="0" xfId="0" applyNumberFormat="1" applyFont="1" applyFill="1" applyBorder="1" applyAlignment="1">
      <alignment horizontal="right"/>
    </xf>
    <xf numFmtId="0" fontId="30" fillId="83" borderId="39" xfId="0" applyFont="1" applyFill="1" applyBorder="1" applyAlignment="1">
      <alignment horizontal="left" vertical="center"/>
    </xf>
    <xf numFmtId="0" fontId="30" fillId="83" borderId="69" xfId="0" applyFont="1" applyFill="1" applyBorder="1" applyAlignment="1">
      <alignment horizontal="left" vertical="center"/>
    </xf>
    <xf numFmtId="0" fontId="11" fillId="83" borderId="69" xfId="0" applyFont="1" applyFill="1" applyBorder="1"/>
    <xf numFmtId="0" fontId="30" fillId="83" borderId="82" xfId="0" applyFont="1" applyFill="1" applyBorder="1" applyAlignment="1">
      <alignment horizontal="left" vertical="center"/>
    </xf>
    <xf numFmtId="3" fontId="11" fillId="83" borderId="40" xfId="0" applyNumberFormat="1" applyFont="1" applyFill="1" applyBorder="1" applyAlignment="1">
      <alignment horizontal="right" vertical="center"/>
    </xf>
    <xf numFmtId="3" fontId="11" fillId="83" borderId="41" xfId="0" applyNumberFormat="1" applyFont="1" applyFill="1" applyBorder="1" applyAlignment="1">
      <alignment horizontal="right" vertical="center"/>
    </xf>
    <xf numFmtId="3" fontId="11" fillId="83" borderId="41" xfId="0" applyNumberFormat="1" applyFont="1" applyFill="1" applyBorder="1" applyAlignment="1">
      <alignment horizontal="right" vertical="center" indent="1"/>
    </xf>
    <xf numFmtId="3" fontId="11" fillId="83" borderId="42" xfId="451" applyNumberFormat="1" applyFont="1" applyFill="1" applyBorder="1" applyAlignment="1">
      <alignment horizontal="right" vertical="center" indent="1"/>
    </xf>
    <xf numFmtId="3" fontId="11" fillId="83" borderId="70" xfId="0" applyNumberFormat="1" applyFont="1" applyFill="1" applyBorder="1" applyAlignment="1">
      <alignment horizontal="right" vertical="center"/>
    </xf>
    <xf numFmtId="3" fontId="11" fillId="83" borderId="5" xfId="451" applyNumberFormat="1" applyFont="1" applyFill="1" applyBorder="1" applyAlignment="1">
      <alignment horizontal="right" vertical="center" indent="1"/>
    </xf>
    <xf numFmtId="3" fontId="11" fillId="83" borderId="70" xfId="0" applyNumberFormat="1" applyFont="1" applyFill="1" applyBorder="1" applyAlignment="1">
      <alignment horizontal="right"/>
    </xf>
    <xf numFmtId="3" fontId="11" fillId="83" borderId="5" xfId="455" applyNumberFormat="1" applyFont="1" applyFill="1" applyBorder="1" applyAlignment="1">
      <alignment horizontal="right" vertical="center" indent="1"/>
    </xf>
    <xf numFmtId="3" fontId="31" fillId="83" borderId="5" xfId="455" applyNumberFormat="1" applyFont="1" applyFill="1" applyBorder="1" applyAlignment="1">
      <alignment horizontal="right" vertical="center" indent="1"/>
    </xf>
    <xf numFmtId="3" fontId="11" fillId="83" borderId="84" xfId="0" applyNumberFormat="1" applyFont="1" applyFill="1" applyBorder="1" applyAlignment="1">
      <alignment horizontal="right" vertical="center"/>
    </xf>
    <xf numFmtId="3" fontId="11" fillId="83" borderId="85" xfId="0" applyNumberFormat="1" applyFont="1" applyFill="1" applyBorder="1" applyAlignment="1">
      <alignment horizontal="right" vertical="center"/>
    </xf>
    <xf numFmtId="3" fontId="11" fillId="83" borderId="85" xfId="0" applyNumberFormat="1" applyFont="1" applyFill="1" applyBorder="1" applyAlignment="1">
      <alignment horizontal="right" vertical="center" indent="1"/>
    </xf>
    <xf numFmtId="3" fontId="11" fillId="83" borderId="86" xfId="455" applyNumberFormat="1" applyFont="1" applyFill="1" applyBorder="1" applyAlignment="1">
      <alignment horizontal="right" vertical="center" indent="1"/>
    </xf>
    <xf numFmtId="0" fontId="143" fillId="0" borderId="0" xfId="0" applyFont="1" applyAlignment="1">
      <alignment horizontal="left" vertical="center"/>
    </xf>
    <xf numFmtId="188" fontId="9" fillId="0" borderId="0" xfId="49" applyNumberFormat="1"/>
    <xf numFmtId="189" fontId="9" fillId="0" borderId="0" xfId="49" applyNumberFormat="1"/>
    <xf numFmtId="164" fontId="80" fillId="0" borderId="48" xfId="0" applyNumberFormat="1" applyFont="1" applyBorder="1" applyAlignment="1">
      <alignment horizontal="right" vertical="center"/>
    </xf>
    <xf numFmtId="164" fontId="80" fillId="0" borderId="49" xfId="0" applyNumberFormat="1" applyFont="1" applyBorder="1" applyAlignment="1">
      <alignment horizontal="right" vertical="center"/>
    </xf>
    <xf numFmtId="187" fontId="3" fillId="0" borderId="0" xfId="449" applyNumberFormat="1" applyFont="1" applyAlignment="1">
      <alignment horizontal="left" indent="1"/>
    </xf>
    <xf numFmtId="1" fontId="0" fillId="0" borderId="0" xfId="4" applyNumberFormat="1" applyFont="1"/>
    <xf numFmtId="0" fontId="11" fillId="0" borderId="50" xfId="0" applyFont="1" applyBorder="1" applyAlignment="1">
      <alignment horizontal="left" vertical="center" wrapText="1"/>
    </xf>
    <xf numFmtId="0" fontId="12" fillId="84" borderId="6" xfId="0" applyFont="1" applyFill="1" applyBorder="1" applyAlignment="1">
      <alignment horizontal="left" wrapText="1"/>
    </xf>
    <xf numFmtId="165" fontId="12" fillId="84" borderId="13" xfId="1" applyNumberFormat="1" applyFont="1" applyFill="1" applyBorder="1" applyAlignment="1">
      <alignment horizontal="right" vertical="center" wrapText="1"/>
    </xf>
    <xf numFmtId="9" fontId="12" fillId="84" borderId="8" xfId="4" applyNumberFormat="1" applyFont="1" applyFill="1" applyBorder="1" applyAlignment="1">
      <alignment horizontal="right" vertical="center" wrapText="1"/>
    </xf>
    <xf numFmtId="165" fontId="12" fillId="84" borderId="6" xfId="1" applyNumberFormat="1" applyFont="1" applyFill="1" applyBorder="1" applyAlignment="1">
      <alignment horizontal="right" vertical="center" wrapText="1"/>
    </xf>
    <xf numFmtId="164" fontId="12" fillId="84" borderId="6" xfId="4" applyNumberFormat="1" applyFont="1" applyFill="1" applyBorder="1" applyAlignment="1">
      <alignment horizontal="right" vertical="center" wrapText="1"/>
    </xf>
    <xf numFmtId="0" fontId="12" fillId="84" borderId="15" xfId="0" applyFont="1" applyFill="1" applyBorder="1" applyAlignment="1">
      <alignment horizontal="left" wrapText="1"/>
    </xf>
    <xf numFmtId="0" fontId="12" fillId="84" borderId="69" xfId="0" applyFont="1" applyFill="1" applyBorder="1" applyAlignment="1">
      <alignment horizontal="left" wrapText="1"/>
    </xf>
    <xf numFmtId="165" fontId="32" fillId="84" borderId="70" xfId="1" applyNumberFormat="1" applyFont="1" applyFill="1" applyBorder="1" applyAlignment="1">
      <alignment horizontal="right" vertical="center" wrapText="1"/>
    </xf>
    <xf numFmtId="164" fontId="32" fillId="84" borderId="5" xfId="4" applyNumberFormat="1" applyFont="1" applyFill="1" applyBorder="1" applyAlignment="1">
      <alignment horizontal="right" vertical="center" wrapText="1"/>
    </xf>
    <xf numFmtId="165" fontId="32" fillId="84" borderId="40" xfId="1" applyNumberFormat="1" applyFont="1" applyFill="1" applyBorder="1" applyAlignment="1">
      <alignment horizontal="right" vertical="center" wrapText="1"/>
    </xf>
    <xf numFmtId="164" fontId="32" fillId="84" borderId="69" xfId="4" applyNumberFormat="1" applyFont="1" applyFill="1" applyBorder="1" applyAlignment="1">
      <alignment horizontal="right" vertical="center" wrapText="1"/>
    </xf>
    <xf numFmtId="164" fontId="32" fillId="84" borderId="50" xfId="4" applyNumberFormat="1" applyFont="1" applyFill="1" applyBorder="1" applyAlignment="1">
      <alignment horizontal="right" vertical="center" wrapText="1"/>
    </xf>
    <xf numFmtId="0" fontId="12" fillId="84" borderId="50" xfId="0" applyFont="1" applyFill="1" applyBorder="1" applyAlignment="1">
      <alignment horizontal="left" wrapText="1"/>
    </xf>
    <xf numFmtId="165" fontId="32" fillId="84" borderId="37" xfId="1" applyNumberFormat="1" applyFont="1" applyFill="1" applyBorder="1" applyAlignment="1">
      <alignment horizontal="right" vertical="center" wrapText="1"/>
    </xf>
    <xf numFmtId="164" fontId="32" fillId="84" borderId="38" xfId="4" applyNumberFormat="1" applyFont="1" applyFill="1" applyBorder="1" applyAlignment="1">
      <alignment horizontal="right" vertical="center" wrapText="1"/>
    </xf>
    <xf numFmtId="0" fontId="12" fillId="84" borderId="44" xfId="0" applyFont="1" applyFill="1" applyBorder="1" applyAlignment="1">
      <alignment horizontal="left" wrapText="1"/>
    </xf>
    <xf numFmtId="165" fontId="32" fillId="84" borderId="43" xfId="1" applyNumberFormat="1" applyFont="1" applyFill="1" applyBorder="1" applyAlignment="1">
      <alignment horizontal="right" vertical="center" wrapText="1"/>
    </xf>
    <xf numFmtId="164" fontId="32" fillId="84" borderId="49" xfId="4" applyNumberFormat="1" applyFont="1" applyFill="1" applyBorder="1" applyAlignment="1">
      <alignment horizontal="right" vertical="center" wrapText="1"/>
    </xf>
    <xf numFmtId="164" fontId="32" fillId="84" borderId="44" xfId="4" applyNumberFormat="1" applyFont="1" applyFill="1" applyBorder="1" applyAlignment="1">
      <alignment horizontal="right" vertical="center" wrapText="1"/>
    </xf>
    <xf numFmtId="165" fontId="12" fillId="84" borderId="45" xfId="1" applyNumberFormat="1" applyFont="1" applyFill="1" applyBorder="1" applyAlignment="1">
      <alignment horizontal="right" wrapText="1"/>
    </xf>
    <xf numFmtId="165" fontId="12" fillId="84" borderId="46" xfId="1" applyNumberFormat="1" applyFont="1" applyFill="1" applyBorder="1" applyAlignment="1">
      <alignment horizontal="right" wrapText="1"/>
    </xf>
    <xf numFmtId="165" fontId="12" fillId="84" borderId="47" xfId="1" applyNumberFormat="1" applyFont="1" applyFill="1" applyBorder="1" applyAlignment="1">
      <alignment horizontal="right" wrapText="1"/>
    </xf>
    <xf numFmtId="0" fontId="12" fillId="84" borderId="39" xfId="0" applyFont="1" applyFill="1" applyBorder="1" applyAlignment="1">
      <alignment horizontal="left" wrapText="1"/>
    </xf>
    <xf numFmtId="165" fontId="12" fillId="84" borderId="40" xfId="1" applyNumberFormat="1" applyFont="1" applyFill="1" applyBorder="1" applyAlignment="1">
      <alignment horizontal="right" wrapText="1"/>
    </xf>
    <xf numFmtId="165" fontId="12" fillId="84" borderId="41" xfId="1" applyNumberFormat="1" applyFont="1" applyFill="1" applyBorder="1" applyAlignment="1">
      <alignment horizontal="right" wrapText="1"/>
    </xf>
    <xf numFmtId="165" fontId="12" fillId="84" borderId="42" xfId="1" applyNumberFormat="1" applyFont="1" applyFill="1" applyBorder="1" applyAlignment="1">
      <alignment horizontal="right" wrapText="1"/>
    </xf>
    <xf numFmtId="165" fontId="12" fillId="84" borderId="70" xfId="1" applyNumberFormat="1" applyFont="1" applyFill="1" applyBorder="1" applyAlignment="1">
      <alignment horizontal="right" wrapText="1"/>
    </xf>
    <xf numFmtId="165" fontId="12" fillId="84" borderId="0" xfId="1" applyNumberFormat="1" applyFont="1" applyFill="1" applyBorder="1" applyAlignment="1">
      <alignment horizontal="right" wrapText="1"/>
    </xf>
    <xf numFmtId="165" fontId="12" fillId="84" borderId="5" xfId="1" applyNumberFormat="1" applyFont="1" applyFill="1" applyBorder="1" applyAlignment="1">
      <alignment horizontal="right" wrapText="1"/>
    </xf>
    <xf numFmtId="0" fontId="12" fillId="84" borderId="82" xfId="0" applyFont="1" applyFill="1" applyBorder="1" applyAlignment="1">
      <alignment horizontal="left" wrapText="1"/>
    </xf>
    <xf numFmtId="165" fontId="12" fillId="84" borderId="84" xfId="1" applyNumberFormat="1" applyFont="1" applyFill="1" applyBorder="1" applyAlignment="1">
      <alignment horizontal="right" wrapText="1"/>
    </xf>
    <xf numFmtId="165" fontId="12" fillId="84" borderId="85" xfId="1" applyNumberFormat="1" applyFont="1" applyFill="1" applyBorder="1" applyAlignment="1">
      <alignment horizontal="right" wrapText="1"/>
    </xf>
    <xf numFmtId="165" fontId="12" fillId="84" borderId="86" xfId="1" applyNumberFormat="1" applyFont="1" applyFill="1" applyBorder="1" applyAlignment="1">
      <alignment horizontal="right" wrapText="1"/>
    </xf>
    <xf numFmtId="0" fontId="32" fillId="84" borderId="15" xfId="0" applyFont="1" applyFill="1" applyBorder="1" applyAlignment="1">
      <alignment horizontal="left" vertical="center" wrapText="1"/>
    </xf>
    <xf numFmtId="3" fontId="32" fillId="84" borderId="46" xfId="0" applyNumberFormat="1" applyFont="1" applyFill="1" applyBorder="1" applyAlignment="1">
      <alignment horizontal="right" vertical="center"/>
    </xf>
    <xf numFmtId="3" fontId="32" fillId="84" borderId="47" xfId="0" applyNumberFormat="1" applyFont="1" applyFill="1" applyBorder="1" applyAlignment="1">
      <alignment horizontal="right" vertical="center"/>
    </xf>
    <xf numFmtId="0" fontId="29" fillId="84" borderId="47" xfId="0" applyFont="1" applyFill="1" applyBorder="1" applyAlignment="1">
      <alignment horizontal="left" vertical="center"/>
    </xf>
    <xf numFmtId="0" fontId="0" fillId="0" borderId="0" xfId="0" applyBorder="1"/>
    <xf numFmtId="164" fontId="0" fillId="0" borderId="0" xfId="4" applyNumberFormat="1" applyFont="1" applyBorder="1"/>
    <xf numFmtId="9" fontId="0" fillId="0" borderId="0" xfId="4" applyFont="1" applyBorder="1"/>
    <xf numFmtId="3" fontId="0" fillId="0" borderId="0" xfId="0" applyNumberFormat="1" applyBorder="1"/>
    <xf numFmtId="0" fontId="15" fillId="0" borderId="0" xfId="0" applyFont="1" applyBorder="1" applyAlignment="1">
      <alignment horizontal="right"/>
    </xf>
    <xf numFmtId="0" fontId="83" fillId="0" borderId="47" xfId="0" applyFont="1" applyBorder="1" applyAlignment="1">
      <alignment horizontal="right" vertical="center"/>
    </xf>
    <xf numFmtId="3" fontId="12" fillId="84" borderId="15" xfId="0" applyNumberFormat="1" applyFont="1" applyFill="1" applyBorder="1" applyAlignment="1">
      <alignment horizontal="right" wrapText="1"/>
    </xf>
    <xf numFmtId="164" fontId="12" fillId="84" borderId="15" xfId="4" applyNumberFormat="1" applyFont="1" applyFill="1" applyBorder="1" applyAlignment="1">
      <alignment horizontal="right" wrapText="1"/>
    </xf>
    <xf numFmtId="1" fontId="12" fillId="84" borderId="15" xfId="0" applyNumberFormat="1" applyFont="1" applyFill="1" applyBorder="1" applyAlignment="1">
      <alignment horizontal="right" wrapText="1"/>
    </xf>
    <xf numFmtId="0" fontId="12" fillId="84" borderId="44" xfId="0" applyFont="1" applyFill="1" applyBorder="1" applyAlignment="1">
      <alignment horizontal="justify" vertical="center" wrapText="1"/>
    </xf>
    <xf numFmtId="0" fontId="11" fillId="84" borderId="46" xfId="0" applyFont="1" applyFill="1" applyBorder="1" applyAlignment="1">
      <alignment horizontal="right" vertical="center" wrapText="1"/>
    </xf>
    <xf numFmtId="0" fontId="30" fillId="84" borderId="46" xfId="0" applyFont="1" applyFill="1" applyBorder="1" applyAlignment="1">
      <alignment horizontal="right" vertical="center" wrapText="1"/>
    </xf>
    <xf numFmtId="165" fontId="30" fillId="84" borderId="46" xfId="1" applyNumberFormat="1" applyFont="1" applyFill="1" applyBorder="1" applyAlignment="1">
      <alignment horizontal="right" vertical="center" wrapText="1"/>
    </xf>
    <xf numFmtId="165" fontId="30" fillId="84" borderId="47" xfId="1" applyNumberFormat="1" applyFont="1" applyFill="1" applyBorder="1" applyAlignment="1">
      <alignment horizontal="right" vertical="center" wrapText="1"/>
    </xf>
    <xf numFmtId="0" fontId="32" fillId="84" borderId="51" xfId="0" applyFont="1" applyFill="1" applyBorder="1" applyAlignment="1">
      <alignment horizontal="left" vertical="center" wrapText="1"/>
    </xf>
    <xf numFmtId="3" fontId="32" fillId="84" borderId="51" xfId="0" applyNumberFormat="1" applyFont="1" applyFill="1" applyBorder="1" applyAlignment="1">
      <alignment horizontal="right" vertical="center" wrapText="1"/>
    </xf>
    <xf numFmtId="3" fontId="32" fillId="84" borderId="48" xfId="0" applyNumberFormat="1" applyFont="1" applyFill="1" applyBorder="1" applyAlignment="1">
      <alignment horizontal="right" vertical="center" wrapText="1"/>
    </xf>
    <xf numFmtId="3" fontId="32" fillId="84" borderId="48" xfId="0" applyNumberFormat="1" applyFont="1" applyFill="1" applyBorder="1" applyAlignment="1">
      <alignment horizontal="right" vertical="center" wrapText="1" indent="1"/>
    </xf>
    <xf numFmtId="3" fontId="12" fillId="84" borderId="49" xfId="0" applyNumberFormat="1" applyFont="1" applyFill="1" applyBorder="1" applyAlignment="1">
      <alignment horizontal="right" vertical="center" wrapText="1" indent="1"/>
    </xf>
    <xf numFmtId="0" fontId="16" fillId="84" borderId="44" xfId="0" applyFont="1" applyFill="1" applyBorder="1" applyAlignment="1">
      <alignment horizontal="justify" wrapText="1"/>
    </xf>
    <xf numFmtId="0" fontId="12" fillId="84" borderId="6" xfId="117" applyFont="1" applyFill="1" applyBorder="1" applyAlignment="1">
      <alignment horizontal="left" vertical="center" wrapText="1"/>
    </xf>
    <xf numFmtId="164" fontId="16" fillId="84" borderId="48" xfId="4" applyNumberFormat="1" applyFont="1" applyFill="1" applyBorder="1" applyAlignment="1">
      <alignment horizontal="right" vertical="center" wrapText="1"/>
    </xf>
    <xf numFmtId="164" fontId="16" fillId="84" borderId="49" xfId="4" applyNumberFormat="1" applyFont="1" applyFill="1" applyBorder="1" applyAlignment="1">
      <alignment horizontal="right" vertical="center" wrapText="1"/>
    </xf>
    <xf numFmtId="0" fontId="12" fillId="84" borderId="6" xfId="49" applyFont="1" applyFill="1" applyBorder="1" applyAlignment="1">
      <alignment horizontal="left" vertical="center" wrapText="1"/>
    </xf>
    <xf numFmtId="3" fontId="11" fillId="84" borderId="41" xfId="49" applyNumberFormat="1" applyFont="1" applyFill="1" applyBorder="1" applyAlignment="1">
      <alignment horizontal="right" vertical="center" wrapText="1"/>
    </xf>
    <xf numFmtId="3" fontId="11" fillId="84" borderId="8" xfId="49" applyNumberFormat="1" applyFont="1" applyFill="1" applyBorder="1" applyAlignment="1">
      <alignment horizontal="right" vertical="center" wrapText="1"/>
    </xf>
    <xf numFmtId="0" fontId="33" fillId="84" borderId="69" xfId="49" applyFont="1" applyFill="1" applyBorder="1" applyAlignment="1">
      <alignment horizontal="left" vertical="center" wrapText="1"/>
    </xf>
    <xf numFmtId="3" fontId="33" fillId="84" borderId="0" xfId="49" applyNumberFormat="1" applyFont="1" applyFill="1" applyBorder="1" applyAlignment="1">
      <alignment horizontal="right" vertical="center" wrapText="1"/>
    </xf>
    <xf numFmtId="3" fontId="33" fillId="84" borderId="5" xfId="49" applyNumberFormat="1" applyFont="1" applyFill="1" applyBorder="1" applyAlignment="1">
      <alignment horizontal="right" vertical="center" wrapText="1"/>
    </xf>
    <xf numFmtId="0" fontId="33" fillId="84" borderId="1" xfId="49" applyFont="1" applyFill="1" applyBorder="1" applyAlignment="1">
      <alignment horizontal="left" vertical="center" wrapText="1" indent="1"/>
    </xf>
    <xf numFmtId="168" fontId="33" fillId="84" borderId="48" xfId="1" applyNumberFormat="1" applyFont="1" applyFill="1" applyBorder="1" applyAlignment="1">
      <alignment horizontal="right" vertical="center" wrapText="1"/>
    </xf>
    <xf numFmtId="168" fontId="33" fillId="84" borderId="49" xfId="1" applyNumberFormat="1" applyFont="1" applyFill="1" applyBorder="1" applyAlignment="1">
      <alignment horizontal="right" vertical="center" wrapText="1"/>
    </xf>
    <xf numFmtId="0" fontId="33" fillId="84" borderId="69" xfId="49" applyFont="1" applyFill="1" applyBorder="1" applyAlignment="1">
      <alignment horizontal="left" vertical="center" wrapText="1" indent="1"/>
    </xf>
    <xf numFmtId="0" fontId="12" fillId="84" borderId="15" xfId="49" applyFont="1" applyFill="1" applyBorder="1" applyAlignment="1">
      <alignment horizontal="left" vertical="center" wrapText="1"/>
    </xf>
    <xf numFmtId="164" fontId="12" fillId="84" borderId="46" xfId="49" applyNumberFormat="1" applyFont="1" applyFill="1" applyBorder="1" applyAlignment="1">
      <alignment horizontal="right" vertical="center" wrapText="1"/>
    </xf>
    <xf numFmtId="164" fontId="12" fillId="84" borderId="47" xfId="49" applyNumberFormat="1" applyFont="1" applyFill="1" applyBorder="1" applyAlignment="1">
      <alignment horizontal="right" vertical="center" wrapText="1"/>
    </xf>
    <xf numFmtId="0" fontId="12" fillId="84" borderId="15" xfId="0" applyFont="1" applyFill="1" applyBorder="1" applyAlignment="1">
      <alignment horizontal="left" vertical="center" wrapText="1"/>
    </xf>
    <xf numFmtId="164" fontId="32" fillId="84" borderId="46" xfId="4" applyNumberFormat="1" applyFont="1" applyFill="1" applyBorder="1" applyAlignment="1">
      <alignment horizontal="right" vertical="center" wrapText="1"/>
    </xf>
    <xf numFmtId="164" fontId="32" fillId="84" borderId="47" xfId="4" applyNumberFormat="1" applyFont="1" applyFill="1" applyBorder="1" applyAlignment="1">
      <alignment horizontal="right" vertical="center" wrapText="1"/>
    </xf>
    <xf numFmtId="3" fontId="12" fillId="84" borderId="45" xfId="0" applyNumberFormat="1" applyFont="1" applyFill="1" applyBorder="1" applyAlignment="1">
      <alignment horizontal="right" vertical="center" wrapText="1"/>
    </xf>
    <xf numFmtId="3" fontId="12" fillId="84" borderId="46" xfId="0" applyNumberFormat="1" applyFont="1" applyFill="1" applyBorder="1" applyAlignment="1">
      <alignment horizontal="right" vertical="center" wrapText="1"/>
    </xf>
    <xf numFmtId="3" fontId="12" fillId="84" borderId="47" xfId="0" applyNumberFormat="1" applyFont="1" applyFill="1" applyBorder="1" applyAlignment="1">
      <alignment horizontal="right" vertical="center" wrapText="1"/>
    </xf>
    <xf numFmtId="0" fontId="32" fillId="84" borderId="44" xfId="0" applyFont="1" applyFill="1" applyBorder="1" applyAlignment="1">
      <alignment horizontal="left" vertical="center" wrapText="1"/>
    </xf>
    <xf numFmtId="3" fontId="12" fillId="84" borderId="49" xfId="0" applyNumberFormat="1" applyFont="1" applyFill="1" applyBorder="1" applyAlignment="1">
      <alignment horizontal="right" vertical="center" wrapText="1"/>
    </xf>
    <xf numFmtId="9" fontId="12" fillId="84" borderId="49" xfId="0" applyNumberFormat="1" applyFont="1" applyFill="1" applyBorder="1" applyAlignment="1">
      <alignment horizontal="right" vertical="center" wrapText="1"/>
    </xf>
    <xf numFmtId="0" fontId="32" fillId="84" borderId="50" xfId="0" applyFont="1" applyFill="1" applyBorder="1" applyAlignment="1">
      <alignment horizontal="left" vertical="center" wrapText="1"/>
    </xf>
    <xf numFmtId="3" fontId="12" fillId="84" borderId="38" xfId="0" applyNumberFormat="1" applyFont="1" applyFill="1" applyBorder="1" applyAlignment="1">
      <alignment horizontal="right" vertical="center" wrapText="1"/>
    </xf>
    <xf numFmtId="9" fontId="12" fillId="84" borderId="47" xfId="0" applyNumberFormat="1" applyFont="1" applyFill="1" applyBorder="1" applyAlignment="1">
      <alignment horizontal="right" vertical="center" wrapText="1"/>
    </xf>
    <xf numFmtId="0" fontId="32" fillId="84" borderId="44" xfId="0" applyFont="1" applyFill="1" applyBorder="1" applyAlignment="1">
      <alignment horizontal="left" vertical="center" wrapText="1" indent="2"/>
    </xf>
    <xf numFmtId="0" fontId="12" fillId="84" borderId="83" xfId="0" applyFont="1" applyFill="1" applyBorder="1" applyAlignment="1">
      <alignment horizontal="left" vertical="center" wrapText="1"/>
    </xf>
    <xf numFmtId="1" fontId="12" fillId="84" borderId="87" xfId="1" applyNumberFormat="1" applyFont="1" applyFill="1" applyBorder="1" applyAlignment="1">
      <alignment horizontal="right" vertical="center" wrapText="1"/>
    </xf>
    <xf numFmtId="43" fontId="12" fillId="84" borderId="88" xfId="1" applyFont="1" applyFill="1" applyBorder="1" applyAlignment="1">
      <alignment horizontal="right" vertical="center" wrapText="1"/>
    </xf>
    <xf numFmtId="1" fontId="12" fillId="84" borderId="46" xfId="1" applyNumberFormat="1" applyFont="1" applyFill="1" applyBorder="1" applyAlignment="1">
      <alignment horizontal="right" vertical="center" wrapText="1"/>
    </xf>
    <xf numFmtId="1" fontId="12" fillId="84" borderId="47" xfId="1" applyNumberFormat="1" applyFont="1" applyFill="1" applyBorder="1" applyAlignment="1">
      <alignment horizontal="right" vertical="center" wrapText="1"/>
    </xf>
    <xf numFmtId="0" fontId="12" fillId="0" borderId="89" xfId="0" applyFont="1" applyBorder="1" applyAlignment="1">
      <alignment horizontal="center" vertical="center"/>
    </xf>
    <xf numFmtId="0" fontId="12" fillId="0" borderId="87" xfId="0" applyFont="1" applyBorder="1" applyAlignment="1">
      <alignment horizontal="center" vertical="center"/>
    </xf>
    <xf numFmtId="0" fontId="12" fillId="0" borderId="88" xfId="0" applyFont="1" applyBorder="1" applyAlignment="1">
      <alignment horizontal="center" vertical="center"/>
    </xf>
    <xf numFmtId="0" fontId="10" fillId="4" borderId="89" xfId="0" applyFont="1" applyFill="1" applyBorder="1" applyAlignment="1">
      <alignment horizontal="justify" vertical="top" wrapText="1"/>
    </xf>
    <xf numFmtId="0" fontId="10" fillId="4" borderId="87" xfId="0" applyFont="1" applyFill="1" applyBorder="1" applyAlignment="1">
      <alignment horizontal="justify" vertical="top" wrapText="1"/>
    </xf>
    <xf numFmtId="0" fontId="10" fillId="4" borderId="88" xfId="0" applyFont="1" applyFill="1" applyBorder="1" applyAlignment="1">
      <alignment horizontal="justify" vertical="top" wrapText="1"/>
    </xf>
    <xf numFmtId="0" fontId="11" fillId="0" borderId="39" xfId="0" applyFont="1" applyBorder="1" applyAlignment="1">
      <alignment horizontal="left" wrapText="1"/>
    </xf>
    <xf numFmtId="0" fontId="11" fillId="0" borderId="82" xfId="0" applyFont="1" applyBorder="1" applyAlignment="1">
      <alignment horizontal="left" wrapText="1"/>
    </xf>
    <xf numFmtId="0" fontId="12" fillId="0" borderId="89" xfId="0" applyFont="1" applyBorder="1" applyAlignment="1">
      <alignment horizontal="center" wrapText="1"/>
    </xf>
    <xf numFmtId="0" fontId="12" fillId="0" borderId="87" xfId="0" applyFont="1" applyBorder="1" applyAlignment="1">
      <alignment horizontal="center" wrapText="1"/>
    </xf>
    <xf numFmtId="0" fontId="12" fillId="0" borderId="88" xfId="0" applyFont="1" applyBorder="1" applyAlignment="1">
      <alignment horizontal="center" wrapText="1"/>
    </xf>
    <xf numFmtId="0" fontId="10" fillId="4" borderId="13" xfId="0" applyFont="1" applyFill="1" applyBorder="1" applyAlignment="1">
      <alignment horizontal="justify" vertical="top" wrapText="1"/>
    </xf>
    <xf numFmtId="0" fontId="10" fillId="4" borderId="7" xfId="0" applyFont="1" applyFill="1" applyBorder="1" applyAlignment="1">
      <alignment horizontal="justify" vertical="top" wrapText="1"/>
    </xf>
    <xf numFmtId="0" fontId="10" fillId="4" borderId="41" xfId="0" applyFont="1" applyFill="1" applyBorder="1" applyAlignment="1">
      <alignment horizontal="justify" vertical="top" wrapText="1"/>
    </xf>
    <xf numFmtId="0" fontId="10" fillId="4" borderId="8" xfId="0" applyFont="1" applyFill="1" applyBorder="1" applyAlignment="1">
      <alignment horizontal="justify" vertical="top" wrapText="1"/>
    </xf>
    <xf numFmtId="0" fontId="12" fillId="83" borderId="67" xfId="0" applyFont="1" applyFill="1" applyBorder="1" applyAlignment="1">
      <alignment horizontal="center" vertical="top" wrapText="1"/>
    </xf>
    <xf numFmtId="0" fontId="12" fillId="83" borderId="0" xfId="0" applyFont="1" applyFill="1" applyBorder="1" applyAlignment="1">
      <alignment horizontal="center" vertical="top" wrapText="1"/>
    </xf>
    <xf numFmtId="0" fontId="12" fillId="83" borderId="5" xfId="0" applyFont="1" applyFill="1" applyBorder="1" applyAlignment="1">
      <alignment horizontal="center" vertical="top" wrapText="1"/>
    </xf>
    <xf numFmtId="0" fontId="10" fillId="4" borderId="45" xfId="0" applyFont="1" applyFill="1" applyBorder="1" applyAlignment="1">
      <alignment horizontal="justify" vertical="top" wrapText="1"/>
    </xf>
    <xf numFmtId="0" fontId="10" fillId="4" borderId="46" xfId="0" applyFont="1" applyFill="1" applyBorder="1" applyAlignment="1">
      <alignment horizontal="justify" vertical="top" wrapText="1"/>
    </xf>
    <xf numFmtId="0" fontId="10" fillId="4" borderId="47" xfId="0" applyFont="1" applyFill="1" applyBorder="1" applyAlignment="1">
      <alignment horizontal="justify" vertical="top" wrapText="1"/>
    </xf>
    <xf numFmtId="164" fontId="12" fillId="0" borderId="45" xfId="4" applyNumberFormat="1" applyFont="1"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10" fillId="4" borderId="40" xfId="0" applyFont="1" applyFill="1" applyBorder="1" applyAlignment="1">
      <alignment horizontal="justify" vertical="top" wrapText="1"/>
    </xf>
    <xf numFmtId="0" fontId="10" fillId="4" borderId="42" xfId="0" applyFont="1" applyFill="1" applyBorder="1" applyAlignment="1">
      <alignment horizontal="justify" vertical="top" wrapText="1"/>
    </xf>
    <xf numFmtId="0" fontId="12" fillId="83" borderId="13" xfId="0" applyFont="1" applyFill="1" applyBorder="1" applyAlignment="1">
      <alignment horizontal="center" vertical="top" wrapText="1"/>
    </xf>
    <xf numFmtId="0" fontId="12" fillId="83" borderId="7" xfId="0" applyFont="1" applyFill="1" applyBorder="1" applyAlignment="1">
      <alignment horizontal="center" vertical="top" wrapText="1"/>
    </xf>
    <xf numFmtId="0" fontId="12" fillId="83" borderId="41" xfId="0" applyFont="1" applyFill="1" applyBorder="1" applyAlignment="1">
      <alignment horizontal="center" vertical="top" wrapText="1"/>
    </xf>
    <xf numFmtId="0" fontId="12" fillId="83" borderId="8" xfId="0" applyFont="1" applyFill="1" applyBorder="1" applyAlignment="1">
      <alignment horizontal="center" vertical="top" wrapText="1"/>
    </xf>
    <xf numFmtId="0" fontId="12" fillId="0" borderId="45" xfId="0" applyFont="1" applyBorder="1" applyAlignment="1">
      <alignment horizontal="center" vertical="center" wrapText="1"/>
    </xf>
    <xf numFmtId="0" fontId="10" fillId="4" borderId="45" xfId="0" applyFont="1" applyFill="1" applyBorder="1" applyAlignment="1">
      <alignment horizontal="left" vertical="center" wrapText="1"/>
    </xf>
    <xf numFmtId="0" fontId="10" fillId="4" borderId="46" xfId="0" applyFont="1" applyFill="1" applyBorder="1" applyAlignment="1">
      <alignment horizontal="left" vertical="center" wrapText="1"/>
    </xf>
    <xf numFmtId="0" fontId="10" fillId="4" borderId="47" xfId="0" applyFont="1" applyFill="1" applyBorder="1" applyAlignment="1">
      <alignment horizontal="left" vertical="center" wrapText="1"/>
    </xf>
    <xf numFmtId="0" fontId="11" fillId="0" borderId="6" xfId="0" applyFont="1" applyBorder="1" applyAlignment="1">
      <alignment horizontal="left" wrapText="1"/>
    </xf>
    <xf numFmtId="0" fontId="11" fillId="0" borderId="50" xfId="0" applyFont="1" applyBorder="1" applyAlignment="1">
      <alignment horizontal="left" wrapText="1"/>
    </xf>
    <xf numFmtId="0" fontId="12" fillId="0" borderId="45" xfId="0" applyFont="1" applyBorder="1" applyAlignment="1">
      <alignment horizontal="center" wrapText="1"/>
    </xf>
    <xf numFmtId="0" fontId="0" fillId="0" borderId="46" xfId="0" applyBorder="1" applyAlignment="1">
      <alignment horizontal="center" wrapText="1"/>
    </xf>
    <xf numFmtId="0" fontId="0" fillId="0" borderId="47" xfId="0" applyBorder="1" applyAlignment="1">
      <alignment horizontal="center" wrapText="1"/>
    </xf>
    <xf numFmtId="0" fontId="11" fillId="0" borderId="44" xfId="0" applyFont="1" applyBorder="1" applyAlignment="1">
      <alignment horizontal="left" wrapText="1"/>
    </xf>
    <xf numFmtId="0" fontId="17" fillId="0" borderId="0" xfId="0" applyFont="1" applyAlignment="1">
      <alignment horizontal="left" vertical="center" wrapText="1"/>
    </xf>
    <xf numFmtId="0" fontId="35" fillId="7" borderId="45" xfId="0" applyFont="1" applyFill="1" applyBorder="1" applyAlignment="1">
      <alignment horizontal="justify" vertical="center" wrapText="1"/>
    </xf>
    <xf numFmtId="0" fontId="35" fillId="7" borderId="46" xfId="0" applyFont="1" applyFill="1" applyBorder="1" applyAlignment="1">
      <alignment horizontal="justify" vertical="center" wrapText="1"/>
    </xf>
    <xf numFmtId="0" fontId="35" fillId="7" borderId="41" xfId="0" applyFont="1" applyFill="1" applyBorder="1" applyAlignment="1">
      <alignment horizontal="justify" vertical="center" wrapText="1"/>
    </xf>
    <xf numFmtId="0" fontId="35" fillId="7" borderId="47" xfId="0" applyFont="1" applyFill="1" applyBorder="1" applyAlignment="1">
      <alignment horizontal="justify" vertical="center" wrapText="1"/>
    </xf>
    <xf numFmtId="0" fontId="14" fillId="0" borderId="6" xfId="0" applyFont="1" applyBorder="1" applyAlignment="1">
      <alignment horizontal="justify" vertical="center" wrapText="1"/>
    </xf>
    <xf numFmtId="0" fontId="14" fillId="0" borderId="44" xfId="0" applyFont="1" applyBorder="1" applyAlignment="1">
      <alignment horizontal="justify" vertical="center" wrapText="1"/>
    </xf>
    <xf numFmtId="0" fontId="12" fillId="0" borderId="40" xfId="0" applyFont="1" applyBorder="1" applyAlignment="1">
      <alignment horizontal="center" vertical="center" wrapText="1"/>
    </xf>
    <xf numFmtId="0" fontId="0" fillId="0" borderId="42" xfId="0" applyBorder="1" applyAlignment="1">
      <alignment horizontal="center" vertical="center" wrapText="1"/>
    </xf>
    <xf numFmtId="0" fontId="32" fillId="0" borderId="6" xfId="0" applyFont="1" applyBorder="1" applyAlignment="1">
      <alignment horizontal="center" vertical="center" wrapText="1"/>
    </xf>
    <xf numFmtId="0" fontId="0" fillId="0" borderId="44" xfId="0" applyBorder="1" applyAlignment="1">
      <alignment horizontal="center" vertical="center" wrapText="1"/>
    </xf>
    <xf numFmtId="0" fontId="17" fillId="0" borderId="41" xfId="0" applyFont="1" applyBorder="1" applyAlignment="1">
      <alignment horizontal="left" vertical="center" wrapText="1"/>
    </xf>
    <xf numFmtId="0" fontId="0" fillId="0" borderId="41" xfId="0" applyBorder="1" applyAlignment="1">
      <alignment vertical="center" wrapText="1"/>
    </xf>
    <xf numFmtId="0" fontId="0" fillId="0" borderId="0" xfId="0" applyAlignment="1">
      <alignment vertical="center" wrapText="1"/>
    </xf>
    <xf numFmtId="0" fontId="35" fillId="6" borderId="14" xfId="0" applyFont="1" applyFill="1" applyBorder="1" applyAlignment="1">
      <alignment horizontal="justify" vertical="center" wrapText="1"/>
    </xf>
    <xf numFmtId="0" fontId="35" fillId="6" borderId="46" xfId="0" applyFont="1" applyFill="1" applyBorder="1" applyAlignment="1">
      <alignment horizontal="justify" vertical="center" wrapText="1"/>
    </xf>
    <xf numFmtId="0" fontId="35" fillId="6" borderId="9" xfId="0" applyFont="1" applyFill="1" applyBorder="1" applyAlignment="1">
      <alignment horizontal="justify" vertical="center" wrapText="1"/>
    </xf>
    <xf numFmtId="0" fontId="35" fillId="6" borderId="10" xfId="0" applyFont="1" applyFill="1" applyBorder="1" applyAlignment="1">
      <alignment horizontal="justify" vertical="center" wrapText="1"/>
    </xf>
    <xf numFmtId="0" fontId="30" fillId="0" borderId="6"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41" xfId="0" applyFont="1" applyBorder="1" applyAlignment="1">
      <alignment horizontal="justify" vertical="center"/>
    </xf>
    <xf numFmtId="0" fontId="0" fillId="0" borderId="41" xfId="0" applyBorder="1" applyAlignment="1"/>
    <xf numFmtId="0" fontId="136" fillId="0" borderId="45" xfId="0" applyFont="1" applyBorder="1" applyAlignment="1">
      <alignment horizontal="justify" vertical="center" wrapText="1"/>
    </xf>
    <xf numFmtId="0" fontId="136" fillId="0" borderId="46" xfId="0" applyFont="1" applyBorder="1" applyAlignment="1">
      <alignment horizontal="justify" vertical="center" wrapText="1"/>
    </xf>
    <xf numFmtId="0" fontId="136" fillId="0" borderId="47" xfId="0" applyFont="1" applyBorder="1" applyAlignment="1">
      <alignment horizontal="justify" vertical="center" wrapText="1"/>
    </xf>
    <xf numFmtId="0" fontId="12" fillId="0" borderId="41" xfId="0" applyFont="1" applyBorder="1" applyAlignment="1">
      <alignment horizontal="center" vertical="center" wrapText="1"/>
    </xf>
    <xf numFmtId="0" fontId="12" fillId="0" borderId="42" xfId="0" applyFont="1" applyBorder="1" applyAlignment="1">
      <alignment horizontal="center" vertical="center" wrapText="1"/>
    </xf>
    <xf numFmtId="0" fontId="10" fillId="4" borderId="14" xfId="0" applyFont="1" applyFill="1" applyBorder="1" applyAlignment="1">
      <alignment horizontal="justify" vertical="center" wrapText="1"/>
    </xf>
    <xf numFmtId="0" fontId="10" fillId="4" borderId="46" xfId="0" applyFont="1" applyFill="1" applyBorder="1" applyAlignment="1">
      <alignment horizontal="justify" vertical="center" wrapText="1"/>
    </xf>
    <xf numFmtId="0" fontId="10" fillId="4" borderId="9"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2" fillId="83" borderId="13" xfId="0" applyFont="1" applyFill="1" applyBorder="1" applyAlignment="1">
      <alignment horizontal="center" vertical="center" wrapText="1"/>
    </xf>
    <xf numFmtId="0" fontId="12" fillId="83" borderId="7" xfId="0" applyFont="1" applyFill="1" applyBorder="1" applyAlignment="1">
      <alignment horizontal="center" vertical="center" wrapText="1"/>
    </xf>
    <xf numFmtId="0" fontId="12" fillId="83" borderId="41" xfId="0" applyFont="1" applyFill="1" applyBorder="1" applyAlignment="1">
      <alignment horizontal="center" vertical="center" wrapText="1"/>
    </xf>
    <xf numFmtId="0" fontId="12" fillId="83" borderId="8" xfId="0" applyFont="1" applyFill="1" applyBorder="1" applyAlignment="1">
      <alignment horizontal="center" vertical="center" wrapText="1"/>
    </xf>
    <xf numFmtId="0" fontId="10" fillId="4" borderId="45" xfId="0" applyFont="1" applyFill="1" applyBorder="1" applyAlignment="1">
      <alignment horizontal="left"/>
    </xf>
    <xf numFmtId="0" fontId="10" fillId="4" borderId="46" xfId="0" applyFont="1" applyFill="1" applyBorder="1" applyAlignment="1">
      <alignment horizontal="left"/>
    </xf>
    <xf numFmtId="0" fontId="10" fillId="4" borderId="47" xfId="0" applyFont="1" applyFill="1" applyBorder="1" applyAlignment="1">
      <alignment horizontal="left"/>
    </xf>
    <xf numFmtId="0" fontId="12" fillId="0" borderId="46" xfId="0" applyFont="1" applyBorder="1" applyAlignment="1">
      <alignment horizontal="center" vertical="center" wrapText="1"/>
    </xf>
    <xf numFmtId="0" fontId="12" fillId="0" borderId="47" xfId="0" applyFont="1" applyBorder="1" applyAlignment="1">
      <alignment horizontal="center" vertical="center" wrapText="1"/>
    </xf>
    <xf numFmtId="0" fontId="10" fillId="4" borderId="14" xfId="0" applyFont="1" applyFill="1" applyBorder="1" applyAlignment="1">
      <alignment horizontal="justify" vertical="top" wrapText="1"/>
    </xf>
    <xf numFmtId="0" fontId="10" fillId="4" borderId="9" xfId="0" applyFont="1" applyFill="1" applyBorder="1" applyAlignment="1">
      <alignment horizontal="justify" vertical="top" wrapText="1"/>
    </xf>
    <xf numFmtId="0" fontId="11" fillId="0" borderId="6" xfId="0" applyFont="1" applyBorder="1" applyAlignment="1">
      <alignment horizontal="justify" vertical="top" wrapText="1"/>
    </xf>
    <xf numFmtId="0" fontId="11" fillId="0" borderId="1" xfId="0" applyFont="1" applyBorder="1" applyAlignment="1">
      <alignment horizontal="justify" vertical="top" wrapText="1"/>
    </xf>
    <xf numFmtId="0" fontId="12" fillId="0" borderId="1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26" fillId="0" borderId="13" xfId="0" applyFont="1" applyBorder="1" applyAlignment="1">
      <alignment horizontal="center" wrapText="1"/>
    </xf>
    <xf numFmtId="0" fontId="0" fillId="0" borderId="7" xfId="0" applyBorder="1" applyAlignment="1">
      <alignment wrapText="1"/>
    </xf>
    <xf numFmtId="0" fontId="0" fillId="0" borderId="41" xfId="0" applyBorder="1" applyAlignment="1">
      <alignment wrapText="1"/>
    </xf>
    <xf numFmtId="0" fontId="0" fillId="0" borderId="8" xfId="0" applyBorder="1" applyAlignment="1">
      <alignment wrapText="1"/>
    </xf>
    <xf numFmtId="0" fontId="10" fillId="4" borderId="89" xfId="0" applyFont="1" applyFill="1" applyBorder="1" applyAlignment="1">
      <alignment horizontal="justify" wrapText="1"/>
    </xf>
    <xf numFmtId="0" fontId="10" fillId="4" borderId="87" xfId="0" applyFont="1" applyFill="1" applyBorder="1" applyAlignment="1">
      <alignment horizontal="justify" wrapText="1"/>
    </xf>
    <xf numFmtId="0" fontId="10" fillId="4" borderId="88" xfId="0" applyFont="1" applyFill="1" applyBorder="1" applyAlignment="1">
      <alignment horizontal="justify" wrapText="1"/>
    </xf>
    <xf numFmtId="0" fontId="12" fillId="0" borderId="13" xfId="0" applyFont="1" applyBorder="1" applyAlignment="1">
      <alignment horizontal="center" wrapText="1"/>
    </xf>
    <xf numFmtId="0" fontId="12" fillId="0" borderId="8" xfId="0" applyFont="1" applyBorder="1" applyAlignment="1">
      <alignment horizontal="center" wrapText="1"/>
    </xf>
    <xf numFmtId="0" fontId="17" fillId="0" borderId="7" xfId="0" applyFont="1" applyBorder="1" applyAlignment="1">
      <alignment horizontal="left" wrapText="1"/>
    </xf>
    <xf numFmtId="0" fontId="10" fillId="4" borderId="10" xfId="0" applyFont="1" applyFill="1" applyBorder="1" applyAlignment="1">
      <alignment horizontal="justify" vertical="top" wrapText="1"/>
    </xf>
    <xf numFmtId="0" fontId="11" fillId="0" borderId="4" xfId="0" applyFont="1" applyBorder="1" applyAlignment="1">
      <alignment horizontal="justify" vertical="top" wrapText="1"/>
    </xf>
    <xf numFmtId="0" fontId="12" fillId="0" borderId="46" xfId="0" applyFont="1" applyBorder="1" applyAlignment="1">
      <alignment horizontal="center" wrapText="1"/>
    </xf>
    <xf numFmtId="0" fontId="12" fillId="0" borderId="47" xfId="0" applyFont="1" applyBorder="1" applyAlignment="1">
      <alignment horizontal="center" wrapText="1"/>
    </xf>
    <xf numFmtId="0" fontId="10" fillId="4" borderId="45" xfId="0" applyFont="1" applyFill="1" applyBorder="1" applyAlignment="1">
      <alignment horizontal="left" vertical="top" wrapText="1"/>
    </xf>
    <xf numFmtId="0" fontId="10" fillId="4" borderId="46" xfId="0" applyFont="1" applyFill="1" applyBorder="1" applyAlignment="1">
      <alignment horizontal="left" vertical="top" wrapText="1"/>
    </xf>
    <xf numFmtId="0" fontId="10" fillId="4" borderId="47" xfId="0" applyFont="1" applyFill="1" applyBorder="1" applyAlignment="1">
      <alignment horizontal="left" vertical="top" wrapText="1"/>
    </xf>
    <xf numFmtId="0" fontId="11" fillId="0" borderId="39" xfId="0" applyFont="1" applyBorder="1" applyAlignment="1">
      <alignment horizontal="justify" vertical="top" wrapText="1"/>
    </xf>
    <xf numFmtId="0" fontId="11" fillId="0" borderId="44" xfId="0" applyFont="1" applyBorder="1" applyAlignment="1">
      <alignment horizontal="justify" vertical="top" wrapText="1"/>
    </xf>
    <xf numFmtId="0" fontId="12" fillId="0" borderId="45" xfId="0" applyFont="1" applyBorder="1" applyAlignment="1">
      <alignment horizontal="center" vertical="top" wrapText="1"/>
    </xf>
    <xf numFmtId="0" fontId="0" fillId="0" borderId="46" xfId="0" applyBorder="1" applyAlignment="1">
      <alignment horizontal="center" vertical="top" wrapText="1"/>
    </xf>
    <xf numFmtId="0" fontId="0" fillId="0" borderId="47" xfId="0" applyBorder="1" applyAlignment="1">
      <alignment horizontal="center" vertical="top" wrapText="1"/>
    </xf>
    <xf numFmtId="0" fontId="10" fillId="4" borderId="14" xfId="0" applyFont="1" applyFill="1" applyBorder="1" applyAlignment="1">
      <alignment horizontal="left" vertical="top" wrapText="1"/>
    </xf>
    <xf numFmtId="0" fontId="10" fillId="4" borderId="9" xfId="0" applyFont="1" applyFill="1" applyBorder="1" applyAlignment="1">
      <alignment horizontal="left" vertical="top" wrapText="1"/>
    </xf>
    <xf numFmtId="0" fontId="10" fillId="4" borderId="10" xfId="0" applyFont="1" applyFill="1" applyBorder="1" applyAlignment="1">
      <alignment horizontal="left" vertical="top" wrapText="1"/>
    </xf>
    <xf numFmtId="0" fontId="10" fillId="4" borderId="45" xfId="49" applyFont="1" applyFill="1" applyBorder="1" applyAlignment="1">
      <alignment horizontal="justify" vertical="top" wrapText="1"/>
    </xf>
    <xf numFmtId="0" fontId="10" fillId="4" borderId="46" xfId="49" applyFont="1" applyFill="1" applyBorder="1" applyAlignment="1">
      <alignment horizontal="justify" vertical="top" wrapText="1"/>
    </xf>
    <xf numFmtId="0" fontId="10" fillId="4" borderId="47" xfId="49" applyFont="1" applyFill="1" applyBorder="1" applyAlignment="1">
      <alignment horizontal="justify" vertical="top" wrapText="1"/>
    </xf>
    <xf numFmtId="0" fontId="11" fillId="0" borderId="6" xfId="49" applyFont="1" applyBorder="1" applyAlignment="1">
      <alignment horizontal="justify" vertical="top" wrapText="1"/>
    </xf>
    <xf numFmtId="0" fontId="11" fillId="0" borderId="4" xfId="49" applyFont="1" applyBorder="1" applyAlignment="1">
      <alignment horizontal="justify" vertical="top" wrapText="1"/>
    </xf>
    <xf numFmtId="0" fontId="11" fillId="0" borderId="1" xfId="49" applyFont="1" applyBorder="1" applyAlignment="1">
      <alignment horizontal="justify" vertical="top" wrapText="1"/>
    </xf>
    <xf numFmtId="0" fontId="12" fillId="0" borderId="45" xfId="49" applyFont="1" applyBorder="1" applyAlignment="1">
      <alignment horizontal="center" vertical="center" wrapText="1"/>
    </xf>
    <xf numFmtId="0" fontId="12" fillId="0" borderId="45" xfId="49" applyFont="1" applyBorder="1" applyAlignment="1">
      <alignment horizontal="center" vertical="top" wrapText="1"/>
    </xf>
    <xf numFmtId="0" fontId="136" fillId="0" borderId="11" xfId="0" applyFont="1" applyBorder="1" applyAlignment="1">
      <alignment horizontal="left" vertical="center" wrapText="1"/>
    </xf>
    <xf numFmtId="0" fontId="136" fillId="0" borderId="48" xfId="0" applyFont="1" applyBorder="1" applyAlignment="1">
      <alignment horizontal="left" vertical="center" wrapText="1"/>
    </xf>
    <xf numFmtId="0" fontId="136" fillId="0" borderId="49" xfId="0" applyFont="1" applyBorder="1" applyAlignment="1">
      <alignment horizontal="left" vertical="center" wrapText="1"/>
    </xf>
    <xf numFmtId="0" fontId="136" fillId="0" borderId="40" xfId="0" applyFont="1" applyBorder="1" applyAlignment="1">
      <alignment horizontal="justify" vertical="center"/>
    </xf>
    <xf numFmtId="0" fontId="136" fillId="0" borderId="41" xfId="0" applyFont="1" applyBorder="1" applyAlignment="1">
      <alignment horizontal="justify" vertical="center"/>
    </xf>
    <xf numFmtId="0" fontId="136" fillId="0" borderId="42" xfId="0" applyFont="1" applyBorder="1" applyAlignment="1">
      <alignment horizontal="justify" vertical="center"/>
    </xf>
    <xf numFmtId="0" fontId="11" fillId="0" borderId="70" xfId="0" applyFont="1" applyBorder="1" applyAlignment="1">
      <alignment horizontal="center" vertical="center"/>
    </xf>
    <xf numFmtId="0" fontId="11" fillId="0" borderId="0" xfId="0" applyFont="1" applyBorder="1" applyAlignment="1">
      <alignment horizontal="center" vertical="center"/>
    </xf>
    <xf numFmtId="0" fontId="11" fillId="0" borderId="5" xfId="0" applyFont="1" applyBorder="1" applyAlignment="1">
      <alignment horizontal="center" vertical="center"/>
    </xf>
    <xf numFmtId="0" fontId="136" fillId="0" borderId="11" xfId="0" applyFont="1" applyBorder="1" applyAlignment="1">
      <alignment horizontal="justify" vertical="center"/>
    </xf>
    <xf numFmtId="0" fontId="0" fillId="0" borderId="48" xfId="0" applyBorder="1" applyAlignment="1">
      <alignment horizontal="justify" vertical="center"/>
    </xf>
    <xf numFmtId="0" fontId="0" fillId="0" borderId="49" xfId="0" applyBorder="1" applyAlignment="1">
      <alignment horizontal="justify" vertical="center"/>
    </xf>
    <xf numFmtId="0" fontId="136" fillId="0" borderId="40" xfId="0" applyFont="1" applyBorder="1" applyAlignment="1">
      <alignment horizontal="left" vertical="center" wrapText="1"/>
    </xf>
    <xf numFmtId="0" fontId="136" fillId="0" borderId="41" xfId="0" applyFont="1" applyBorder="1" applyAlignment="1">
      <alignment horizontal="left" vertical="center" wrapText="1"/>
    </xf>
    <xf numFmtId="0" fontId="136" fillId="0" borderId="42" xfId="0" applyFont="1" applyBorder="1" applyAlignment="1">
      <alignment horizontal="left" vertical="center" wrapText="1"/>
    </xf>
    <xf numFmtId="0" fontId="12" fillId="0" borderId="40" xfId="0" applyFont="1" applyBorder="1" applyAlignment="1">
      <alignment horizontal="center" vertical="center"/>
    </xf>
    <xf numFmtId="0" fontId="12" fillId="0" borderId="41" xfId="0" applyFont="1" applyBorder="1" applyAlignment="1">
      <alignment horizontal="center" vertical="center"/>
    </xf>
    <xf numFmtId="0" fontId="12" fillId="0" borderId="42" xfId="0" applyFont="1" applyBorder="1" applyAlignment="1">
      <alignment horizontal="center" vertical="center"/>
    </xf>
    <xf numFmtId="0" fontId="142" fillId="0" borderId="45" xfId="0" applyFont="1" applyBorder="1" applyAlignment="1">
      <alignment horizontal="left" vertical="center"/>
    </xf>
    <xf numFmtId="0" fontId="142" fillId="0" borderId="46" xfId="0" applyFont="1" applyBorder="1" applyAlignment="1">
      <alignment horizontal="left" vertical="center"/>
    </xf>
    <xf numFmtId="0" fontId="142" fillId="0" borderId="52" xfId="0" applyFont="1" applyBorder="1" applyAlignment="1">
      <alignment horizontal="left" vertical="center"/>
    </xf>
    <xf numFmtId="0" fontId="32" fillId="0" borderId="40" xfId="0" applyFont="1" applyBorder="1" applyAlignment="1">
      <alignment horizontal="center" vertical="center"/>
    </xf>
    <xf numFmtId="0" fontId="32" fillId="0" borderId="41" xfId="0" applyFont="1" applyBorder="1" applyAlignment="1">
      <alignment horizontal="center" vertical="center"/>
    </xf>
    <xf numFmtId="0" fontId="32" fillId="0" borderId="68" xfId="0" applyFont="1" applyBorder="1" applyAlignment="1">
      <alignment horizontal="center" vertical="center"/>
    </xf>
    <xf numFmtId="0" fontId="14" fillId="0" borderId="1" xfId="0" applyFont="1" applyBorder="1" applyAlignment="1">
      <alignment horizontal="justify"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1" fillId="0" borderId="0" xfId="0" applyFont="1" applyAlignment="1">
      <alignment horizontal="left" wrapText="1"/>
    </xf>
    <xf numFmtId="0" fontId="14" fillId="0" borderId="71" xfId="0" applyFont="1" applyBorder="1" applyAlignment="1">
      <alignment horizontal="justify" vertical="center" wrapText="1"/>
    </xf>
    <xf numFmtId="0" fontId="11" fillId="0" borderId="0" xfId="0" applyFont="1" applyBorder="1" applyAlignment="1">
      <alignment horizontal="justify" vertical="center"/>
    </xf>
    <xf numFmtId="0" fontId="0" fillId="0" borderId="0" xfId="0" applyBorder="1" applyAlignment="1"/>
    <xf numFmtId="0" fontId="0" fillId="0" borderId="41" xfId="0" applyBorder="1" applyAlignment="1">
      <alignment horizontal="center" vertical="center" wrapText="1"/>
    </xf>
    <xf numFmtId="0" fontId="14" fillId="0" borderId="39" xfId="0" applyFont="1" applyBorder="1" applyAlignment="1">
      <alignment horizontal="justify" vertical="center" wrapText="1"/>
    </xf>
    <xf numFmtId="0" fontId="35" fillId="61" borderId="89" xfId="0" applyFont="1" applyFill="1" applyBorder="1" applyAlignment="1">
      <alignment horizontal="left" vertical="center" wrapText="1"/>
    </xf>
    <xf numFmtId="0" fontId="35" fillId="61" borderId="87" xfId="0" applyFont="1" applyFill="1" applyBorder="1" applyAlignment="1">
      <alignment horizontal="left" vertical="center" wrapText="1"/>
    </xf>
    <xf numFmtId="0" fontId="35" fillId="61" borderId="90" xfId="0" applyFont="1" applyFill="1" applyBorder="1" applyAlignment="1">
      <alignment horizontal="left" vertical="center" wrapText="1"/>
    </xf>
    <xf numFmtId="0" fontId="12" fillId="0" borderId="52"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50" xfId="0" applyFont="1" applyBorder="1" applyAlignment="1">
      <alignment horizontal="justify" vertical="center" wrapText="1"/>
    </xf>
    <xf numFmtId="0" fontId="11" fillId="0" borderId="64" xfId="0" applyFont="1" applyBorder="1" applyAlignment="1">
      <alignment horizontal="justify" vertical="center" wrapText="1"/>
    </xf>
    <xf numFmtId="0" fontId="12" fillId="0" borderId="65" xfId="0" applyFont="1" applyBorder="1" applyAlignment="1">
      <alignment horizontal="center" vertical="center" wrapText="1"/>
    </xf>
    <xf numFmtId="0" fontId="35" fillId="7" borderId="52" xfId="0" applyFont="1" applyFill="1" applyBorder="1" applyAlignment="1">
      <alignment horizontal="justify" vertical="center" wrapText="1"/>
    </xf>
    <xf numFmtId="0" fontId="76" fillId="0" borderId="6" xfId="0" applyFont="1" applyBorder="1" applyAlignment="1">
      <alignment vertical="center" wrapText="1"/>
    </xf>
    <xf numFmtId="0" fontId="76" fillId="0" borderId="64" xfId="0" applyFont="1" applyBorder="1" applyAlignment="1">
      <alignment vertical="center" wrapText="1"/>
    </xf>
    <xf numFmtId="0" fontId="12" fillId="0" borderId="68" xfId="0" applyFont="1" applyBorder="1" applyAlignment="1">
      <alignment horizontal="center" vertical="center" wrapText="1"/>
    </xf>
    <xf numFmtId="0" fontId="35" fillId="61" borderId="40" xfId="0" applyFont="1" applyFill="1" applyBorder="1" applyAlignment="1">
      <alignment horizontal="justify" vertical="center" wrapText="1"/>
    </xf>
    <xf numFmtId="0" fontId="35" fillId="61" borderId="41" xfId="0" applyFont="1" applyFill="1" applyBorder="1" applyAlignment="1">
      <alignment horizontal="justify" vertical="center" wrapText="1"/>
    </xf>
    <xf numFmtId="0" fontId="11" fillId="0" borderId="41" xfId="0" applyFont="1" applyBorder="1" applyAlignment="1">
      <alignment wrapText="1"/>
    </xf>
    <xf numFmtId="0" fontId="11" fillId="0" borderId="0" xfId="0" applyFont="1" applyBorder="1" applyAlignment="1">
      <alignment wrapText="1"/>
    </xf>
    <xf numFmtId="0" fontId="12" fillId="83" borderId="45" xfId="0" applyFont="1" applyFill="1" applyBorder="1" applyAlignment="1">
      <alignment horizontal="center" vertical="center" wrapText="1"/>
    </xf>
    <xf numFmtId="0" fontId="12" fillId="83" borderId="46" xfId="0" applyFont="1" applyFill="1" applyBorder="1" applyAlignment="1">
      <alignment horizontal="center" vertical="center" wrapText="1"/>
    </xf>
    <xf numFmtId="0" fontId="12" fillId="83" borderId="47" xfId="0" applyFont="1" applyFill="1" applyBorder="1" applyAlignment="1">
      <alignment horizontal="center" vertical="center" wrapText="1"/>
    </xf>
    <xf numFmtId="0" fontId="11" fillId="0" borderId="0" xfId="0" applyFont="1" applyAlignment="1">
      <alignment horizontal="justify" vertical="center"/>
    </xf>
    <xf numFmtId="0" fontId="11" fillId="0" borderId="0" xfId="0" applyFont="1" applyAlignment="1"/>
    <xf numFmtId="0" fontId="77" fillId="0" borderId="0" xfId="0" applyFont="1" applyAlignment="1">
      <alignment horizontal="justify" vertical="center"/>
    </xf>
    <xf numFmtId="0" fontId="74" fillId="0" borderId="0" xfId="0" applyFont="1" applyAlignment="1"/>
    <xf numFmtId="0" fontId="17" fillId="0" borderId="41" xfId="0" applyFont="1" applyBorder="1" applyAlignment="1">
      <alignment horizontal="justify" vertical="center"/>
    </xf>
    <xf numFmtId="0" fontId="3" fillId="0" borderId="41" xfId="0" applyFont="1" applyBorder="1" applyAlignment="1"/>
    <xf numFmtId="0" fontId="17" fillId="0" borderId="0" xfId="0" applyFont="1" applyAlignment="1">
      <alignment horizontal="justify" vertical="center"/>
    </xf>
    <xf numFmtId="0" fontId="3" fillId="0" borderId="0" xfId="0" applyFont="1" applyAlignment="1"/>
    <xf numFmtId="0" fontId="35" fillId="61" borderId="45" xfId="0" applyFont="1" applyFill="1" applyBorder="1" applyAlignment="1">
      <alignment horizontal="justify" vertical="center" wrapText="1"/>
    </xf>
    <xf numFmtId="0" fontId="35" fillId="61" borderId="46" xfId="0" applyFont="1" applyFill="1" applyBorder="1" applyAlignment="1">
      <alignment horizontal="justify" vertical="center" wrapText="1"/>
    </xf>
    <xf numFmtId="0" fontId="29" fillId="0" borderId="39" xfId="0" applyFont="1" applyBorder="1" applyAlignment="1">
      <alignment horizontal="left" vertical="center"/>
    </xf>
    <xf numFmtId="0" fontId="29" fillId="0" borderId="44" xfId="0" applyFont="1" applyBorder="1" applyAlignment="1">
      <alignment horizontal="left" vertical="center"/>
    </xf>
    <xf numFmtId="0" fontId="32" fillId="0" borderId="39" xfId="0" applyFont="1" applyBorder="1" applyAlignment="1">
      <alignment horizontal="right" vertical="center" wrapText="1"/>
    </xf>
    <xf numFmtId="0" fontId="32" fillId="0" borderId="44" xfId="0" applyFont="1" applyBorder="1" applyAlignment="1">
      <alignment horizontal="right" vertical="center" wrapText="1"/>
    </xf>
    <xf numFmtId="0" fontId="0" fillId="0" borderId="44" xfId="0" applyBorder="1" applyAlignment="1">
      <alignment horizontal="right" vertical="center" wrapText="1"/>
    </xf>
    <xf numFmtId="0" fontId="11" fillId="0" borderId="41" xfId="0" applyFont="1" applyBorder="1" applyAlignment="1">
      <alignment horizontal="justify" vertical="center"/>
    </xf>
    <xf numFmtId="0" fontId="10" fillId="4" borderId="45" xfId="117" applyFont="1" applyFill="1" applyBorder="1" applyAlignment="1">
      <alignment horizontal="justify" vertical="top" wrapText="1"/>
    </xf>
    <xf numFmtId="0" fontId="10" fillId="4" borderId="46" xfId="117" applyFont="1" applyFill="1" applyBorder="1" applyAlignment="1">
      <alignment horizontal="justify" vertical="top" wrapText="1"/>
    </xf>
    <xf numFmtId="0" fontId="10" fillId="4" borderId="47" xfId="117" applyFont="1" applyFill="1" applyBorder="1" applyAlignment="1">
      <alignment horizontal="justify" vertical="top" wrapText="1"/>
    </xf>
    <xf numFmtId="0" fontId="11" fillId="0" borderId="6" xfId="117" applyFont="1" applyBorder="1" applyAlignment="1">
      <alignment horizontal="left" wrapText="1"/>
    </xf>
    <xf numFmtId="0" fontId="11" fillId="0" borderId="44" xfId="117" applyFont="1" applyBorder="1" applyAlignment="1">
      <alignment horizontal="left" wrapText="1"/>
    </xf>
    <xf numFmtId="0" fontId="11" fillId="2" borderId="41" xfId="117" applyFont="1" applyFill="1" applyBorder="1" applyAlignment="1">
      <alignment horizontal="right" vertical="center" wrapText="1"/>
    </xf>
    <xf numFmtId="0" fontId="11" fillId="2" borderId="0" xfId="117" applyFont="1" applyFill="1" applyBorder="1" applyAlignment="1">
      <alignment horizontal="right" vertical="center" wrapText="1"/>
    </xf>
    <xf numFmtId="0" fontId="11" fillId="2" borderId="42" xfId="117" applyFont="1" applyFill="1" applyBorder="1" applyAlignment="1">
      <alignment horizontal="right" vertical="center" wrapText="1"/>
    </xf>
    <xf numFmtId="0" fontId="11" fillId="2" borderId="38" xfId="117" applyFont="1" applyFill="1" applyBorder="1" applyAlignment="1">
      <alignment horizontal="right" vertical="center" wrapText="1"/>
    </xf>
    <xf numFmtId="0" fontId="12" fillId="0" borderId="45" xfId="117" applyFont="1" applyBorder="1" applyAlignment="1">
      <alignment horizontal="center" wrapText="1"/>
    </xf>
    <xf numFmtId="0" fontId="10" fillId="4" borderId="13" xfId="115" applyFont="1" applyFill="1" applyBorder="1" applyAlignment="1">
      <alignment horizontal="justify" vertical="top" wrapText="1"/>
    </xf>
    <xf numFmtId="0" fontId="10" fillId="4" borderId="7" xfId="115" applyFont="1" applyFill="1" applyBorder="1" applyAlignment="1">
      <alignment horizontal="justify" vertical="top" wrapText="1"/>
    </xf>
    <xf numFmtId="0" fontId="10" fillId="4" borderId="41" xfId="115" applyFont="1" applyFill="1" applyBorder="1" applyAlignment="1">
      <alignment horizontal="justify" vertical="top" wrapText="1"/>
    </xf>
    <xf numFmtId="0" fontId="10" fillId="4" borderId="8" xfId="115" applyFont="1" applyFill="1" applyBorder="1" applyAlignment="1">
      <alignment horizontal="justify" vertical="top" wrapText="1"/>
    </xf>
    <xf numFmtId="0" fontId="12" fillId="83" borderId="67" xfId="115" applyFont="1" applyFill="1" applyBorder="1" applyAlignment="1">
      <alignment horizontal="center" vertical="top" wrapText="1"/>
    </xf>
    <xf numFmtId="0" fontId="12" fillId="83" borderId="0" xfId="115" applyFont="1" applyFill="1" applyBorder="1" applyAlignment="1">
      <alignment horizontal="center" vertical="top" wrapText="1"/>
    </xf>
    <xf numFmtId="0" fontId="12" fillId="83" borderId="5" xfId="115" applyFont="1" applyFill="1" applyBorder="1" applyAlignment="1">
      <alignment horizontal="center" vertical="top" wrapText="1"/>
    </xf>
    <xf numFmtId="0" fontId="10" fillId="4" borderId="12" xfId="0" applyFont="1" applyFill="1" applyBorder="1" applyAlignment="1">
      <alignment horizontal="left" vertical="center" wrapText="1"/>
    </xf>
    <xf numFmtId="0" fontId="10" fillId="4" borderId="0" xfId="0" applyFont="1" applyFill="1" applyBorder="1" applyAlignment="1">
      <alignment horizontal="left" vertical="center" wrapText="1"/>
    </xf>
    <xf numFmtId="0" fontId="11" fillId="0" borderId="6" xfId="0" applyFont="1" applyBorder="1" applyAlignment="1">
      <alignment horizontal="left" vertical="center" wrapText="1"/>
    </xf>
    <xf numFmtId="0" fontId="11" fillId="0" borderId="50" xfId="0" applyFont="1" applyBorder="1" applyAlignment="1">
      <alignment horizontal="left" vertical="center" wrapText="1"/>
    </xf>
    <xf numFmtId="0" fontId="34" fillId="0" borderId="41" xfId="0" applyFont="1" applyBorder="1" applyAlignment="1">
      <alignment horizontal="left" vertical="center" wrapText="1"/>
    </xf>
    <xf numFmtId="0" fontId="11" fillId="0" borderId="44" xfId="0" applyFont="1" applyBorder="1" applyAlignment="1">
      <alignment horizontal="left" vertical="center" wrapText="1"/>
    </xf>
    <xf numFmtId="0" fontId="35" fillId="6" borderId="45" xfId="0" applyFont="1" applyFill="1" applyBorder="1" applyAlignment="1">
      <alignment horizontal="justify" vertical="center" wrapText="1"/>
    </xf>
    <xf numFmtId="0" fontId="35" fillId="6" borderId="47" xfId="0" applyFont="1" applyFill="1" applyBorder="1" applyAlignment="1">
      <alignment horizontal="justify" vertical="center" wrapText="1"/>
    </xf>
    <xf numFmtId="0" fontId="0" fillId="0" borderId="42" xfId="0" applyBorder="1" applyAlignment="1">
      <alignment vertical="center" wrapText="1"/>
    </xf>
    <xf numFmtId="0" fontId="10" fillId="4" borderId="40" xfId="49" applyFont="1" applyFill="1" applyBorder="1" applyAlignment="1">
      <alignment horizontal="justify" vertical="center" wrapText="1"/>
    </xf>
    <xf numFmtId="0" fontId="10" fillId="4" borderId="41" xfId="49" applyFont="1" applyFill="1" applyBorder="1" applyAlignment="1">
      <alignment horizontal="justify" vertical="center" wrapText="1"/>
    </xf>
    <xf numFmtId="0" fontId="10" fillId="4" borderId="42" xfId="49" applyFont="1" applyFill="1" applyBorder="1" applyAlignment="1">
      <alignment horizontal="justify" vertical="center" wrapText="1"/>
    </xf>
    <xf numFmtId="0" fontId="11" fillId="0" borderId="6" xfId="49" applyFont="1" applyBorder="1" applyAlignment="1">
      <alignment horizontal="justify" vertical="center" wrapText="1"/>
    </xf>
    <xf numFmtId="0" fontId="11" fillId="0" borderId="44" xfId="49" applyFont="1" applyBorder="1" applyAlignment="1">
      <alignment horizontal="justify" vertical="center" wrapText="1"/>
    </xf>
    <xf numFmtId="0" fontId="11" fillId="0" borderId="0" xfId="49" applyFont="1" applyAlignment="1">
      <alignment horizontal="left" vertical="center" wrapText="1"/>
    </xf>
    <xf numFmtId="0" fontId="75" fillId="0" borderId="0" xfId="49" applyFont="1" applyAlignment="1">
      <alignment horizontal="left" vertical="center" wrapText="1"/>
    </xf>
    <xf numFmtId="0" fontId="10" fillId="4" borderId="89" xfId="49" applyFont="1" applyFill="1" applyBorder="1" applyAlignment="1">
      <alignment horizontal="justify" vertical="center" wrapText="1"/>
    </xf>
    <xf numFmtId="0" fontId="10" fillId="4" borderId="87" xfId="49" applyFont="1" applyFill="1" applyBorder="1" applyAlignment="1">
      <alignment horizontal="justify" vertical="center" wrapText="1"/>
    </xf>
    <xf numFmtId="0" fontId="10" fillId="4" borderId="88" xfId="49" applyFont="1" applyFill="1" applyBorder="1" applyAlignment="1">
      <alignment horizontal="justify" vertical="center" wrapText="1"/>
    </xf>
    <xf numFmtId="0" fontId="75" fillId="0" borderId="0" xfId="49" applyFont="1" applyBorder="1" applyAlignment="1">
      <alignment horizontal="left" vertical="center" wrapText="1"/>
    </xf>
    <xf numFmtId="0" fontId="35" fillId="6" borderId="89" xfId="0" applyFont="1" applyFill="1" applyBorder="1" applyAlignment="1">
      <alignment horizontal="justify" vertical="center" wrapText="1"/>
    </xf>
    <xf numFmtId="0" fontId="35" fillId="6" borderId="87" xfId="0" applyFont="1" applyFill="1" applyBorder="1" applyAlignment="1">
      <alignment horizontal="justify" vertical="center" wrapText="1"/>
    </xf>
    <xf numFmtId="0" fontId="35" fillId="6" borderId="90" xfId="0" applyFont="1" applyFill="1" applyBorder="1" applyAlignment="1">
      <alignment horizontal="justify" vertical="center" wrapText="1"/>
    </xf>
    <xf numFmtId="0" fontId="17" fillId="0" borderId="0" xfId="0" applyFont="1" applyAlignment="1">
      <alignment horizontal="left" vertical="center"/>
    </xf>
    <xf numFmtId="0" fontId="35" fillId="6" borderId="45" xfId="0" applyFont="1" applyFill="1" applyBorder="1" applyAlignment="1">
      <alignment horizontal="left" vertical="center" wrapText="1"/>
    </xf>
    <xf numFmtId="0" fontId="35" fillId="6" borderId="52" xfId="0" applyFont="1" applyFill="1" applyBorder="1" applyAlignment="1">
      <alignment horizontal="left" vertical="center" wrapText="1"/>
    </xf>
    <xf numFmtId="0" fontId="30" fillId="0" borderId="6" xfId="0" applyFont="1" applyBorder="1" applyAlignment="1">
      <alignment horizontal="justify" vertical="center" wrapText="1"/>
    </xf>
    <xf numFmtId="0" fontId="30" fillId="0" borderId="64" xfId="0" applyFont="1" applyBorder="1" applyAlignment="1">
      <alignment horizontal="justify" vertical="center" wrapText="1"/>
    </xf>
    <xf numFmtId="0" fontId="17" fillId="0" borderId="41" xfId="0" applyFont="1" applyBorder="1" applyAlignment="1">
      <alignment horizontal="left" vertical="center"/>
    </xf>
    <xf numFmtId="0" fontId="10" fillId="4" borderId="45" xfId="49" applyFont="1" applyFill="1" applyBorder="1" applyAlignment="1">
      <alignment horizontal="justify" wrapText="1"/>
    </xf>
    <xf numFmtId="0" fontId="10" fillId="4" borderId="46" xfId="49" applyFont="1" applyFill="1" applyBorder="1" applyAlignment="1">
      <alignment horizontal="justify" wrapText="1"/>
    </xf>
    <xf numFmtId="0" fontId="10" fillId="4" borderId="47" xfId="49" applyFont="1" applyFill="1" applyBorder="1" applyAlignment="1">
      <alignment horizontal="justify" wrapText="1"/>
    </xf>
    <xf numFmtId="0" fontId="12" fillId="83" borderId="13" xfId="49" applyFont="1" applyFill="1" applyBorder="1" applyAlignment="1">
      <alignment horizontal="center" wrapText="1"/>
    </xf>
    <xf numFmtId="0" fontId="12" fillId="83" borderId="41" xfId="49" applyFont="1" applyFill="1" applyBorder="1" applyAlignment="1">
      <alignment horizontal="center" wrapText="1"/>
    </xf>
    <xf numFmtId="0" fontId="12" fillId="83" borderId="8" xfId="49" applyFont="1" applyFill="1" applyBorder="1" applyAlignment="1">
      <alignment horizontal="center" wrapText="1"/>
    </xf>
    <xf numFmtId="0" fontId="10" fillId="4" borderId="73" xfId="49" applyFont="1" applyFill="1" applyBorder="1" applyAlignment="1">
      <alignment horizontal="justify"/>
    </xf>
    <xf numFmtId="0" fontId="10" fillId="4" borderId="74" xfId="49" applyFont="1" applyFill="1" applyBorder="1" applyAlignment="1">
      <alignment horizontal="justify"/>
    </xf>
    <xf numFmtId="0" fontId="10" fillId="4" borderId="75" xfId="49" applyFont="1" applyFill="1" applyBorder="1" applyAlignment="1">
      <alignment horizontal="justify"/>
    </xf>
    <xf numFmtId="0" fontId="11" fillId="0" borderId="76" xfId="49" applyFont="1" applyBorder="1" applyAlignment="1">
      <alignment horizontal="left"/>
    </xf>
    <xf numFmtId="0" fontId="11" fillId="0" borderId="78" xfId="49" applyFont="1" applyBorder="1" applyAlignment="1">
      <alignment horizontal="left"/>
    </xf>
    <xf numFmtId="0" fontId="12" fillId="0" borderId="18" xfId="49" applyFont="1" applyBorder="1" applyAlignment="1">
      <alignment horizontal="center" wrapText="1"/>
    </xf>
    <xf numFmtId="0" fontId="12" fillId="0" borderId="16" xfId="49" applyFont="1" applyBorder="1" applyAlignment="1">
      <alignment horizontal="center" wrapText="1"/>
    </xf>
    <xf numFmtId="0" fontId="12" fillId="0" borderId="77" xfId="49" applyFont="1" applyBorder="1" applyAlignment="1">
      <alignment horizontal="center" wrapText="1"/>
    </xf>
    <xf numFmtId="0" fontId="10" fillId="4" borderId="45" xfId="49" applyFont="1" applyFill="1" applyBorder="1" applyAlignment="1">
      <alignment horizontal="justify" vertical="center" wrapText="1"/>
    </xf>
    <xf numFmtId="0" fontId="10" fillId="4" borderId="46" xfId="49" applyFont="1" applyFill="1" applyBorder="1" applyAlignment="1">
      <alignment horizontal="justify" vertical="center" wrapText="1"/>
    </xf>
    <xf numFmtId="0" fontId="10" fillId="4" borderId="47" xfId="49" applyFont="1" applyFill="1" applyBorder="1" applyAlignment="1">
      <alignment horizontal="justify" vertical="center" wrapText="1"/>
    </xf>
    <xf numFmtId="0" fontId="11" fillId="0" borderId="1" xfId="49" applyFont="1" applyBorder="1" applyAlignment="1">
      <alignment horizontal="justify" vertical="center" wrapText="1"/>
    </xf>
    <xf numFmtId="0" fontId="12" fillId="0" borderId="13" xfId="49" applyFont="1" applyBorder="1" applyAlignment="1">
      <alignment horizontal="center" vertical="center" wrapText="1"/>
    </xf>
    <xf numFmtId="0" fontId="3" fillId="0" borderId="41" xfId="0" applyFont="1" applyBorder="1" applyAlignment="1">
      <alignment horizontal="center" vertical="center" wrapText="1"/>
    </xf>
    <xf numFmtId="0" fontId="3" fillId="0" borderId="8" xfId="0" applyFont="1" applyBorder="1" applyAlignment="1">
      <alignment horizontal="center" vertical="center" wrapText="1"/>
    </xf>
    <xf numFmtId="0" fontId="12" fillId="83" borderId="6" xfId="49" applyFont="1" applyFill="1" applyBorder="1" applyAlignment="1">
      <alignment horizontal="left" wrapText="1"/>
    </xf>
    <xf numFmtId="0" fontId="12" fillId="83" borderId="1" xfId="49" applyFont="1" applyFill="1" applyBorder="1" applyAlignment="1">
      <alignment horizontal="left" wrapText="1"/>
    </xf>
    <xf numFmtId="0" fontId="10" fillId="4" borderId="14" xfId="49" applyFont="1" applyFill="1" applyBorder="1" applyAlignment="1">
      <alignment horizontal="left" vertical="center" wrapText="1"/>
    </xf>
    <xf numFmtId="0" fontId="10" fillId="4" borderId="46" xfId="49" applyFont="1" applyFill="1" applyBorder="1" applyAlignment="1">
      <alignment horizontal="left" vertical="center" wrapText="1"/>
    </xf>
    <xf numFmtId="0" fontId="10" fillId="4" borderId="9" xfId="49" applyFont="1" applyFill="1" applyBorder="1" applyAlignment="1">
      <alignment horizontal="left" vertical="center" wrapText="1"/>
    </xf>
    <xf numFmtId="0" fontId="10" fillId="4" borderId="10" xfId="49" applyFont="1" applyFill="1" applyBorder="1" applyAlignment="1">
      <alignment horizontal="left" vertical="center" wrapText="1"/>
    </xf>
    <xf numFmtId="0" fontId="11" fillId="0" borderId="4" xfId="49" applyFont="1" applyBorder="1" applyAlignment="1">
      <alignment horizontal="justify" vertical="center" wrapText="1"/>
    </xf>
    <xf numFmtId="0" fontId="11" fillId="0" borderId="66" xfId="49" applyFont="1" applyBorder="1" applyAlignment="1">
      <alignment horizontal="justify" vertical="center" wrapText="1"/>
    </xf>
    <xf numFmtId="0" fontId="12" fillId="0" borderId="15" xfId="49" applyFont="1" applyBorder="1" applyAlignment="1">
      <alignment horizontal="center" vertical="center" wrapText="1"/>
    </xf>
    <xf numFmtId="0" fontId="12" fillId="0" borderId="51" xfId="49" applyFont="1" applyBorder="1" applyAlignment="1">
      <alignment horizontal="center" vertical="center" wrapText="1"/>
    </xf>
    <xf numFmtId="0" fontId="12" fillId="0" borderId="48" xfId="49" applyFont="1" applyBorder="1" applyAlignment="1">
      <alignment horizontal="center" vertical="center" wrapText="1"/>
    </xf>
    <xf numFmtId="0" fontId="12" fillId="0" borderId="49" xfId="49" applyFont="1" applyBorder="1" applyAlignment="1">
      <alignment horizontal="center" vertical="center" wrapText="1"/>
    </xf>
    <xf numFmtId="0" fontId="12" fillId="0" borderId="6" xfId="49" applyFont="1" applyBorder="1" applyAlignment="1">
      <alignment horizontal="center" vertical="center" wrapText="1"/>
    </xf>
    <xf numFmtId="0" fontId="12" fillId="0" borderId="44" xfId="49" applyFont="1" applyBorder="1" applyAlignment="1">
      <alignment horizontal="center" vertical="center" wrapText="1"/>
    </xf>
    <xf numFmtId="0" fontId="12" fillId="0" borderId="40" xfId="49" applyFont="1" applyBorder="1" applyAlignment="1">
      <alignment horizontal="center" vertical="center" wrapText="1"/>
    </xf>
    <xf numFmtId="0" fontId="12" fillId="0" borderId="7" xfId="49" applyFont="1" applyBorder="1" applyAlignment="1">
      <alignment horizontal="center" vertical="center" wrapText="1"/>
    </xf>
    <xf numFmtId="0" fontId="12" fillId="0" borderId="41" xfId="49" applyFont="1" applyBorder="1" applyAlignment="1">
      <alignment horizontal="center" vertical="center" wrapText="1"/>
    </xf>
    <xf numFmtId="0" fontId="12" fillId="0" borderId="42" xfId="49" applyFont="1" applyBorder="1" applyAlignment="1">
      <alignment horizontal="center" vertical="center" wrapText="1"/>
    </xf>
    <xf numFmtId="9" fontId="12" fillId="0" borderId="40" xfId="4" applyFont="1" applyBorder="1" applyAlignment="1">
      <alignment horizontal="center" vertical="center" wrapText="1"/>
    </xf>
    <xf numFmtId="9" fontId="12" fillId="0" borderId="51" xfId="4" applyFont="1" applyBorder="1" applyAlignment="1">
      <alignment horizontal="center" vertical="center" wrapText="1"/>
    </xf>
    <xf numFmtId="0" fontId="10" fillId="4" borderId="14" xfId="49" applyFont="1" applyFill="1" applyBorder="1" applyAlignment="1">
      <alignment horizontal="justify" vertical="center" wrapText="1"/>
    </xf>
    <xf numFmtId="0" fontId="10" fillId="4" borderId="9" xfId="49" applyFont="1" applyFill="1" applyBorder="1" applyAlignment="1">
      <alignment horizontal="justify" vertical="center" wrapText="1"/>
    </xf>
    <xf numFmtId="0" fontId="12" fillId="0" borderId="8" xfId="49" applyFont="1" applyBorder="1" applyAlignment="1">
      <alignment horizontal="center" vertical="center" wrapText="1"/>
    </xf>
    <xf numFmtId="0" fontId="11" fillId="0" borderId="6" xfId="49" applyFont="1" applyBorder="1" applyAlignment="1">
      <alignment horizontal="left" vertical="center" wrapText="1"/>
    </xf>
    <xf numFmtId="0" fontId="11" fillId="0" borderId="1" xfId="49" applyFont="1" applyBorder="1" applyAlignment="1">
      <alignment horizontal="left" vertical="center" wrapText="1"/>
    </xf>
    <xf numFmtId="0" fontId="12" fillId="0" borderId="13" xfId="49" applyFont="1" applyBorder="1" applyAlignment="1">
      <alignment horizontal="center" wrapText="1"/>
    </xf>
    <xf numFmtId="0" fontId="12" fillId="0" borderId="7" xfId="49" applyFont="1" applyBorder="1" applyAlignment="1">
      <alignment horizontal="center" wrapText="1"/>
    </xf>
    <xf numFmtId="0" fontId="12" fillId="0" borderId="41" xfId="49" applyFont="1" applyBorder="1" applyAlignment="1">
      <alignment horizontal="center" wrapText="1"/>
    </xf>
    <xf numFmtId="0" fontId="12" fillId="0" borderId="8" xfId="49" applyFont="1" applyBorder="1" applyAlignment="1">
      <alignment horizontal="center" wrapText="1"/>
    </xf>
    <xf numFmtId="0" fontId="10" fillId="4" borderId="40" xfId="49" applyFont="1" applyFill="1" applyBorder="1" applyAlignment="1">
      <alignment horizontal="left" vertical="center" wrapText="1"/>
    </xf>
    <xf numFmtId="0" fontId="10" fillId="4" borderId="41" xfId="49" applyFont="1" applyFill="1" applyBorder="1" applyAlignment="1">
      <alignment horizontal="left" vertical="center" wrapText="1"/>
    </xf>
    <xf numFmtId="0" fontId="10" fillId="4" borderId="42" xfId="49" applyFont="1" applyFill="1" applyBorder="1" applyAlignment="1">
      <alignment horizontal="left" vertical="center" wrapText="1"/>
    </xf>
    <xf numFmtId="0" fontId="12" fillId="83" borderId="7" xfId="49" applyFont="1" applyFill="1" applyBorder="1" applyAlignment="1">
      <alignment horizontal="center" vertical="center" wrapText="1"/>
    </xf>
    <xf numFmtId="0" fontId="12" fillId="83" borderId="41" xfId="49" applyFont="1" applyFill="1" applyBorder="1" applyAlignment="1">
      <alignment horizontal="center" vertical="center" wrapText="1"/>
    </xf>
    <xf numFmtId="0" fontId="12" fillId="83" borderId="8" xfId="49" applyFont="1" applyFill="1" applyBorder="1" applyAlignment="1">
      <alignment horizontal="center" vertical="center" wrapText="1"/>
    </xf>
    <xf numFmtId="0" fontId="12" fillId="83" borderId="67" xfId="49" applyFont="1" applyFill="1" applyBorder="1" applyAlignment="1">
      <alignment horizontal="center" vertical="center" wrapText="1"/>
    </xf>
    <xf numFmtId="0" fontId="12" fillId="83" borderId="0" xfId="49" applyFont="1" applyFill="1" applyBorder="1" applyAlignment="1">
      <alignment horizontal="center" vertical="center" wrapText="1"/>
    </xf>
    <xf numFmtId="0" fontId="12" fillId="83" borderId="5" xfId="49" applyFont="1" applyFill="1" applyBorder="1" applyAlignment="1">
      <alignment horizontal="center" vertical="center" wrapText="1"/>
    </xf>
    <xf numFmtId="0" fontId="12" fillId="83" borderId="42" xfId="49" applyFont="1" applyFill="1" applyBorder="1" applyAlignment="1">
      <alignment horizontal="center" vertical="center" wrapText="1"/>
    </xf>
    <xf numFmtId="0" fontId="12" fillId="83" borderId="13" xfId="49" applyFont="1" applyFill="1" applyBorder="1" applyAlignment="1">
      <alignment horizontal="center" vertical="center" wrapText="1"/>
    </xf>
  </cellXfs>
  <cellStyles count="477">
    <cellStyle name="%" xfId="5"/>
    <cellStyle name="% 2" xfId="113"/>
    <cellStyle name="% 3" xfId="114"/>
    <cellStyle name="% 4" xfId="453"/>
    <cellStyle name="%_PEF FSBR2011" xfId="118"/>
    <cellStyle name="]_x000d__x000a_Zoomed=1_x000d__x000a_Row=0_x000d__x000a_Column=0_x000d__x000a_Height=0_x000d__x000a_Width=0_x000d__x000a_FontName=FoxFont_x000d__x000a_FontStyle=0_x000d__x000a_FontSize=9_x000d__x000a_PrtFontName=FoxPrin" xfId="119"/>
    <cellStyle name="_TableHead" xfId="120"/>
    <cellStyle name="1dp" xfId="121"/>
    <cellStyle name="1dp 2" xfId="122"/>
    <cellStyle name="20% - Accent1 2" xfId="11"/>
    <cellStyle name="20% - Accent1 2 2" xfId="123"/>
    <cellStyle name="20% - Accent1 3" xfId="61"/>
    <cellStyle name="20% - Accent2 2" xfId="12"/>
    <cellStyle name="20% - Accent2 2 2" xfId="124"/>
    <cellStyle name="20% - Accent2 3" xfId="62"/>
    <cellStyle name="20% - Accent3 2" xfId="13"/>
    <cellStyle name="20% - Accent3 2 2" xfId="125"/>
    <cellStyle name="20% - Accent3 3" xfId="63"/>
    <cellStyle name="20% - Accent4 2" xfId="14"/>
    <cellStyle name="20% - Accent4 2 2" xfId="126"/>
    <cellStyle name="20% - Accent4 3" xfId="64"/>
    <cellStyle name="20% - Accent5 2" xfId="15"/>
    <cellStyle name="20% - Accent5 2 2" xfId="127"/>
    <cellStyle name="20% - Accent5 3" xfId="65"/>
    <cellStyle name="20% - Accent6 2" xfId="16"/>
    <cellStyle name="20% - Accent6 2 2" xfId="128"/>
    <cellStyle name="20% - Accent6 3" xfId="66"/>
    <cellStyle name="3dp" xfId="129"/>
    <cellStyle name="3dp 2" xfId="130"/>
    <cellStyle name="40% - Accent1 2" xfId="17"/>
    <cellStyle name="40% - Accent1 2 2" xfId="131"/>
    <cellStyle name="40% - Accent1 3" xfId="67"/>
    <cellStyle name="40% - Accent2 2" xfId="18"/>
    <cellStyle name="40% - Accent2 2 2" xfId="132"/>
    <cellStyle name="40% - Accent2 3" xfId="68"/>
    <cellStyle name="40% - Accent3 2" xfId="19"/>
    <cellStyle name="40% - Accent3 2 2" xfId="133"/>
    <cellStyle name="40% - Accent3 3" xfId="69"/>
    <cellStyle name="40% - Accent4 2" xfId="20"/>
    <cellStyle name="40% - Accent4 2 2" xfId="134"/>
    <cellStyle name="40% - Accent4 3" xfId="70"/>
    <cellStyle name="40% - Accent5 2" xfId="21"/>
    <cellStyle name="40% - Accent5 2 2" xfId="135"/>
    <cellStyle name="40% - Accent5 3" xfId="71"/>
    <cellStyle name="40% - Accent6 2" xfId="22"/>
    <cellStyle name="40% - Accent6 2 2" xfId="136"/>
    <cellStyle name="40% - Accent6 3" xfId="72"/>
    <cellStyle name="4dp" xfId="137"/>
    <cellStyle name="4dp 2" xfId="138"/>
    <cellStyle name="60% - Accent1 2" xfId="23"/>
    <cellStyle name="60% - Accent1 2 2" xfId="139"/>
    <cellStyle name="60% - Accent1 3" xfId="73"/>
    <cellStyle name="60% - Accent2 2" xfId="24"/>
    <cellStyle name="60% - Accent2 2 2" xfId="140"/>
    <cellStyle name="60% - Accent2 3" xfId="74"/>
    <cellStyle name="60% - Accent3 2" xfId="25"/>
    <cellStyle name="60% - Accent3 2 2" xfId="141"/>
    <cellStyle name="60% - Accent3 3" xfId="75"/>
    <cellStyle name="60% - Accent4 2" xfId="26"/>
    <cellStyle name="60% - Accent4 2 2" xfId="142"/>
    <cellStyle name="60% - Accent4 3" xfId="76"/>
    <cellStyle name="60% - Accent5 2" xfId="27"/>
    <cellStyle name="60% - Accent5 2 2" xfId="143"/>
    <cellStyle name="60% - Accent5 3" xfId="77"/>
    <cellStyle name="60% - Accent6 2" xfId="28"/>
    <cellStyle name="60% - Accent6 2 2" xfId="144"/>
    <cellStyle name="60% - Accent6 3" xfId="78"/>
    <cellStyle name="Accent1 2" xfId="29"/>
    <cellStyle name="Accent1 2 2" xfId="145"/>
    <cellStyle name="Accent1 3" xfId="79"/>
    <cellStyle name="Accent2 2" xfId="30"/>
    <cellStyle name="Accent2 2 2" xfId="146"/>
    <cellStyle name="Accent2 3" xfId="80"/>
    <cellStyle name="Accent3 2" xfId="31"/>
    <cellStyle name="Accent3 2 2" xfId="147"/>
    <cellStyle name="Accent3 3" xfId="81"/>
    <cellStyle name="Accent4 2" xfId="32"/>
    <cellStyle name="Accent4 2 2" xfId="148"/>
    <cellStyle name="Accent4 3" xfId="82"/>
    <cellStyle name="Accent5 2" xfId="33"/>
    <cellStyle name="Accent5 2 2" xfId="149"/>
    <cellStyle name="Accent5 3" xfId="83"/>
    <cellStyle name="Accent6 2" xfId="34"/>
    <cellStyle name="Accent6 2 2" xfId="150"/>
    <cellStyle name="Accent6 3" xfId="84"/>
    <cellStyle name="Bad 2" xfId="35"/>
    <cellStyle name="Bad 2 2" xfId="151"/>
    <cellStyle name="Bad 3" xfId="85"/>
    <cellStyle name="Bid £m format" xfId="152"/>
    <cellStyle name="Calculation 2" xfId="36"/>
    <cellStyle name="Calculation 2 2" xfId="153"/>
    <cellStyle name="Calculation 3" xfId="86"/>
    <cellStyle name="Check Cell 2" xfId="37"/>
    <cellStyle name="Check Cell 2 2" xfId="154"/>
    <cellStyle name="Check Cell 3" xfId="87"/>
    <cellStyle name="CIL" xfId="155"/>
    <cellStyle name="CIU" xfId="156"/>
    <cellStyle name="Comma" xfId="1" builtinId="3"/>
    <cellStyle name="Comma [0] 2" xfId="157"/>
    <cellStyle name="Comma [0] 3" xfId="158"/>
    <cellStyle name="Comma 10 2" xfId="452"/>
    <cellStyle name="Comma 2" xfId="110"/>
    <cellStyle name="Comma 2 2" xfId="461"/>
    <cellStyle name="Comma 3" xfId="88"/>
    <cellStyle name="Comma 3 2" xfId="159"/>
    <cellStyle name="Comma 4" xfId="160"/>
    <cellStyle name="Currency 2" xfId="161"/>
    <cellStyle name="Description" xfId="162"/>
    <cellStyle name="Euro" xfId="163"/>
    <cellStyle name="Explanatory Text 2" xfId="38"/>
    <cellStyle name="Explanatory Text 2 2" xfId="164"/>
    <cellStyle name="Explanatory Text 3" xfId="89"/>
    <cellStyle name="Flash" xfId="165"/>
    <cellStyle name="footnote ref" xfId="166"/>
    <cellStyle name="footnote text" xfId="167"/>
    <cellStyle name="General" xfId="168"/>
    <cellStyle name="General 2" xfId="169"/>
    <cellStyle name="Good 2" xfId="39"/>
    <cellStyle name="Good 2 2" xfId="170"/>
    <cellStyle name="Good 3" xfId="90"/>
    <cellStyle name="Grey" xfId="171"/>
    <cellStyle name="HeaderLabel" xfId="172"/>
    <cellStyle name="HeaderText" xfId="173"/>
    <cellStyle name="Heading 1 2" xfId="40"/>
    <cellStyle name="Heading 1 2 2" xfId="174"/>
    <cellStyle name="Heading 1 2 3" xfId="175"/>
    <cellStyle name="Heading 1 2_asset sales" xfId="176"/>
    <cellStyle name="Heading 1 3" xfId="91"/>
    <cellStyle name="Heading 1 3 2" xfId="177"/>
    <cellStyle name="Heading 1 4" xfId="178"/>
    <cellStyle name="Heading 2 2" xfId="41"/>
    <cellStyle name="Heading 2 2 2" xfId="179"/>
    <cellStyle name="Heading 2 3" xfId="92"/>
    <cellStyle name="Heading 2 3 2" xfId="180"/>
    <cellStyle name="Heading 3 2" xfId="42"/>
    <cellStyle name="Heading 3 2 2" xfId="181"/>
    <cellStyle name="Heading 3 3" xfId="93"/>
    <cellStyle name="Heading 3 3 2" xfId="182"/>
    <cellStyle name="Heading 4 2" xfId="43"/>
    <cellStyle name="Heading 4 2 2" xfId="183"/>
    <cellStyle name="Heading 4 3" xfId="94"/>
    <cellStyle name="Heading 4 3 2" xfId="184"/>
    <cellStyle name="Heading 5" xfId="185"/>
    <cellStyle name="Heading 6" xfId="186"/>
    <cellStyle name="Heading 7" xfId="187"/>
    <cellStyle name="Heading 8" xfId="188"/>
    <cellStyle name="Hyperlink" xfId="2" builtinId="8"/>
    <cellStyle name="Hyperlink 2" xfId="44"/>
    <cellStyle name="Hyperlink 2 2" xfId="189"/>
    <cellStyle name="Hyperlink 2 3" xfId="190"/>
    <cellStyle name="Hyperlink 3" xfId="191"/>
    <cellStyle name="Information" xfId="192"/>
    <cellStyle name="Input [yellow]" xfId="193"/>
    <cellStyle name="Input 10" xfId="194"/>
    <cellStyle name="Input 11" xfId="195"/>
    <cellStyle name="Input 12" xfId="196"/>
    <cellStyle name="Input 13" xfId="197"/>
    <cellStyle name="Input 14" xfId="198"/>
    <cellStyle name="Input 15" xfId="199"/>
    <cellStyle name="Input 16" xfId="200"/>
    <cellStyle name="Input 17" xfId="201"/>
    <cellStyle name="Input 18" xfId="202"/>
    <cellStyle name="Input 19" xfId="203"/>
    <cellStyle name="Input 2" xfId="45"/>
    <cellStyle name="Input 2 2" xfId="204"/>
    <cellStyle name="Input 20" xfId="450"/>
    <cellStyle name="Input 21" xfId="458"/>
    <cellStyle name="Input 22" xfId="457"/>
    <cellStyle name="Input 3" xfId="95"/>
    <cellStyle name="Input 3 2" xfId="205"/>
    <cellStyle name="Input 4" xfId="206"/>
    <cellStyle name="Input 5" xfId="207"/>
    <cellStyle name="Input 6" xfId="208"/>
    <cellStyle name="Input 7" xfId="209"/>
    <cellStyle name="Input 8" xfId="210"/>
    <cellStyle name="Input 9" xfId="211"/>
    <cellStyle name="LabelIntersect" xfId="212"/>
    <cellStyle name="LabelLeft" xfId="213"/>
    <cellStyle name="LabelTop" xfId="214"/>
    <cellStyle name="Linked Cell 2" xfId="46"/>
    <cellStyle name="Linked Cell 2 2" xfId="215"/>
    <cellStyle name="Linked Cell 3" xfId="96"/>
    <cellStyle name="Mik" xfId="216"/>
    <cellStyle name="Mik 2" xfId="217"/>
    <cellStyle name="Mik_For fiscal tables" xfId="218"/>
    <cellStyle name="N" xfId="219"/>
    <cellStyle name="N 2" xfId="220"/>
    <cellStyle name="Neutral 2" xfId="47"/>
    <cellStyle name="Neutral 2 2" xfId="221"/>
    <cellStyle name="Neutral 3" xfId="97"/>
    <cellStyle name="Normal" xfId="0" builtinId="0"/>
    <cellStyle name="Normal - Style1" xfId="222"/>
    <cellStyle name="Normal - Style2" xfId="223"/>
    <cellStyle name="Normal - Style3" xfId="224"/>
    <cellStyle name="Normal - Style4" xfId="225"/>
    <cellStyle name="Normal - Style5" xfId="226"/>
    <cellStyle name="Normal 10" xfId="227"/>
    <cellStyle name="Normal 10 2" xfId="228"/>
    <cellStyle name="Normal 10 2 2" xfId="463"/>
    <cellStyle name="Normal 10 3" xfId="462"/>
    <cellStyle name="Normal 11" xfId="229"/>
    <cellStyle name="Normal 11 10" xfId="230"/>
    <cellStyle name="Normal 11 11" xfId="231"/>
    <cellStyle name="Normal 11 2" xfId="232"/>
    <cellStyle name="Normal 11 3" xfId="233"/>
    <cellStyle name="Normal 11 4" xfId="234"/>
    <cellStyle name="Normal 11 5" xfId="235"/>
    <cellStyle name="Normal 11 6" xfId="236"/>
    <cellStyle name="Normal 11 7" xfId="237"/>
    <cellStyle name="Normal 11 8" xfId="238"/>
    <cellStyle name="Normal 11 9" xfId="239"/>
    <cellStyle name="Normal 12" xfId="240"/>
    <cellStyle name="Normal 12 2" xfId="241"/>
    <cellStyle name="Normal 13" xfId="242"/>
    <cellStyle name="Normal 13 2" xfId="243"/>
    <cellStyle name="Normal 14" xfId="244"/>
    <cellStyle name="Normal 14 2" xfId="245"/>
    <cellStyle name="Normal 15" xfId="246"/>
    <cellStyle name="Normal 15 2" xfId="247"/>
    <cellStyle name="Normal 16" xfId="248"/>
    <cellStyle name="Normal 16 2" xfId="249"/>
    <cellStyle name="Normal 16 3" xfId="250"/>
    <cellStyle name="Normal 17" xfId="251"/>
    <cellStyle name="Normal 17 2" xfId="252"/>
    <cellStyle name="Normal 17 3" xfId="464"/>
    <cellStyle name="Normal 18" xfId="253"/>
    <cellStyle name="Normal 18 2" xfId="254"/>
    <cellStyle name="Normal 18 3" xfId="255"/>
    <cellStyle name="Normal 19" xfId="256"/>
    <cellStyle name="Normal 19 2" xfId="257"/>
    <cellStyle name="Normal 19 3" xfId="258"/>
    <cellStyle name="Normal 2" xfId="3"/>
    <cellStyle name="Normal 2 2" xfId="49"/>
    <cellStyle name="Normal 2 2 2" xfId="111"/>
    <cellStyle name="Normal 2 2 2 2" xfId="259"/>
    <cellStyle name="Normal 2 2 3" xfId="117"/>
    <cellStyle name="Normal 2 2 4" xfId="466"/>
    <cellStyle name="Normal 2 3" xfId="48"/>
    <cellStyle name="Normal 2 3 2" xfId="467"/>
    <cellStyle name="Normal 2 4" xfId="105"/>
    <cellStyle name="Normal 2 4 2" xfId="468"/>
    <cellStyle name="Normal 20" xfId="260"/>
    <cellStyle name="Normal 20 2" xfId="261"/>
    <cellStyle name="Normal 21" xfId="262"/>
    <cellStyle name="Normal 21 2" xfId="263"/>
    <cellStyle name="Normal 21 3" xfId="264"/>
    <cellStyle name="Normal 21_Copy of Fiscal Tables" xfId="265"/>
    <cellStyle name="Normal 22" xfId="266"/>
    <cellStyle name="Normal 22 2" xfId="267"/>
    <cellStyle name="Normal 22 3" xfId="268"/>
    <cellStyle name="Normal 22_Copy of Fiscal Tables" xfId="269"/>
    <cellStyle name="Normal 23" xfId="270"/>
    <cellStyle name="Normal 24" xfId="271"/>
    <cellStyle name="Normal 25" xfId="272"/>
    <cellStyle name="Normal 26" xfId="273"/>
    <cellStyle name="Normal 27" xfId="274"/>
    <cellStyle name="Normal 28" xfId="275"/>
    <cellStyle name="Normal 29" xfId="276"/>
    <cellStyle name="Normal 3" xfId="6"/>
    <cellStyle name="Normal 3 10" xfId="277"/>
    <cellStyle name="Normal 3 11" xfId="278"/>
    <cellStyle name="Normal 3 12" xfId="279"/>
    <cellStyle name="Normal 3 2" xfId="50"/>
    <cellStyle name="Normal 3 2 2" xfId="280"/>
    <cellStyle name="Normal 3 2 3" xfId="281"/>
    <cellStyle name="Normal 3 3" xfId="98"/>
    <cellStyle name="Normal 3 3 2" xfId="282"/>
    <cellStyle name="Normal 3 4" xfId="283"/>
    <cellStyle name="Normal 3 5" xfId="284"/>
    <cellStyle name="Normal 3 6" xfId="285"/>
    <cellStyle name="Normal 3 7" xfId="286"/>
    <cellStyle name="Normal 3 8" xfId="287"/>
    <cellStyle name="Normal 3 9" xfId="288"/>
    <cellStyle name="Normal 3_asset sales" xfId="289"/>
    <cellStyle name="Normal 30" xfId="290"/>
    <cellStyle name="Normal 31" xfId="291"/>
    <cellStyle name="Normal 32" xfId="292"/>
    <cellStyle name="Normal 33" xfId="293"/>
    <cellStyle name="Normal 34" xfId="294"/>
    <cellStyle name="Normal 35" xfId="295"/>
    <cellStyle name="Normal 36" xfId="296"/>
    <cellStyle name="Normal 37" xfId="297"/>
    <cellStyle name="Normal 38" xfId="298"/>
    <cellStyle name="Normal 39" xfId="299"/>
    <cellStyle name="Normal 4" xfId="7"/>
    <cellStyle name="Normal 4 2" xfId="51"/>
    <cellStyle name="Normal 4 2 2" xfId="300"/>
    <cellStyle name="Normal 4 3" xfId="301"/>
    <cellStyle name="Normal 40" xfId="302"/>
    <cellStyle name="Normal 41" xfId="303"/>
    <cellStyle name="Normal 42" xfId="304"/>
    <cellStyle name="Normal 43" xfId="305"/>
    <cellStyle name="Normal 44" xfId="306"/>
    <cellStyle name="Normal 45" xfId="307"/>
    <cellStyle name="Normal 46" xfId="308"/>
    <cellStyle name="Normal 47" xfId="309"/>
    <cellStyle name="Normal 48" xfId="310"/>
    <cellStyle name="Normal 49" xfId="449"/>
    <cellStyle name="Normal 5" xfId="8"/>
    <cellStyle name="Normal 5 2" xfId="52"/>
    <cellStyle name="Normal 5 2 2" xfId="311"/>
    <cellStyle name="Normal 5 3" xfId="106"/>
    <cellStyle name="Normal 5 3 2" xfId="312"/>
    <cellStyle name="Normal 5 4" xfId="313"/>
    <cellStyle name="Normal 50" xfId="451"/>
    <cellStyle name="Normal 51" xfId="455"/>
    <cellStyle name="Normal 52" xfId="456"/>
    <cellStyle name="Normal 53" xfId="459"/>
    <cellStyle name="Normal 54" xfId="460"/>
    <cellStyle name="Normal 55" xfId="465"/>
    <cellStyle name="Normal 56" xfId="470"/>
    <cellStyle name="Normal 57" xfId="471"/>
    <cellStyle name="Normal 58" xfId="472"/>
    <cellStyle name="Normal 59" xfId="473"/>
    <cellStyle name="Normal 6" xfId="10"/>
    <cellStyle name="Normal 6 2" xfId="112"/>
    <cellStyle name="Normal 6 2 2" xfId="314"/>
    <cellStyle name="Normal 6 3" xfId="315"/>
    <cellStyle name="Normal 60" xfId="474"/>
    <cellStyle name="Normal 61" xfId="475"/>
    <cellStyle name="Normal 62" xfId="476"/>
    <cellStyle name="Normal 7" xfId="57"/>
    <cellStyle name="Normal 7 2" xfId="60"/>
    <cellStyle name="Normal 7 2 2" xfId="316"/>
    <cellStyle name="Normal 7 3" xfId="317"/>
    <cellStyle name="Normal 8" xfId="58"/>
    <cellStyle name="Normal 8 2" xfId="318"/>
    <cellStyle name="Normal 8 3" xfId="319"/>
    <cellStyle name="Normal 9" xfId="115"/>
    <cellStyle name="Normal 9 2" xfId="320"/>
    <cellStyle name="Note 2" xfId="53"/>
    <cellStyle name="Note 2 2" xfId="321"/>
    <cellStyle name="Note 3" xfId="99"/>
    <cellStyle name="Output 2" xfId="54"/>
    <cellStyle name="Output 2 2" xfId="322"/>
    <cellStyle name="Output 3" xfId="100"/>
    <cellStyle name="Output Amounts" xfId="323"/>
    <cellStyle name="Output Column Headings" xfId="324"/>
    <cellStyle name="Output Line Items" xfId="325"/>
    <cellStyle name="Output Report Heading" xfId="326"/>
    <cellStyle name="Output Report Title" xfId="327"/>
    <cellStyle name="P" xfId="328"/>
    <cellStyle name="P 2" xfId="329"/>
    <cellStyle name="Percent" xfId="4" builtinId="5"/>
    <cellStyle name="Percent [2]" xfId="330"/>
    <cellStyle name="Percent 2" xfId="109"/>
    <cellStyle name="Percent 2 2" xfId="454"/>
    <cellStyle name="Percent 2 3" xfId="469"/>
    <cellStyle name="Percent 3" xfId="107"/>
    <cellStyle name="Percent 3 2" xfId="331"/>
    <cellStyle name="Percent 3 3" xfId="332"/>
    <cellStyle name="Percent 4" xfId="101"/>
    <cellStyle name="Percent 4 2" xfId="333"/>
    <cellStyle name="Percent 5" xfId="59"/>
    <cellStyle name="Percent 5 2" xfId="334"/>
    <cellStyle name="Percent 6" xfId="116"/>
    <cellStyle name="Percent 7" xfId="335"/>
    <cellStyle name="Percent 8" xfId="336"/>
    <cellStyle name="Refdb standard" xfId="337"/>
    <cellStyle name="ReportData" xfId="338"/>
    <cellStyle name="ReportElements" xfId="339"/>
    <cellStyle name="ReportHeader" xfId="340"/>
    <cellStyle name="SAPBEXaggData" xfId="341"/>
    <cellStyle name="SAPBEXaggDataEmph" xfId="342"/>
    <cellStyle name="SAPBEXaggItem" xfId="343"/>
    <cellStyle name="SAPBEXaggItemX" xfId="344"/>
    <cellStyle name="SAPBEXchaText" xfId="345"/>
    <cellStyle name="SAPBEXexcBad7" xfId="346"/>
    <cellStyle name="SAPBEXexcBad8" xfId="347"/>
    <cellStyle name="SAPBEXexcBad9" xfId="348"/>
    <cellStyle name="SAPBEXexcCritical4" xfId="349"/>
    <cellStyle name="SAPBEXexcCritical5" xfId="350"/>
    <cellStyle name="SAPBEXexcCritical6" xfId="351"/>
    <cellStyle name="SAPBEXexcGood1" xfId="352"/>
    <cellStyle name="SAPBEXexcGood2" xfId="353"/>
    <cellStyle name="SAPBEXexcGood3" xfId="354"/>
    <cellStyle name="SAPBEXfilterDrill" xfId="355"/>
    <cellStyle name="SAPBEXfilterItem" xfId="356"/>
    <cellStyle name="SAPBEXfilterText" xfId="357"/>
    <cellStyle name="SAPBEXformats" xfId="358"/>
    <cellStyle name="SAPBEXheaderItem" xfId="359"/>
    <cellStyle name="SAPBEXheaderText" xfId="360"/>
    <cellStyle name="SAPBEXHLevel0" xfId="361"/>
    <cellStyle name="SAPBEXHLevel0X" xfId="362"/>
    <cellStyle name="SAPBEXHLevel1" xfId="363"/>
    <cellStyle name="SAPBEXHLevel1X" xfId="364"/>
    <cellStyle name="SAPBEXHLevel2" xfId="365"/>
    <cellStyle name="SAPBEXHLevel2X" xfId="366"/>
    <cellStyle name="SAPBEXHLevel3" xfId="367"/>
    <cellStyle name="SAPBEXHLevel3X" xfId="368"/>
    <cellStyle name="SAPBEXresData" xfId="369"/>
    <cellStyle name="SAPBEXresDataEmph" xfId="370"/>
    <cellStyle name="SAPBEXresItem" xfId="371"/>
    <cellStyle name="SAPBEXresItemX" xfId="372"/>
    <cellStyle name="SAPBEXstdData" xfId="373"/>
    <cellStyle name="SAPBEXstdDataEmph" xfId="374"/>
    <cellStyle name="SAPBEXstdItem" xfId="375"/>
    <cellStyle name="SAPBEXstdItemX" xfId="376"/>
    <cellStyle name="SAPBEXtitle" xfId="377"/>
    <cellStyle name="SAPBEXundefined" xfId="378"/>
    <cellStyle name="Style 1" xfId="379"/>
    <cellStyle name="Style1" xfId="380"/>
    <cellStyle name="Style1 2" xfId="381"/>
    <cellStyle name="Style2" xfId="382"/>
    <cellStyle name="Style3" xfId="383"/>
    <cellStyle name="Style4" xfId="384"/>
    <cellStyle name="Style5" xfId="385"/>
    <cellStyle name="Style6" xfId="386"/>
    <cellStyle name="Table Footnote" xfId="387"/>
    <cellStyle name="Table Footnote 2" xfId="388"/>
    <cellStyle name="Table Footnote 2 2" xfId="389"/>
    <cellStyle name="Table Footnote_Table 5.6 sales of assets 23Feb2010" xfId="390"/>
    <cellStyle name="Table Header" xfId="391"/>
    <cellStyle name="Table Header 2" xfId="392"/>
    <cellStyle name="Table Header 2 2" xfId="393"/>
    <cellStyle name="Table Header_Table 5.6 sales of assets 23Feb2010" xfId="394"/>
    <cellStyle name="Table Heading 1" xfId="395"/>
    <cellStyle name="Table Heading 1 2" xfId="396"/>
    <cellStyle name="Table Heading 1 2 2" xfId="397"/>
    <cellStyle name="Table Heading 1_Table 5.6 sales of assets 23Feb2010" xfId="398"/>
    <cellStyle name="Table Heading 2" xfId="399"/>
    <cellStyle name="Table Heading 2 2" xfId="400"/>
    <cellStyle name="Table Heading 2_Table 5.6 sales of assets 23Feb2010" xfId="401"/>
    <cellStyle name="Table Of Which" xfId="402"/>
    <cellStyle name="Table Of Which 2" xfId="403"/>
    <cellStyle name="Table Of Which_Table 5.6 sales of assets 23Feb2010" xfId="404"/>
    <cellStyle name="Table Row Billions" xfId="405"/>
    <cellStyle name="Table Row Billions 2" xfId="406"/>
    <cellStyle name="Table Row Billions Check" xfId="407"/>
    <cellStyle name="Table Row Billions Check 2" xfId="408"/>
    <cellStyle name="Table Row Billions Check 3" xfId="409"/>
    <cellStyle name="Table Row Billions Check_asset sales" xfId="410"/>
    <cellStyle name="Table Row Billions_Table 5.6 sales of assets 23Feb2010" xfId="411"/>
    <cellStyle name="Table Row Millions" xfId="412"/>
    <cellStyle name="Table Row Millions 2" xfId="413"/>
    <cellStyle name="Table Row Millions 2 2" xfId="414"/>
    <cellStyle name="Table Row Millions Check" xfId="415"/>
    <cellStyle name="Table Row Millions Check 2" xfId="416"/>
    <cellStyle name="Table Row Millions Check 3" xfId="417"/>
    <cellStyle name="Table Row Millions Check 4" xfId="418"/>
    <cellStyle name="Table Row Millions Check_asset sales" xfId="419"/>
    <cellStyle name="Table Row Millions_Table 5.6 sales of assets 23Feb2010" xfId="420"/>
    <cellStyle name="Table Row Percentage" xfId="421"/>
    <cellStyle name="Table Row Percentage 2" xfId="422"/>
    <cellStyle name="Table Row Percentage Check" xfId="423"/>
    <cellStyle name="Table Row Percentage Check 2" xfId="424"/>
    <cellStyle name="Table Row Percentage Check 3" xfId="425"/>
    <cellStyle name="Table Row Percentage Check_asset sales" xfId="426"/>
    <cellStyle name="Table Row Percentage_Table 5.6 sales of assets 23Feb2010" xfId="427"/>
    <cellStyle name="Table Total Billions" xfId="428"/>
    <cellStyle name="Table Total Billions 2" xfId="429"/>
    <cellStyle name="Table Total Billions_Table 5.6 sales of assets 23Feb2010" xfId="430"/>
    <cellStyle name="Table Total Millions" xfId="431"/>
    <cellStyle name="Table Total Millions 2" xfId="432"/>
    <cellStyle name="Table Total Millions 2 2" xfId="433"/>
    <cellStyle name="Table Total Millions_Table 5.6 sales of assets 23Feb2010" xfId="434"/>
    <cellStyle name="Table Total Percentage" xfId="435"/>
    <cellStyle name="Table Total Percentage 2" xfId="436"/>
    <cellStyle name="Table Total Percentage_Table 5.6 sales of assets 23Feb2010" xfId="437"/>
    <cellStyle name="Table Units" xfId="438"/>
    <cellStyle name="Table Units 2" xfId="439"/>
    <cellStyle name="Table Units 2 2" xfId="440"/>
    <cellStyle name="Table Units_Table 5.6 sales of assets 23Feb2010" xfId="441"/>
    <cellStyle name="Times New Roman" xfId="442"/>
    <cellStyle name="Title" xfId="9" builtinId="15" customBuiltin="1"/>
    <cellStyle name="Title 2" xfId="108"/>
    <cellStyle name="Title 2 2" xfId="443"/>
    <cellStyle name="Title 3" xfId="102"/>
    <cellStyle name="Title 3 2" xfId="444"/>
    <cellStyle name="Title 4" xfId="445"/>
    <cellStyle name="Total 2" xfId="55"/>
    <cellStyle name="Total 2 2" xfId="446"/>
    <cellStyle name="Total 3" xfId="103"/>
    <cellStyle name="Warning Text 2" xfId="56"/>
    <cellStyle name="Warning Text 2 2" xfId="447"/>
    <cellStyle name="Warning Text 3" xfId="104"/>
    <cellStyle name="whole number" xfId="448"/>
  </cellStyles>
  <dxfs count="1">
    <dxf>
      <font>
        <b/>
        <i val="0"/>
        <color rgb="FFFF0000"/>
      </font>
      <fill>
        <patternFill>
          <bgColor theme="9" tint="0.39994506668294322"/>
        </patternFill>
      </fill>
    </dxf>
  </dxfs>
  <tableStyles count="0" defaultTableStyle="TableStyleMedium2" defaultPivotStyle="PivotStyleLight16"/>
  <colors>
    <mruColors>
      <color rgb="FFFFCCFF"/>
      <color rgb="FFB4C4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Fiscal Balance: Scotland &amp; UK 1998-99 to 2016-17</a:t>
            </a:r>
          </a:p>
        </c:rich>
      </c:tx>
      <c:overlay val="0"/>
    </c:title>
    <c:autoTitleDeleted val="0"/>
    <c:plotArea>
      <c:layout>
        <c:manualLayout>
          <c:layoutTarget val="inner"/>
          <c:xMode val="edge"/>
          <c:yMode val="edge"/>
          <c:x val="0.10317982600208347"/>
          <c:y val="0.10957697670603675"/>
          <c:w val="0.67708877272343337"/>
          <c:h val="0.86151021161417318"/>
        </c:manualLayout>
      </c:layout>
      <c:lineChart>
        <c:grouping val="standard"/>
        <c:varyColors val="0"/>
        <c:ser>
          <c:idx val="0"/>
          <c:order val="0"/>
          <c:tx>
            <c:strRef>
              <c:f>'Chart S1'!$E$4</c:f>
              <c:strCache>
                <c:ptCount val="1"/>
                <c:pt idx="0">
                  <c:v>Scotland - Excluding North Sea</c:v>
                </c:pt>
              </c:strCache>
            </c:strRef>
          </c:tx>
          <c:marker>
            <c:symbol val="none"/>
          </c:marker>
          <c:cat>
            <c:strRef>
              <c:f>'Chart S1'!$D$5:$D$23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S1'!$E$5:$E$23</c:f>
              <c:numCache>
                <c:formatCode>0.0%</c:formatCode>
                <c:ptCount val="19"/>
                <c:pt idx="0">
                  <c:v>-4.9700000000000001E-2</c:v>
                </c:pt>
                <c:pt idx="1">
                  <c:v>-4.6399999999999997E-2</c:v>
                </c:pt>
                <c:pt idx="2">
                  <c:v>-4.3499999999999997E-2</c:v>
                </c:pt>
                <c:pt idx="3">
                  <c:v>-6.5299999999999997E-2</c:v>
                </c:pt>
                <c:pt idx="4">
                  <c:v>-9.4399999999999998E-2</c:v>
                </c:pt>
                <c:pt idx="5">
                  <c:v>-9.5500000000000002E-2</c:v>
                </c:pt>
                <c:pt idx="6">
                  <c:v>-0.1002</c:v>
                </c:pt>
                <c:pt idx="7">
                  <c:v>-9.8299999999999998E-2</c:v>
                </c:pt>
                <c:pt idx="8">
                  <c:v>-9.9099999999999994E-2</c:v>
                </c:pt>
                <c:pt idx="9">
                  <c:v>-0.1042</c:v>
                </c:pt>
                <c:pt idx="10">
                  <c:v>-0.13650000000000001</c:v>
                </c:pt>
                <c:pt idx="11">
                  <c:v>-0.16170000000000001</c:v>
                </c:pt>
                <c:pt idx="12">
                  <c:v>-0.16009999999999999</c:v>
                </c:pt>
                <c:pt idx="13">
                  <c:v>-0.14460000000000001</c:v>
                </c:pt>
                <c:pt idx="14">
                  <c:v>-0.1462</c:v>
                </c:pt>
                <c:pt idx="15">
                  <c:v>-0.12180000000000001</c:v>
                </c:pt>
                <c:pt idx="16">
                  <c:v>-0.11</c:v>
                </c:pt>
                <c:pt idx="17">
                  <c:v>-0.1002</c:v>
                </c:pt>
                <c:pt idx="18">
                  <c:v>-8.9800000000000005E-2</c:v>
                </c:pt>
              </c:numCache>
            </c:numRef>
          </c:val>
          <c:smooth val="0"/>
        </c:ser>
        <c:ser>
          <c:idx val="2"/>
          <c:order val="1"/>
          <c:tx>
            <c:strRef>
              <c:f>'Chart S1'!$G$4</c:f>
              <c:strCache>
                <c:ptCount val="1"/>
                <c:pt idx="0">
                  <c:v>Scotland - Including geographcial share of North Sea revenue</c:v>
                </c:pt>
              </c:strCache>
            </c:strRef>
          </c:tx>
          <c:spPr>
            <a:ln>
              <a:solidFill>
                <a:srgbClr val="C00000"/>
              </a:solidFill>
            </a:ln>
          </c:spPr>
          <c:marker>
            <c:symbol val="none"/>
          </c:marker>
          <c:cat>
            <c:strRef>
              <c:f>'Chart S1'!$D$5:$D$23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S1'!$G$5:$G$23</c:f>
              <c:numCache>
                <c:formatCode>0.0%</c:formatCode>
                <c:ptCount val="19"/>
                <c:pt idx="0">
                  <c:v>-2.7699999999999999E-2</c:v>
                </c:pt>
                <c:pt idx="1">
                  <c:v>-1.9400000000000001E-2</c:v>
                </c:pt>
                <c:pt idx="2">
                  <c:v>2.5000000000000001E-3</c:v>
                </c:pt>
                <c:pt idx="3">
                  <c:v>-1.7100000000000001E-2</c:v>
                </c:pt>
                <c:pt idx="4">
                  <c:v>-4.3200000000000002E-2</c:v>
                </c:pt>
                <c:pt idx="5">
                  <c:v>-5.3199999999999997E-2</c:v>
                </c:pt>
                <c:pt idx="6">
                  <c:v>-4.8599999999999997E-2</c:v>
                </c:pt>
                <c:pt idx="7">
                  <c:v>-2.3800000000000002E-2</c:v>
                </c:pt>
                <c:pt idx="8">
                  <c:v>-3.95E-2</c:v>
                </c:pt>
                <c:pt idx="9">
                  <c:v>-3.4700000000000002E-2</c:v>
                </c:pt>
                <c:pt idx="10">
                  <c:v>-5.4899999999999997E-2</c:v>
                </c:pt>
                <c:pt idx="11">
                  <c:v>-9.9699999999999997E-2</c:v>
                </c:pt>
                <c:pt idx="12">
                  <c:v>-8.2100000000000006E-2</c:v>
                </c:pt>
                <c:pt idx="13">
                  <c:v>-7.0999999999999994E-2</c:v>
                </c:pt>
                <c:pt idx="14">
                  <c:v>-9.7500000000000003E-2</c:v>
                </c:pt>
                <c:pt idx="15">
                  <c:v>-8.5599999999999996E-2</c:v>
                </c:pt>
                <c:pt idx="16">
                  <c:v>-9.1999999999999998E-2</c:v>
                </c:pt>
                <c:pt idx="17">
                  <c:v>-9.35E-2</c:v>
                </c:pt>
                <c:pt idx="18">
                  <c:v>-8.3400000000000002E-2</c:v>
                </c:pt>
              </c:numCache>
            </c:numRef>
          </c:val>
          <c:smooth val="0"/>
        </c:ser>
        <c:ser>
          <c:idx val="3"/>
          <c:order val="2"/>
          <c:tx>
            <c:strRef>
              <c:f>'Chart S1'!$H$4</c:f>
              <c:strCache>
                <c:ptCount val="1"/>
                <c:pt idx="0">
                  <c:v>UK</c:v>
                </c:pt>
              </c:strCache>
            </c:strRef>
          </c:tx>
          <c:spPr>
            <a:ln>
              <a:solidFill>
                <a:srgbClr val="92D050"/>
              </a:solidFill>
            </a:ln>
          </c:spPr>
          <c:marker>
            <c:symbol val="none"/>
          </c:marker>
          <c:cat>
            <c:strRef>
              <c:f>'Chart S1'!$D$5:$D$23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S1'!$H$5:$H$23</c:f>
              <c:numCache>
                <c:formatCode>0.0%</c:formatCode>
                <c:ptCount val="19"/>
                <c:pt idx="0">
                  <c:v>3.8999999999999998E-3</c:v>
                </c:pt>
                <c:pt idx="1">
                  <c:v>1.34E-2</c:v>
                </c:pt>
                <c:pt idx="2">
                  <c:v>1.7999999999999999E-2</c:v>
                </c:pt>
                <c:pt idx="3">
                  <c:v>1E-4</c:v>
                </c:pt>
                <c:pt idx="4">
                  <c:v>-2.1999999999999999E-2</c:v>
                </c:pt>
                <c:pt idx="5">
                  <c:v>-2.35E-2</c:v>
                </c:pt>
                <c:pt idx="6">
                  <c:v>-2.98E-2</c:v>
                </c:pt>
                <c:pt idx="7">
                  <c:v>-2.6800000000000001E-2</c:v>
                </c:pt>
                <c:pt idx="8">
                  <c:v>-2.41E-2</c:v>
                </c:pt>
                <c:pt idx="9">
                  <c:v>-2.63E-2</c:v>
                </c:pt>
                <c:pt idx="10">
                  <c:v>-7.17E-2</c:v>
                </c:pt>
                <c:pt idx="11">
                  <c:v>-9.9199999999999997E-2</c:v>
                </c:pt>
                <c:pt idx="12">
                  <c:v>-8.5999999999999993E-2</c:v>
                </c:pt>
                <c:pt idx="13">
                  <c:v>-7.0999999999999994E-2</c:v>
                </c:pt>
                <c:pt idx="14">
                  <c:v>-7.2599999999999998E-2</c:v>
                </c:pt>
                <c:pt idx="15">
                  <c:v>-5.8200000000000002E-2</c:v>
                </c:pt>
                <c:pt idx="16">
                  <c:v>-5.16E-2</c:v>
                </c:pt>
                <c:pt idx="17">
                  <c:v>-3.8399999999999997E-2</c:v>
                </c:pt>
                <c:pt idx="18">
                  <c:v>-2.3800000000000002E-2</c:v>
                </c:pt>
              </c:numCache>
            </c:numRef>
          </c:val>
          <c:smooth val="0"/>
        </c:ser>
        <c:dLbls>
          <c:showLegendKey val="0"/>
          <c:showVal val="0"/>
          <c:showCatName val="0"/>
          <c:showSerName val="0"/>
          <c:showPercent val="0"/>
          <c:showBubbleSize val="0"/>
        </c:dLbls>
        <c:marker val="1"/>
        <c:smooth val="0"/>
        <c:axId val="247210368"/>
        <c:axId val="247436800"/>
      </c:lineChart>
      <c:catAx>
        <c:axId val="247210368"/>
        <c:scaling>
          <c:orientation val="minMax"/>
        </c:scaling>
        <c:delete val="0"/>
        <c:axPos val="b"/>
        <c:majorTickMark val="out"/>
        <c:minorTickMark val="none"/>
        <c:tickLblPos val="nextTo"/>
        <c:crossAx val="247436800"/>
        <c:crosses val="autoZero"/>
        <c:auto val="1"/>
        <c:lblAlgn val="ctr"/>
        <c:lblOffset val="100"/>
        <c:noMultiLvlLbl val="0"/>
      </c:catAx>
      <c:valAx>
        <c:axId val="247436800"/>
        <c:scaling>
          <c:orientation val="minMax"/>
        </c:scaling>
        <c:delete val="0"/>
        <c:axPos val="l"/>
        <c:majorGridlines/>
        <c:title>
          <c:tx>
            <c:rich>
              <a:bodyPr rot="-5400000" vert="horz"/>
              <a:lstStyle/>
              <a:p>
                <a:pPr>
                  <a:defRPr/>
                </a:pPr>
                <a:r>
                  <a:rPr lang="en-US"/>
                  <a:t>% GDP</a:t>
                </a:r>
              </a:p>
            </c:rich>
          </c:tx>
          <c:overlay val="0"/>
        </c:title>
        <c:numFmt formatCode="0.0%" sourceLinked="1"/>
        <c:majorTickMark val="out"/>
        <c:minorTickMark val="none"/>
        <c:tickLblPos val="nextTo"/>
        <c:crossAx val="247210368"/>
        <c:crosses val="autoZero"/>
        <c:crossBetween val="between"/>
      </c:valAx>
    </c:plotArea>
    <c:legend>
      <c:legendPos val="r"/>
      <c:layout>
        <c:manualLayout>
          <c:xMode val="edge"/>
          <c:yMode val="edge"/>
          <c:x val="0.81130542234068181"/>
          <c:y val="0.26885088582677164"/>
          <c:w val="0.17915941675347796"/>
          <c:h val="0.3893163549868766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Budget Balance: Scotland &amp; UK 1998-99 to 2016-17</a:t>
            </a:r>
          </a:p>
        </c:rich>
      </c:tx>
      <c:overlay val="0"/>
    </c:title>
    <c:autoTitleDeleted val="0"/>
    <c:plotArea>
      <c:layout/>
      <c:lineChart>
        <c:grouping val="standard"/>
        <c:varyColors val="0"/>
        <c:ser>
          <c:idx val="0"/>
          <c:order val="0"/>
          <c:tx>
            <c:strRef>
              <c:f>'Chart S2'!$E$4</c:f>
              <c:strCache>
                <c:ptCount val="1"/>
                <c:pt idx="0">
                  <c:v>Scotland - Excluding North Sea</c:v>
                </c:pt>
              </c:strCache>
            </c:strRef>
          </c:tx>
          <c:marker>
            <c:symbol val="none"/>
          </c:marker>
          <c:cat>
            <c:strRef>
              <c:f>'Chart S2'!$D$5:$D$23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S2'!$E$5:$E$23</c:f>
              <c:numCache>
                <c:formatCode>0.0%</c:formatCode>
                <c:ptCount val="19"/>
                <c:pt idx="0">
                  <c:v>-4.7300000000000002E-2</c:v>
                </c:pt>
                <c:pt idx="1">
                  <c:v>-4.41E-2</c:v>
                </c:pt>
                <c:pt idx="2">
                  <c:v>-4.6100000000000002E-2</c:v>
                </c:pt>
                <c:pt idx="3">
                  <c:v>-5.96E-2</c:v>
                </c:pt>
                <c:pt idx="4">
                  <c:v>-8.2699999999999996E-2</c:v>
                </c:pt>
                <c:pt idx="5">
                  <c:v>-8.2199999999999995E-2</c:v>
                </c:pt>
                <c:pt idx="6">
                  <c:v>-7.8299999999999995E-2</c:v>
                </c:pt>
                <c:pt idx="7">
                  <c:v>-7.2800000000000004E-2</c:v>
                </c:pt>
                <c:pt idx="8">
                  <c:v>-7.0000000000000007E-2</c:v>
                </c:pt>
                <c:pt idx="9">
                  <c:v>-7.2900000000000006E-2</c:v>
                </c:pt>
                <c:pt idx="10">
                  <c:v>-9.9900000000000003E-2</c:v>
                </c:pt>
                <c:pt idx="11">
                  <c:v>-0.12559999999999999</c:v>
                </c:pt>
                <c:pt idx="12">
                  <c:v>-0.12959999999999999</c:v>
                </c:pt>
                <c:pt idx="13">
                  <c:v>-0.11650000000000001</c:v>
                </c:pt>
                <c:pt idx="14">
                  <c:v>-0.1128</c:v>
                </c:pt>
                <c:pt idx="15">
                  <c:v>-0.1002</c:v>
                </c:pt>
                <c:pt idx="16">
                  <c:v>-9.0200000000000002E-2</c:v>
                </c:pt>
                <c:pt idx="17">
                  <c:v>-8.2299999999999998E-2</c:v>
                </c:pt>
                <c:pt idx="18">
                  <c:v>-6.5199999999999994E-2</c:v>
                </c:pt>
              </c:numCache>
            </c:numRef>
          </c:val>
          <c:smooth val="0"/>
        </c:ser>
        <c:ser>
          <c:idx val="2"/>
          <c:order val="1"/>
          <c:tx>
            <c:strRef>
              <c:f>'Chart S2'!$G$4</c:f>
              <c:strCache>
                <c:ptCount val="1"/>
                <c:pt idx="0">
                  <c:v>Scotland - Including geographcial share of North Sea revenue</c:v>
                </c:pt>
              </c:strCache>
            </c:strRef>
          </c:tx>
          <c:spPr>
            <a:ln>
              <a:solidFill>
                <a:srgbClr val="C00000"/>
              </a:solidFill>
            </a:ln>
          </c:spPr>
          <c:marker>
            <c:symbol val="none"/>
          </c:marker>
          <c:cat>
            <c:strRef>
              <c:f>'Chart S2'!$D$5:$D$23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S2'!$G$5:$G$23</c:f>
              <c:numCache>
                <c:formatCode>0.0%</c:formatCode>
                <c:ptCount val="19"/>
                <c:pt idx="0">
                  <c:v>-2.5499999999999998E-2</c:v>
                </c:pt>
                <c:pt idx="1">
                  <c:v>-1.7600000000000001E-2</c:v>
                </c:pt>
                <c:pt idx="2">
                  <c:v>2.9999999999999997E-4</c:v>
                </c:pt>
                <c:pt idx="3">
                  <c:v>-1.2200000000000001E-2</c:v>
                </c:pt>
                <c:pt idx="4">
                  <c:v>-3.3300000000000003E-2</c:v>
                </c:pt>
                <c:pt idx="5">
                  <c:v>-4.1700000000000001E-2</c:v>
                </c:pt>
                <c:pt idx="6">
                  <c:v>-2.9899999999999999E-2</c:v>
                </c:pt>
                <c:pt idx="7">
                  <c:v>-2.3999999999999998E-3</c:v>
                </c:pt>
                <c:pt idx="8">
                  <c:v>-1.46E-2</c:v>
                </c:pt>
                <c:pt idx="9">
                  <c:v>-8.8000000000000005E-3</c:v>
                </c:pt>
                <c:pt idx="10">
                  <c:v>-2.4E-2</c:v>
                </c:pt>
                <c:pt idx="11">
                  <c:v>-6.8400000000000002E-2</c:v>
                </c:pt>
                <c:pt idx="12">
                  <c:v>-5.6500000000000002E-2</c:v>
                </c:pt>
                <c:pt idx="13">
                  <c:v>-4.6899999999999997E-2</c:v>
                </c:pt>
                <c:pt idx="14">
                  <c:v>-6.8099999999999994E-2</c:v>
                </c:pt>
                <c:pt idx="15">
                  <c:v>-6.6500000000000004E-2</c:v>
                </c:pt>
                <c:pt idx="16">
                  <c:v>-7.3700000000000002E-2</c:v>
                </c:pt>
                <c:pt idx="17">
                  <c:v>-7.6700000000000004E-2</c:v>
                </c:pt>
                <c:pt idx="18">
                  <c:v>-6.0299999999999999E-2</c:v>
                </c:pt>
              </c:numCache>
            </c:numRef>
          </c:val>
          <c:smooth val="0"/>
        </c:ser>
        <c:ser>
          <c:idx val="3"/>
          <c:order val="2"/>
          <c:tx>
            <c:strRef>
              <c:f>'Chart S2'!$H$4</c:f>
              <c:strCache>
                <c:ptCount val="1"/>
                <c:pt idx="0">
                  <c:v>UK</c:v>
                </c:pt>
              </c:strCache>
            </c:strRef>
          </c:tx>
          <c:spPr>
            <a:ln>
              <a:solidFill>
                <a:srgbClr val="92D050"/>
              </a:solidFill>
            </a:ln>
          </c:spPr>
          <c:marker>
            <c:symbol val="none"/>
          </c:marker>
          <c:cat>
            <c:strRef>
              <c:f>'Chart S2'!$D$5:$D$23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S2'!$H$5:$H$23</c:f>
              <c:numCache>
                <c:formatCode>0.0%</c:formatCode>
                <c:ptCount val="19"/>
                <c:pt idx="0">
                  <c:v>9.4999999999999998E-3</c:v>
                </c:pt>
                <c:pt idx="1">
                  <c:v>1.95E-2</c:v>
                </c:pt>
                <c:pt idx="2">
                  <c:v>2.3699999999999999E-2</c:v>
                </c:pt>
                <c:pt idx="3">
                  <c:v>1.1299999999999999E-2</c:v>
                </c:pt>
                <c:pt idx="4">
                  <c:v>-9.5999999999999992E-3</c:v>
                </c:pt>
                <c:pt idx="5">
                  <c:v>-1.2E-2</c:v>
                </c:pt>
                <c:pt idx="6">
                  <c:v>-1.3599999999999999E-2</c:v>
                </c:pt>
                <c:pt idx="7">
                  <c:v>-8.8000000000000005E-3</c:v>
                </c:pt>
                <c:pt idx="8">
                  <c:v>-5.7000000000000002E-3</c:v>
                </c:pt>
                <c:pt idx="9">
                  <c:v>-6.7000000000000002E-3</c:v>
                </c:pt>
                <c:pt idx="10">
                  <c:v>-3.8300000000000001E-2</c:v>
                </c:pt>
                <c:pt idx="11">
                  <c:v>-6.5500000000000003E-2</c:v>
                </c:pt>
                <c:pt idx="12">
                  <c:v>-5.8299999999999998E-2</c:v>
                </c:pt>
                <c:pt idx="13">
                  <c:v>-4.99E-2</c:v>
                </c:pt>
                <c:pt idx="14">
                  <c:v>-4.9399999999999999E-2</c:v>
                </c:pt>
                <c:pt idx="15">
                  <c:v>-4.02E-2</c:v>
                </c:pt>
                <c:pt idx="16">
                  <c:v>-3.1600000000000003E-2</c:v>
                </c:pt>
                <c:pt idx="17">
                  <c:v>-2.1700000000000001E-2</c:v>
                </c:pt>
                <c:pt idx="18">
                  <c:v>-4.4000000000000003E-3</c:v>
                </c:pt>
              </c:numCache>
            </c:numRef>
          </c:val>
          <c:smooth val="0"/>
        </c:ser>
        <c:dLbls>
          <c:showLegendKey val="0"/>
          <c:showVal val="0"/>
          <c:showCatName val="0"/>
          <c:showSerName val="0"/>
          <c:showPercent val="0"/>
          <c:showBubbleSize val="0"/>
        </c:dLbls>
        <c:marker val="1"/>
        <c:smooth val="0"/>
        <c:axId val="58080640"/>
        <c:axId val="58086528"/>
      </c:lineChart>
      <c:catAx>
        <c:axId val="58080640"/>
        <c:scaling>
          <c:orientation val="minMax"/>
        </c:scaling>
        <c:delete val="0"/>
        <c:axPos val="b"/>
        <c:majorTickMark val="out"/>
        <c:minorTickMark val="none"/>
        <c:tickLblPos val="nextTo"/>
        <c:crossAx val="58086528"/>
        <c:crosses val="autoZero"/>
        <c:auto val="1"/>
        <c:lblAlgn val="ctr"/>
        <c:lblOffset val="100"/>
        <c:noMultiLvlLbl val="0"/>
      </c:catAx>
      <c:valAx>
        <c:axId val="58086528"/>
        <c:scaling>
          <c:orientation val="minMax"/>
        </c:scaling>
        <c:delete val="0"/>
        <c:axPos val="l"/>
        <c:majorGridlines/>
        <c:title>
          <c:tx>
            <c:rich>
              <a:bodyPr rot="-5400000" vert="horz"/>
              <a:lstStyle/>
              <a:p>
                <a:pPr>
                  <a:defRPr/>
                </a:pPr>
                <a:r>
                  <a:rPr lang="en-US"/>
                  <a:t>% GDP</a:t>
                </a:r>
              </a:p>
            </c:rich>
          </c:tx>
          <c:overlay val="0"/>
        </c:title>
        <c:numFmt formatCode="0.0%" sourceLinked="1"/>
        <c:majorTickMark val="out"/>
        <c:minorTickMark val="none"/>
        <c:tickLblPos val="nextTo"/>
        <c:crossAx val="580806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Sector Revenue: Scotland 2016-17</a:t>
            </a:r>
          </a:p>
          <a:p>
            <a:pPr>
              <a:defRPr/>
            </a:pPr>
            <a:endParaRPr lang="en-US" sz="1400"/>
          </a:p>
        </c:rich>
      </c:tx>
      <c:overlay val="1"/>
    </c:title>
    <c:autoTitleDeleted val="0"/>
    <c:plotArea>
      <c:layout>
        <c:manualLayout>
          <c:layoutTarget val="inner"/>
          <c:xMode val="edge"/>
          <c:yMode val="edge"/>
          <c:x val="0.23575565833151049"/>
          <c:y val="5.9828522676888776E-2"/>
          <c:w val="0.72793036727870042"/>
          <c:h val="0.74602934680490929"/>
        </c:manualLayout>
      </c:layout>
      <c:barChart>
        <c:barDir val="bar"/>
        <c:grouping val="stacked"/>
        <c:varyColors val="0"/>
        <c:ser>
          <c:idx val="1"/>
          <c:order val="0"/>
          <c:tx>
            <c:v>Non-North Sea Revenue</c:v>
          </c:tx>
          <c:invertIfNegative val="0"/>
          <c:cat>
            <c:strRef>
              <c:f>'Chart 1.1'!$F$4:$F$27</c:f>
              <c:strCache>
                <c:ptCount val="23"/>
                <c:pt idx="0">
                  <c:v>Scottish landfill tax</c:v>
                </c:pt>
                <c:pt idx="1">
                  <c:v>Air passenger duty</c:v>
                </c:pt>
                <c:pt idx="2">
                  <c:v>Inheritance tax</c:v>
                </c:pt>
                <c:pt idx="3">
                  <c:v>Reserved stamp duties</c:v>
                </c:pt>
                <c:pt idx="4">
                  <c:v>Insurance premium tax</c:v>
                </c:pt>
                <c:pt idx="5">
                  <c:v>Interest and dividends</c:v>
                </c:pt>
                <c:pt idx="6">
                  <c:v>Capital gains tax</c:v>
                </c:pt>
                <c:pt idx="7">
                  <c:v>Other receipts</c:v>
                </c:pt>
                <c:pt idx="8">
                  <c:v>Land &amp; Buildings transaction tax</c:v>
                </c:pt>
                <c:pt idx="9">
                  <c:v>Vehicle excise duties</c:v>
                </c:pt>
                <c:pt idx="10">
                  <c:v>Environmental levies</c:v>
                </c:pt>
                <c:pt idx="11">
                  <c:v>Alcohol duties</c:v>
                </c:pt>
                <c:pt idx="12">
                  <c:v>Tobacco duties</c:v>
                </c:pt>
                <c:pt idx="13">
                  <c:v>VAT refunds</c:v>
                </c:pt>
                <c:pt idx="14">
                  <c:v>Other taxes</c:v>
                </c:pt>
                <c:pt idx="15">
                  <c:v>Council tax</c:v>
                </c:pt>
                <c:pt idx="16">
                  <c:v>Fuel duties</c:v>
                </c:pt>
                <c:pt idx="17">
                  <c:v>Non-domestic rates</c:v>
                </c:pt>
                <c:pt idx="18">
                  <c:v>Corporation tax (&amp; North Sea revenue)</c:v>
                </c:pt>
                <c:pt idx="19">
                  <c:v>Gross operating surplus</c:v>
                </c:pt>
                <c:pt idx="20">
                  <c:v>Value added tax</c:v>
                </c:pt>
                <c:pt idx="21">
                  <c:v>National insurance contributions</c:v>
                </c:pt>
                <c:pt idx="22">
                  <c:v>Income tax</c:v>
                </c:pt>
              </c:strCache>
            </c:strRef>
          </c:cat>
          <c:val>
            <c:numRef>
              <c:f>'Chart 1.1'!$H$4:$H$26</c:f>
              <c:numCache>
                <c:formatCode>#,##0</c:formatCode>
                <c:ptCount val="23"/>
                <c:pt idx="0">
                  <c:v>149</c:v>
                </c:pt>
                <c:pt idx="1">
                  <c:v>264.41000000000003</c:v>
                </c:pt>
                <c:pt idx="2">
                  <c:v>280.36</c:v>
                </c:pt>
                <c:pt idx="3">
                  <c:v>317.29000000000002</c:v>
                </c:pt>
                <c:pt idx="4">
                  <c:v>330.43</c:v>
                </c:pt>
                <c:pt idx="5">
                  <c:v>381.49</c:v>
                </c:pt>
                <c:pt idx="6">
                  <c:v>381.13</c:v>
                </c:pt>
                <c:pt idx="7">
                  <c:v>387.87</c:v>
                </c:pt>
                <c:pt idx="8">
                  <c:v>466</c:v>
                </c:pt>
                <c:pt idx="9">
                  <c:v>466.4</c:v>
                </c:pt>
                <c:pt idx="10">
                  <c:v>591.42999999999995</c:v>
                </c:pt>
                <c:pt idx="11">
                  <c:v>1038.21</c:v>
                </c:pt>
                <c:pt idx="12">
                  <c:v>1099.79</c:v>
                </c:pt>
                <c:pt idx="13">
                  <c:v>1220.28</c:v>
                </c:pt>
                <c:pt idx="14">
                  <c:v>1643.46</c:v>
                </c:pt>
                <c:pt idx="15">
                  <c:v>2082</c:v>
                </c:pt>
                <c:pt idx="16">
                  <c:v>2362.42</c:v>
                </c:pt>
                <c:pt idx="17">
                  <c:v>2731.51</c:v>
                </c:pt>
                <c:pt idx="18">
                  <c:v>3908.2</c:v>
                </c:pt>
                <c:pt idx="19">
                  <c:v>4322.03</c:v>
                </c:pt>
                <c:pt idx="20">
                  <c:v>10193.450000000001</c:v>
                </c:pt>
                <c:pt idx="21">
                  <c:v>10366.56</c:v>
                </c:pt>
                <c:pt idx="22">
                  <c:v>12759.54</c:v>
                </c:pt>
              </c:numCache>
            </c:numRef>
          </c:val>
        </c:ser>
        <c:ser>
          <c:idx val="0"/>
          <c:order val="1"/>
          <c:tx>
            <c:v>Population share of North Sea revenue</c:v>
          </c:tx>
          <c:invertIfNegative val="0"/>
          <c:cat>
            <c:strRef>
              <c:f>'Chart 1.1'!$F$4:$F$27</c:f>
              <c:strCache>
                <c:ptCount val="23"/>
                <c:pt idx="0">
                  <c:v>Scottish landfill tax</c:v>
                </c:pt>
                <c:pt idx="1">
                  <c:v>Air passenger duty</c:v>
                </c:pt>
                <c:pt idx="2">
                  <c:v>Inheritance tax</c:v>
                </c:pt>
                <c:pt idx="3">
                  <c:v>Reserved stamp duties</c:v>
                </c:pt>
                <c:pt idx="4">
                  <c:v>Insurance premium tax</c:v>
                </c:pt>
                <c:pt idx="5">
                  <c:v>Interest and dividends</c:v>
                </c:pt>
                <c:pt idx="6">
                  <c:v>Capital gains tax</c:v>
                </c:pt>
                <c:pt idx="7">
                  <c:v>Other receipts</c:v>
                </c:pt>
                <c:pt idx="8">
                  <c:v>Land &amp; Buildings transaction tax</c:v>
                </c:pt>
                <c:pt idx="9">
                  <c:v>Vehicle excise duties</c:v>
                </c:pt>
                <c:pt idx="10">
                  <c:v>Environmental levies</c:v>
                </c:pt>
                <c:pt idx="11">
                  <c:v>Alcohol duties</c:v>
                </c:pt>
                <c:pt idx="12">
                  <c:v>Tobacco duties</c:v>
                </c:pt>
                <c:pt idx="13">
                  <c:v>VAT refunds</c:v>
                </c:pt>
                <c:pt idx="14">
                  <c:v>Other taxes</c:v>
                </c:pt>
                <c:pt idx="15">
                  <c:v>Council tax</c:v>
                </c:pt>
                <c:pt idx="16">
                  <c:v>Fuel duties</c:v>
                </c:pt>
                <c:pt idx="17">
                  <c:v>Non-domestic rates</c:v>
                </c:pt>
                <c:pt idx="18">
                  <c:v>Corporation tax (&amp; North Sea revenue)</c:v>
                </c:pt>
                <c:pt idx="19">
                  <c:v>Gross operating surplus</c:v>
                </c:pt>
                <c:pt idx="20">
                  <c:v>Value added tax</c:v>
                </c:pt>
                <c:pt idx="21">
                  <c:v>National insurance contributions</c:v>
                </c:pt>
                <c:pt idx="22">
                  <c:v>Income tax</c:v>
                </c:pt>
              </c:strCache>
            </c:strRef>
          </c:cat>
          <c:val>
            <c:numRef>
              <c:f>'Chart 1.1'!$G$4:$G$26</c:f>
              <c:numCache>
                <c:formatCode>#,##0</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6.92</c:v>
                </c:pt>
                <c:pt idx="19">
                  <c:v>0</c:v>
                </c:pt>
                <c:pt idx="20">
                  <c:v>0</c:v>
                </c:pt>
                <c:pt idx="21">
                  <c:v>0</c:v>
                </c:pt>
                <c:pt idx="22">
                  <c:v>0</c:v>
                </c:pt>
              </c:numCache>
            </c:numRef>
          </c:val>
        </c:ser>
        <c:ser>
          <c:idx val="2"/>
          <c:order val="2"/>
          <c:tx>
            <c:v>Illustrative geographical share of North Sea revenue</c:v>
          </c:tx>
          <c:invertIfNegative val="0"/>
          <c:cat>
            <c:strRef>
              <c:f>'Chart 1.1'!$F$4:$F$27</c:f>
              <c:strCache>
                <c:ptCount val="23"/>
                <c:pt idx="0">
                  <c:v>Scottish landfill tax</c:v>
                </c:pt>
                <c:pt idx="1">
                  <c:v>Air passenger duty</c:v>
                </c:pt>
                <c:pt idx="2">
                  <c:v>Inheritance tax</c:v>
                </c:pt>
                <c:pt idx="3">
                  <c:v>Reserved stamp duties</c:v>
                </c:pt>
                <c:pt idx="4">
                  <c:v>Insurance premium tax</c:v>
                </c:pt>
                <c:pt idx="5">
                  <c:v>Interest and dividends</c:v>
                </c:pt>
                <c:pt idx="6">
                  <c:v>Capital gains tax</c:v>
                </c:pt>
                <c:pt idx="7">
                  <c:v>Other receipts</c:v>
                </c:pt>
                <c:pt idx="8">
                  <c:v>Land &amp; Buildings transaction tax</c:v>
                </c:pt>
                <c:pt idx="9">
                  <c:v>Vehicle excise duties</c:v>
                </c:pt>
                <c:pt idx="10">
                  <c:v>Environmental levies</c:v>
                </c:pt>
                <c:pt idx="11">
                  <c:v>Alcohol duties</c:v>
                </c:pt>
                <c:pt idx="12">
                  <c:v>Tobacco duties</c:v>
                </c:pt>
                <c:pt idx="13">
                  <c:v>VAT refunds</c:v>
                </c:pt>
                <c:pt idx="14">
                  <c:v>Other taxes</c:v>
                </c:pt>
                <c:pt idx="15">
                  <c:v>Council tax</c:v>
                </c:pt>
                <c:pt idx="16">
                  <c:v>Fuel duties</c:v>
                </c:pt>
                <c:pt idx="17">
                  <c:v>Non-domestic rates</c:v>
                </c:pt>
                <c:pt idx="18">
                  <c:v>Corporation tax (&amp; North Sea revenue)</c:v>
                </c:pt>
                <c:pt idx="19">
                  <c:v>Gross operating surplus</c:v>
                </c:pt>
                <c:pt idx="20">
                  <c:v>Value added tax</c:v>
                </c:pt>
                <c:pt idx="21">
                  <c:v>National insurance contributions</c:v>
                </c:pt>
                <c:pt idx="22">
                  <c:v>Income tax</c:v>
                </c:pt>
              </c:strCache>
            </c:strRef>
          </c:cat>
          <c:val>
            <c:numRef>
              <c:f>'Chart 1.1'!$I$4:$I$26</c:f>
              <c:numCache>
                <c:formatCode>#,##0</c:formatCode>
                <c:ptCount val="23"/>
                <c:pt idx="18">
                  <c:v>208.26</c:v>
                </c:pt>
              </c:numCache>
            </c:numRef>
          </c:val>
        </c:ser>
        <c:dLbls>
          <c:showLegendKey val="0"/>
          <c:showVal val="0"/>
          <c:showCatName val="0"/>
          <c:showSerName val="0"/>
          <c:showPercent val="0"/>
          <c:showBubbleSize val="0"/>
        </c:dLbls>
        <c:gapWidth val="150"/>
        <c:overlap val="100"/>
        <c:axId val="58102528"/>
        <c:axId val="58104064"/>
      </c:barChart>
      <c:catAx>
        <c:axId val="58102528"/>
        <c:scaling>
          <c:orientation val="minMax"/>
        </c:scaling>
        <c:delete val="0"/>
        <c:axPos val="l"/>
        <c:majorTickMark val="out"/>
        <c:minorTickMark val="none"/>
        <c:tickLblPos val="nextTo"/>
        <c:crossAx val="58104064"/>
        <c:crosses val="autoZero"/>
        <c:auto val="1"/>
        <c:lblAlgn val="ctr"/>
        <c:lblOffset val="100"/>
        <c:noMultiLvlLbl val="0"/>
      </c:catAx>
      <c:valAx>
        <c:axId val="58104064"/>
        <c:scaling>
          <c:orientation val="minMax"/>
        </c:scaling>
        <c:delete val="0"/>
        <c:axPos val="b"/>
        <c:majorGridlines/>
        <c:title>
          <c:tx>
            <c:rich>
              <a:bodyPr/>
              <a:lstStyle/>
              <a:p>
                <a:pPr>
                  <a:defRPr/>
                </a:pPr>
                <a:r>
                  <a:rPr lang="en-GB"/>
                  <a:t>£ billion</a:t>
                </a:r>
              </a:p>
            </c:rich>
          </c:tx>
          <c:overlay val="0"/>
        </c:title>
        <c:numFmt formatCode="&quot;£&quot;#,##0" sourceLinked="0"/>
        <c:majorTickMark val="out"/>
        <c:minorTickMark val="none"/>
        <c:tickLblPos val="nextTo"/>
        <c:crossAx val="58102528"/>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 Sea</a:t>
            </a:r>
            <a:r>
              <a:rPr lang="en-US" baseline="0"/>
              <a:t> Revenue:  </a:t>
            </a:r>
            <a:r>
              <a:rPr lang="en-US"/>
              <a:t>1998-99 to 2016-17</a:t>
            </a:r>
          </a:p>
        </c:rich>
      </c:tx>
      <c:overlay val="0"/>
    </c:title>
    <c:autoTitleDeleted val="0"/>
    <c:plotArea>
      <c:layout/>
      <c:lineChart>
        <c:grouping val="standard"/>
        <c:varyColors val="0"/>
        <c:ser>
          <c:idx val="0"/>
          <c:order val="0"/>
          <c:tx>
            <c:strRef>
              <c:f>'Chart 2.1'!$E$4</c:f>
              <c:strCache>
                <c:ptCount val="1"/>
                <c:pt idx="0">
                  <c:v>UK</c:v>
                </c:pt>
              </c:strCache>
            </c:strRef>
          </c:tx>
          <c:marker>
            <c:symbol val="none"/>
          </c:marker>
          <c:cat>
            <c:strRef>
              <c:f>'Chart 2.1'!$D$5:$D$23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2.1'!$E$5:$E$23</c:f>
              <c:numCache>
                <c:formatCode>_-* #,##0_-;\-* #,##0_-;_-* "-"??_-;_-@_-</c:formatCode>
                <c:ptCount val="19"/>
                <c:pt idx="0">
                  <c:v>1858</c:v>
                </c:pt>
                <c:pt idx="1">
                  <c:v>2476</c:v>
                </c:pt>
                <c:pt idx="2">
                  <c:v>4766</c:v>
                </c:pt>
                <c:pt idx="3">
                  <c:v>5367</c:v>
                </c:pt>
                <c:pt idx="4">
                  <c:v>5167</c:v>
                </c:pt>
                <c:pt idx="5">
                  <c:v>4335</c:v>
                </c:pt>
                <c:pt idx="6">
                  <c:v>6095</c:v>
                </c:pt>
                <c:pt idx="7">
                  <c:v>10099</c:v>
                </c:pt>
                <c:pt idx="8">
                  <c:v>7885</c:v>
                </c:pt>
                <c:pt idx="9">
                  <c:v>9124</c:v>
                </c:pt>
                <c:pt idx="10">
                  <c:v>10621</c:v>
                </c:pt>
                <c:pt idx="11">
                  <c:v>6590</c:v>
                </c:pt>
                <c:pt idx="12">
                  <c:v>9135</c:v>
                </c:pt>
                <c:pt idx="13">
                  <c:v>9619</c:v>
                </c:pt>
                <c:pt idx="14">
                  <c:v>6020</c:v>
                </c:pt>
                <c:pt idx="15">
                  <c:v>4499</c:v>
                </c:pt>
                <c:pt idx="16">
                  <c:v>1691</c:v>
                </c:pt>
                <c:pt idx="17">
                  <c:v>-80</c:v>
                </c:pt>
                <c:pt idx="18" formatCode="General">
                  <c:v>84</c:v>
                </c:pt>
              </c:numCache>
            </c:numRef>
          </c:val>
          <c:smooth val="0"/>
        </c:ser>
        <c:ser>
          <c:idx val="2"/>
          <c:order val="1"/>
          <c:tx>
            <c:strRef>
              <c:f>'Chart 2.1'!$F$4</c:f>
              <c:strCache>
                <c:ptCount val="1"/>
                <c:pt idx="0">
                  <c:v>Scotland - population share</c:v>
                </c:pt>
              </c:strCache>
            </c:strRef>
          </c:tx>
          <c:marker>
            <c:symbol val="none"/>
          </c:marker>
          <c:cat>
            <c:strRef>
              <c:f>'Chart 2.1'!$D$5:$D$23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2.1'!$F$5:$F$23</c:f>
              <c:numCache>
                <c:formatCode>_-* #,##0_-;\-* #,##0_-;_-* "-"??_-;_-@_-</c:formatCode>
                <c:ptCount val="19"/>
                <c:pt idx="0">
                  <c:v>161.11000000000001</c:v>
                </c:pt>
                <c:pt idx="1">
                  <c:v>213.51</c:v>
                </c:pt>
                <c:pt idx="2">
                  <c:v>409.32</c:v>
                </c:pt>
                <c:pt idx="3">
                  <c:v>459.45</c:v>
                </c:pt>
                <c:pt idx="4">
                  <c:v>440.44</c:v>
                </c:pt>
                <c:pt idx="5">
                  <c:v>368.18</c:v>
                </c:pt>
                <c:pt idx="6">
                  <c:v>516.55999999999995</c:v>
                </c:pt>
                <c:pt idx="7">
                  <c:v>853.48</c:v>
                </c:pt>
                <c:pt idx="8">
                  <c:v>665.25</c:v>
                </c:pt>
                <c:pt idx="9">
                  <c:v>768.85</c:v>
                </c:pt>
                <c:pt idx="10">
                  <c:v>893.58</c:v>
                </c:pt>
                <c:pt idx="11">
                  <c:v>553.42999999999995</c:v>
                </c:pt>
                <c:pt idx="12">
                  <c:v>765.72</c:v>
                </c:pt>
                <c:pt idx="13">
                  <c:v>805.04</c:v>
                </c:pt>
                <c:pt idx="14">
                  <c:v>501.66</c:v>
                </c:pt>
                <c:pt idx="15">
                  <c:v>373.6</c:v>
                </c:pt>
                <c:pt idx="16">
                  <c:v>139.96</c:v>
                </c:pt>
                <c:pt idx="17">
                  <c:v>-6.57</c:v>
                </c:pt>
                <c:pt idx="18" formatCode="General">
                  <c:v>6.92</c:v>
                </c:pt>
              </c:numCache>
            </c:numRef>
          </c:val>
          <c:smooth val="0"/>
        </c:ser>
        <c:ser>
          <c:idx val="3"/>
          <c:order val="2"/>
          <c:tx>
            <c:strRef>
              <c:f>'Chart 2.1'!$G$4</c:f>
              <c:strCache>
                <c:ptCount val="1"/>
                <c:pt idx="0">
                  <c:v>Scotland - geographical share</c:v>
                </c:pt>
              </c:strCache>
            </c:strRef>
          </c:tx>
          <c:spPr>
            <a:ln>
              <a:solidFill>
                <a:srgbClr val="FF0000"/>
              </a:solidFill>
            </a:ln>
          </c:spPr>
          <c:marker>
            <c:symbol val="none"/>
          </c:marker>
          <c:cat>
            <c:strRef>
              <c:f>'Chart 2.1'!$D$5:$D$23</c:f>
              <c:strCache>
                <c:ptCount val="19"/>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strCache>
            </c:strRef>
          </c:cat>
          <c:val>
            <c:numRef>
              <c:f>'Chart 2.1'!$G$5:$G$23</c:f>
              <c:numCache>
                <c:formatCode>_-* #,##0_-;\-* #,##0_-;_-* "-"??_-;_-@_-</c:formatCode>
                <c:ptCount val="19"/>
                <c:pt idx="0">
                  <c:v>1518.78</c:v>
                </c:pt>
                <c:pt idx="1">
                  <c:v>2044.13</c:v>
                </c:pt>
                <c:pt idx="2">
                  <c:v>3872.99</c:v>
                </c:pt>
                <c:pt idx="3">
                  <c:v>3952.79</c:v>
                </c:pt>
                <c:pt idx="4">
                  <c:v>4001.8</c:v>
                </c:pt>
                <c:pt idx="5">
                  <c:v>3397.44</c:v>
                </c:pt>
                <c:pt idx="6">
                  <c:v>4590.6899999999996</c:v>
                </c:pt>
                <c:pt idx="7">
                  <c:v>7818.53</c:v>
                </c:pt>
                <c:pt idx="8">
                  <c:v>6153.33</c:v>
                </c:pt>
                <c:pt idx="9">
                  <c:v>7599.68</c:v>
                </c:pt>
                <c:pt idx="10">
                  <c:v>8855.01</c:v>
                </c:pt>
                <c:pt idx="11">
                  <c:v>5796.28</c:v>
                </c:pt>
                <c:pt idx="12">
                  <c:v>7830.37</c:v>
                </c:pt>
                <c:pt idx="13">
                  <c:v>7900.27</c:v>
                </c:pt>
                <c:pt idx="14">
                  <c:v>4643.18</c:v>
                </c:pt>
                <c:pt idx="15">
                  <c:v>3447.61</c:v>
                </c:pt>
                <c:pt idx="16">
                  <c:v>1374.11</c:v>
                </c:pt>
                <c:pt idx="17">
                  <c:v>55.67</c:v>
                </c:pt>
                <c:pt idx="18" formatCode="General">
                  <c:v>208.26</c:v>
                </c:pt>
              </c:numCache>
            </c:numRef>
          </c:val>
          <c:smooth val="0"/>
        </c:ser>
        <c:dLbls>
          <c:showLegendKey val="0"/>
          <c:showVal val="0"/>
          <c:showCatName val="0"/>
          <c:showSerName val="0"/>
          <c:showPercent val="0"/>
          <c:showBubbleSize val="0"/>
        </c:dLbls>
        <c:marker val="1"/>
        <c:smooth val="0"/>
        <c:axId val="211980288"/>
        <c:axId val="211981824"/>
      </c:lineChart>
      <c:catAx>
        <c:axId val="211980288"/>
        <c:scaling>
          <c:orientation val="minMax"/>
        </c:scaling>
        <c:delete val="0"/>
        <c:axPos val="b"/>
        <c:majorTickMark val="out"/>
        <c:minorTickMark val="none"/>
        <c:tickLblPos val="nextTo"/>
        <c:crossAx val="211981824"/>
        <c:crosses val="autoZero"/>
        <c:auto val="1"/>
        <c:lblAlgn val="ctr"/>
        <c:lblOffset val="100"/>
        <c:noMultiLvlLbl val="0"/>
      </c:catAx>
      <c:valAx>
        <c:axId val="211981824"/>
        <c:scaling>
          <c:orientation val="minMax"/>
        </c:scaling>
        <c:delete val="0"/>
        <c:axPos val="l"/>
        <c:majorGridlines/>
        <c:title>
          <c:tx>
            <c:rich>
              <a:bodyPr rot="-5400000" vert="horz"/>
              <a:lstStyle/>
              <a:p>
                <a:pPr>
                  <a:defRPr/>
                </a:pPr>
                <a:r>
                  <a:rPr lang="en-GB"/>
                  <a:t>£ billion</a:t>
                </a:r>
              </a:p>
            </c:rich>
          </c:tx>
          <c:overlay val="0"/>
        </c:title>
        <c:numFmt formatCode="&quot;£&quot;#,##0" sourceLinked="0"/>
        <c:majorTickMark val="out"/>
        <c:minorTickMark val="none"/>
        <c:tickLblPos val="nextTo"/>
        <c:crossAx val="211980288"/>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Expenditure: Scotland 2016-17</a:t>
            </a:r>
          </a:p>
        </c:rich>
      </c:tx>
      <c:overlay val="0"/>
    </c:title>
    <c:autoTitleDeleted val="0"/>
    <c:plotArea>
      <c:layout/>
      <c:barChart>
        <c:barDir val="bar"/>
        <c:grouping val="stacked"/>
        <c:varyColors val="0"/>
        <c:ser>
          <c:idx val="0"/>
          <c:order val="0"/>
          <c:invertIfNegative val="0"/>
          <c:cat>
            <c:strRef>
              <c:f>'Chart 3.1'!$C$4:$C$21</c:f>
              <c:strCache>
                <c:ptCount val="18"/>
                <c:pt idx="0">
                  <c:v>EU Transactions</c:v>
                </c:pt>
                <c:pt idx="1">
                  <c:v>Employment policies</c:v>
                </c:pt>
                <c:pt idx="2">
                  <c:v>Science and technology</c:v>
                </c:pt>
                <c:pt idx="3">
                  <c:v>International services</c:v>
                </c:pt>
                <c:pt idx="4">
                  <c:v>Agriculture, forestry and fisheries</c:v>
                </c:pt>
                <c:pt idx="5">
                  <c:v>Economic development </c:v>
                </c:pt>
                <c:pt idx="6">
                  <c:v>Environment protection</c:v>
                </c:pt>
                <c:pt idx="7">
                  <c:v>Recreation, culture and religion</c:v>
                </c:pt>
                <c:pt idx="8">
                  <c:v>Public and common services</c:v>
                </c:pt>
                <c:pt idx="9">
                  <c:v>Housing and community amenities</c:v>
                </c:pt>
                <c:pt idx="10">
                  <c:v>Public order and safety</c:v>
                </c:pt>
                <c:pt idx="11">
                  <c:v>Defence</c:v>
                </c:pt>
                <c:pt idx="12">
                  <c:v>Transport</c:v>
                </c:pt>
                <c:pt idx="13">
                  <c:v>Public sector debt interest</c:v>
                </c:pt>
                <c:pt idx="14">
                  <c:v>Accounting adjustments</c:v>
                </c:pt>
                <c:pt idx="15">
                  <c:v>Education and training</c:v>
                </c:pt>
                <c:pt idx="16">
                  <c:v>Health</c:v>
                </c:pt>
                <c:pt idx="17">
                  <c:v>Social protection</c:v>
                </c:pt>
              </c:strCache>
            </c:strRef>
          </c:cat>
          <c:val>
            <c:numRef>
              <c:f>'Chart 3.1'!$D$4:$D$21</c:f>
              <c:numCache>
                <c:formatCode>"£"#,##0.00</c:formatCode>
                <c:ptCount val="18"/>
                <c:pt idx="0">
                  <c:v>-6.6000000000000003E-2</c:v>
                </c:pt>
                <c:pt idx="1">
                  <c:v>0.22686000000000001</c:v>
                </c:pt>
                <c:pt idx="2">
                  <c:v>0.44073000000000001</c:v>
                </c:pt>
                <c:pt idx="3">
                  <c:v>0.80977999999999994</c:v>
                </c:pt>
                <c:pt idx="4">
                  <c:v>1.03677</c:v>
                </c:pt>
                <c:pt idx="5">
                  <c:v>1.0406500000000001</c:v>
                </c:pt>
                <c:pt idx="6">
                  <c:v>1.20767</c:v>
                </c:pt>
                <c:pt idx="7">
                  <c:v>1.37544</c:v>
                </c:pt>
                <c:pt idx="8">
                  <c:v>1.51169</c:v>
                </c:pt>
                <c:pt idx="9">
                  <c:v>1.6853800000000001</c:v>
                </c:pt>
                <c:pt idx="10">
                  <c:v>2.7466900000000001</c:v>
                </c:pt>
                <c:pt idx="11">
                  <c:v>3.0529299999999999</c:v>
                </c:pt>
                <c:pt idx="12">
                  <c:v>3.1631499999999999</c:v>
                </c:pt>
                <c:pt idx="13">
                  <c:v>3.2493000000000003</c:v>
                </c:pt>
                <c:pt idx="14">
                  <c:v>5.1262700000000008</c:v>
                </c:pt>
                <c:pt idx="15">
                  <c:v>8.1616800000000005</c:v>
                </c:pt>
                <c:pt idx="16">
                  <c:v>12.657360000000001</c:v>
                </c:pt>
                <c:pt idx="17">
                  <c:v>23.78229</c:v>
                </c:pt>
              </c:numCache>
            </c:numRef>
          </c:val>
        </c:ser>
        <c:dLbls>
          <c:showLegendKey val="0"/>
          <c:showVal val="0"/>
          <c:showCatName val="0"/>
          <c:showSerName val="0"/>
          <c:showPercent val="0"/>
          <c:showBubbleSize val="0"/>
        </c:dLbls>
        <c:gapWidth val="150"/>
        <c:overlap val="100"/>
        <c:axId val="213043840"/>
        <c:axId val="213049728"/>
      </c:barChart>
      <c:catAx>
        <c:axId val="213043840"/>
        <c:scaling>
          <c:orientation val="minMax"/>
        </c:scaling>
        <c:delete val="0"/>
        <c:axPos val="l"/>
        <c:majorTickMark val="out"/>
        <c:minorTickMark val="none"/>
        <c:tickLblPos val="nextTo"/>
        <c:crossAx val="213049728"/>
        <c:crosses val="autoZero"/>
        <c:auto val="1"/>
        <c:lblAlgn val="ctr"/>
        <c:lblOffset val="100"/>
        <c:noMultiLvlLbl val="0"/>
      </c:catAx>
      <c:valAx>
        <c:axId val="213049728"/>
        <c:scaling>
          <c:orientation val="minMax"/>
        </c:scaling>
        <c:delete val="0"/>
        <c:axPos val="b"/>
        <c:majorGridlines/>
        <c:title>
          <c:tx>
            <c:rich>
              <a:bodyPr/>
              <a:lstStyle/>
              <a:p>
                <a:pPr>
                  <a:defRPr/>
                </a:pPr>
                <a:r>
                  <a:rPr lang="en-US"/>
                  <a:t>£ billion</a:t>
                </a:r>
              </a:p>
            </c:rich>
          </c:tx>
          <c:overlay val="0"/>
        </c:title>
        <c:numFmt formatCode="&quot;£&quot;#,##0" sourceLinked="0"/>
        <c:majorTickMark val="out"/>
        <c:minorTickMark val="none"/>
        <c:tickLblPos val="nextTo"/>
        <c:crossAx val="2130438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Devolved and Reserved Revenue in Scotland 2016-17</a:t>
            </a:r>
          </a:p>
        </c:rich>
      </c:tx>
      <c:layout>
        <c:manualLayout>
          <c:xMode val="edge"/>
          <c:yMode val="edge"/>
          <c:x val="0.1412077741294484"/>
          <c:y val="3.6620885753584166E-2"/>
        </c:manualLayout>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'Chart 4.1'!$B$4:$B$8</c:f>
              <c:strCache>
                <c:ptCount val="5"/>
                <c:pt idx="0">
                  <c:v>Assigned under Scotland Act 2016</c:v>
                </c:pt>
                <c:pt idx="1">
                  <c:v>Devolved under Scotland Act 2016</c:v>
                </c:pt>
                <c:pt idx="2">
                  <c:v>Devolved under Scotland Act 2012</c:v>
                </c:pt>
                <c:pt idx="3">
                  <c:v>Previously devolved</c:v>
                </c:pt>
                <c:pt idx="4">
                  <c:v>Reserved</c:v>
                </c:pt>
              </c:strCache>
            </c:strRef>
          </c:cat>
          <c:val>
            <c:numRef>
              <c:f>'Chart 4.1'!$D$4:$D$8</c:f>
              <c:numCache>
                <c:formatCode>0.0%</c:formatCode>
                <c:ptCount val="5"/>
                <c:pt idx="0">
                  <c:v>9.6800342172017426E-2</c:v>
                </c:pt>
                <c:pt idx="1">
                  <c:v>0.13364233147990157</c:v>
                </c:pt>
                <c:pt idx="2">
                  <c:v>9.904679566997418E-2</c:v>
                </c:pt>
                <c:pt idx="3">
                  <c:v>9.1421426927205646E-2</c:v>
                </c:pt>
                <c:pt idx="4">
                  <c:v>0.57908910375090117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GB" sz="1600"/>
              <a:t>Devolved and Reserved</a:t>
            </a:r>
            <a:r>
              <a:rPr lang="en-GB" sz="1600" baseline="0"/>
              <a:t> Expenditure in Scotland 2016-17</a:t>
            </a:r>
            <a:endParaRPr lang="en-GB" sz="1600"/>
          </a:p>
        </c:rich>
      </c:tx>
      <c:overlay val="0"/>
    </c:title>
    <c:autoTitleDeleted val="0"/>
    <c:plotArea>
      <c:layout/>
      <c:pieChart>
        <c:varyColors val="1"/>
        <c:ser>
          <c:idx val="0"/>
          <c:order val="0"/>
          <c:dPt>
            <c:idx val="0"/>
            <c:bubble3D val="0"/>
            <c:spPr>
              <a:solidFill>
                <a:schemeClr val="accent2"/>
              </a:solidFill>
            </c:spPr>
          </c:dPt>
          <c:dPt>
            <c:idx val="1"/>
            <c:bubble3D val="0"/>
            <c:spPr>
              <a:solidFill>
                <a:schemeClr val="accent4"/>
              </a:solidFill>
            </c:spPr>
          </c:dPt>
          <c:dPt>
            <c:idx val="2"/>
            <c:bubble3D val="0"/>
            <c:spPr>
              <a:solidFill>
                <a:schemeClr val="accent5"/>
              </a:solidFill>
            </c:spPr>
          </c:dPt>
          <c:dLbls>
            <c:showLegendKey val="0"/>
            <c:showVal val="1"/>
            <c:showCatName val="0"/>
            <c:showSerName val="0"/>
            <c:showPercent val="0"/>
            <c:showBubbleSize val="0"/>
            <c:showLeaderLines val="1"/>
          </c:dLbls>
          <c:cat>
            <c:strRef>
              <c:f>'Chart 4.2'!$B$14:$B$16</c:f>
              <c:strCache>
                <c:ptCount val="3"/>
                <c:pt idx="0">
                  <c:v>Devolved under Scotland Act 2016</c:v>
                </c:pt>
                <c:pt idx="1">
                  <c:v>Currently devolved</c:v>
                </c:pt>
                <c:pt idx="2">
                  <c:v>Reserved</c:v>
                </c:pt>
              </c:strCache>
            </c:strRef>
          </c:cat>
          <c:val>
            <c:numRef>
              <c:f>'Chart 4.2'!$D$14:$D$16</c:f>
              <c:numCache>
                <c:formatCode>0.0%</c:formatCode>
                <c:ptCount val="3"/>
                <c:pt idx="0">
                  <c:v>3.9180644256180744E-2</c:v>
                </c:pt>
                <c:pt idx="1">
                  <c:v>0.59126864257885592</c:v>
                </c:pt>
                <c:pt idx="2">
                  <c:v>0.36955071316496335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solidFill>
      <a:schemeClr val="bg1"/>
    </a:solidFill>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57150</xdr:rowOff>
    </xdr:from>
    <xdr:to>
      <xdr:col>10</xdr:col>
      <xdr:colOff>581024</xdr:colOff>
      <xdr:row>30</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152400</xdr:rowOff>
    </xdr:from>
    <xdr:to>
      <xdr:col>10</xdr:col>
      <xdr:colOff>495300</xdr:colOff>
      <xdr:row>30</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38101</xdr:colOff>
      <xdr:row>0</xdr:row>
      <xdr:rowOff>47625</xdr:rowOff>
    </xdr:from>
    <xdr:to>
      <xdr:col>11</xdr:col>
      <xdr:colOff>495300</xdr:colOff>
      <xdr:row>34</xdr:row>
      <xdr:rowOff>47626</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57149</xdr:colOff>
      <xdr:row>1</xdr:row>
      <xdr:rowOff>38100</xdr:rowOff>
    </xdr:from>
    <xdr:to>
      <xdr:col>10</xdr:col>
      <xdr:colOff>552449</xdr:colOff>
      <xdr:row>31</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57149</xdr:rowOff>
    </xdr:from>
    <xdr:to>
      <xdr:col>6</xdr:col>
      <xdr:colOff>590550</xdr:colOff>
      <xdr:row>35</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123824</xdr:colOff>
      <xdr:row>0</xdr:row>
      <xdr:rowOff>123825</xdr:rowOff>
    </xdr:from>
    <xdr:to>
      <xdr:col>9</xdr:col>
      <xdr:colOff>19050</xdr:colOff>
      <xdr:row>29</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142875</xdr:colOff>
      <xdr:row>0</xdr:row>
      <xdr:rowOff>80962</xdr:rowOff>
    </xdr:from>
    <xdr:to>
      <xdr:col>8</xdr:col>
      <xdr:colOff>419100</xdr:colOff>
      <xdr:row>26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84"/>
  <sheetViews>
    <sheetView tabSelected="1" workbookViewId="0">
      <selection activeCell="A125" sqref="A125"/>
    </sheetView>
  </sheetViews>
  <sheetFormatPr defaultRowHeight="12.75"/>
  <cols>
    <col min="1" max="1" width="121.42578125" customWidth="1"/>
    <col min="3" max="5" width="9.140625" style="235"/>
  </cols>
  <sheetData>
    <row r="2" spans="1:3" ht="20.25">
      <c r="A2" s="17" t="s">
        <v>41</v>
      </c>
      <c r="B2" s="155"/>
    </row>
    <row r="3" spans="1:3" ht="20.25">
      <c r="A3" s="17" t="s">
        <v>330</v>
      </c>
      <c r="B3" s="235"/>
    </row>
    <row r="4" spans="1:3">
      <c r="B4" s="235"/>
    </row>
    <row r="5" spans="1:3" ht="23.25" customHeight="1">
      <c r="A5" s="20" t="s">
        <v>117</v>
      </c>
      <c r="B5" s="235"/>
    </row>
    <row r="7" spans="1:3" ht="15.75">
      <c r="A7" s="18" t="s">
        <v>40</v>
      </c>
    </row>
    <row r="8" spans="1:3" ht="13.5" customHeight="1">
      <c r="A8" s="16" t="s">
        <v>486</v>
      </c>
      <c r="B8" s="32"/>
      <c r="C8" s="303"/>
    </row>
    <row r="9" spans="1:3">
      <c r="A9" s="16" t="s">
        <v>485</v>
      </c>
    </row>
    <row r="10" spans="1:3">
      <c r="A10" s="16" t="s">
        <v>331</v>
      </c>
    </row>
    <row r="11" spans="1:3">
      <c r="A11" s="16" t="s">
        <v>332</v>
      </c>
    </row>
    <row r="12" spans="1:3">
      <c r="A12" s="16" t="s">
        <v>333</v>
      </c>
    </row>
    <row r="13" spans="1:3">
      <c r="A13" s="16" t="s">
        <v>334</v>
      </c>
    </row>
    <row r="14" spans="1:3">
      <c r="A14" s="16" t="s">
        <v>335</v>
      </c>
    </row>
    <row r="15" spans="1:3">
      <c r="A15" s="16" t="s">
        <v>336</v>
      </c>
    </row>
    <row r="16" spans="1:3" ht="15">
      <c r="A16" s="19"/>
    </row>
    <row r="17" spans="1:1" ht="15.75">
      <c r="A17" s="18" t="s">
        <v>132</v>
      </c>
    </row>
    <row r="18" spans="1:1">
      <c r="A18" s="16" t="s">
        <v>337</v>
      </c>
    </row>
    <row r="19" spans="1:1">
      <c r="A19" s="16" t="s">
        <v>467</v>
      </c>
    </row>
    <row r="20" spans="1:1">
      <c r="A20" s="16" t="s">
        <v>468</v>
      </c>
    </row>
    <row r="21" spans="1:1">
      <c r="A21" s="16" t="s">
        <v>525</v>
      </c>
    </row>
    <row r="22" spans="1:1">
      <c r="A22" s="16" t="s">
        <v>470</v>
      </c>
    </row>
    <row r="23" spans="1:1" ht="15" customHeight="1">
      <c r="A23" s="16" t="s">
        <v>471</v>
      </c>
    </row>
    <row r="24" spans="1:1" ht="15">
      <c r="A24" s="19"/>
    </row>
    <row r="25" spans="1:1" ht="15.75">
      <c r="A25" s="18" t="s">
        <v>150</v>
      </c>
    </row>
    <row r="26" spans="1:1" s="16" customFormat="1">
      <c r="A26" s="781" t="s">
        <v>472</v>
      </c>
    </row>
    <row r="27" spans="1:1">
      <c r="A27" s="16" t="s">
        <v>338</v>
      </c>
    </row>
    <row r="28" spans="1:1">
      <c r="A28" s="16" t="s">
        <v>339</v>
      </c>
    </row>
    <row r="29" spans="1:1">
      <c r="A29" s="16" t="s">
        <v>340</v>
      </c>
    </row>
    <row r="30" spans="1:1" ht="15">
      <c r="A30" s="19"/>
    </row>
    <row r="31" spans="1:1" ht="15.75">
      <c r="A31" s="18" t="s">
        <v>149</v>
      </c>
    </row>
    <row r="32" spans="1:1">
      <c r="A32" s="16" t="s">
        <v>341</v>
      </c>
    </row>
    <row r="33" spans="1:2">
      <c r="A33" s="16" t="s">
        <v>342</v>
      </c>
    </row>
    <row r="34" spans="1:2">
      <c r="A34" s="16" t="s">
        <v>493</v>
      </c>
    </row>
    <row r="35" spans="1:2">
      <c r="A35" s="16" t="s">
        <v>343</v>
      </c>
    </row>
    <row r="36" spans="1:2">
      <c r="A36" s="16" t="s">
        <v>344</v>
      </c>
      <c r="B36" s="155"/>
    </row>
    <row r="37" spans="1:2">
      <c r="A37" s="16" t="s">
        <v>345</v>
      </c>
    </row>
    <row r="38" spans="1:2">
      <c r="A38" s="16" t="s">
        <v>346</v>
      </c>
    </row>
    <row r="39" spans="1:2">
      <c r="A39" s="16" t="s">
        <v>347</v>
      </c>
    </row>
    <row r="40" spans="1:2">
      <c r="A40" s="16" t="s">
        <v>526</v>
      </c>
    </row>
    <row r="41" spans="1:2">
      <c r="A41" s="16" t="s">
        <v>527</v>
      </c>
    </row>
    <row r="42" spans="1:2">
      <c r="A42" s="16" t="s">
        <v>528</v>
      </c>
    </row>
    <row r="43" spans="1:2">
      <c r="A43" s="16" t="s">
        <v>529</v>
      </c>
    </row>
    <row r="44" spans="1:2">
      <c r="A44" s="16"/>
    </row>
    <row r="45" spans="1:2">
      <c r="A45" s="16"/>
      <c r="B45" s="155"/>
    </row>
    <row r="46" spans="1:2" ht="15.75">
      <c r="A46" s="18" t="s">
        <v>203</v>
      </c>
    </row>
    <row r="47" spans="1:2">
      <c r="A47" s="782" t="s">
        <v>554</v>
      </c>
    </row>
    <row r="48" spans="1:2">
      <c r="A48" s="782" t="s">
        <v>555</v>
      </c>
    </row>
    <row r="49" spans="1:1">
      <c r="A49" s="16" t="s">
        <v>473</v>
      </c>
    </row>
    <row r="50" spans="1:1">
      <c r="A50" s="16" t="s">
        <v>474</v>
      </c>
    </row>
    <row r="51" spans="1:1">
      <c r="A51" s="16" t="s">
        <v>379</v>
      </c>
    </row>
    <row r="52" spans="1:1">
      <c r="A52" s="16" t="s">
        <v>530</v>
      </c>
    </row>
    <row r="53" spans="1:1">
      <c r="A53" s="16" t="s">
        <v>531</v>
      </c>
    </row>
    <row r="54" spans="1:1">
      <c r="A54" s="16" t="s">
        <v>475</v>
      </c>
    </row>
    <row r="55" spans="1:1">
      <c r="A55" s="16" t="s">
        <v>476</v>
      </c>
    </row>
    <row r="56" spans="1:1">
      <c r="A56" s="16" t="s">
        <v>497</v>
      </c>
    </row>
    <row r="57" spans="1:1">
      <c r="A57" s="16"/>
    </row>
    <row r="58" spans="1:1">
      <c r="A58" s="16"/>
    </row>
    <row r="59" spans="1:1" ht="15.75">
      <c r="A59" s="18" t="s">
        <v>129</v>
      </c>
    </row>
    <row r="60" spans="1:1">
      <c r="A60" s="16" t="s">
        <v>532</v>
      </c>
    </row>
    <row r="61" spans="1:1">
      <c r="A61" s="16" t="s">
        <v>477</v>
      </c>
    </row>
    <row r="62" spans="1:1">
      <c r="A62" s="16" t="s">
        <v>499</v>
      </c>
    </row>
    <row r="63" spans="1:1">
      <c r="A63" s="16" t="s">
        <v>500</v>
      </c>
    </row>
    <row r="64" spans="1:1">
      <c r="A64" s="16" t="s">
        <v>504</v>
      </c>
    </row>
    <row r="65" spans="1:1">
      <c r="A65" s="16" t="s">
        <v>479</v>
      </c>
    </row>
    <row r="66" spans="1:1">
      <c r="A66" s="16" t="s">
        <v>348</v>
      </c>
    </row>
    <row r="67" spans="1:1">
      <c r="A67" s="16" t="s">
        <v>349</v>
      </c>
    </row>
    <row r="68" spans="1:1">
      <c r="A68" s="16" t="s">
        <v>546</v>
      </c>
    </row>
    <row r="69" spans="1:1">
      <c r="A69" s="16" t="s">
        <v>350</v>
      </c>
    </row>
    <row r="70" spans="1:1">
      <c r="A70" s="16"/>
    </row>
    <row r="72" spans="1:1" ht="15.75">
      <c r="A72" s="18" t="s">
        <v>131</v>
      </c>
    </row>
    <row r="73" spans="1:1">
      <c r="A73" s="16" t="s">
        <v>506</v>
      </c>
    </row>
    <row r="74" spans="1:1">
      <c r="A74" s="16" t="s">
        <v>352</v>
      </c>
    </row>
    <row r="75" spans="1:1">
      <c r="A75" s="16" t="s">
        <v>353</v>
      </c>
    </row>
    <row r="76" spans="1:1">
      <c r="A76" s="16" t="s">
        <v>354</v>
      </c>
    </row>
    <row r="77" spans="1:1">
      <c r="A77" s="16" t="s">
        <v>355</v>
      </c>
    </row>
    <row r="78" spans="1:1">
      <c r="A78" s="16" t="s">
        <v>548</v>
      </c>
    </row>
    <row r="79" spans="1:1">
      <c r="A79" s="16" t="s">
        <v>356</v>
      </c>
    </row>
    <row r="80" spans="1:1">
      <c r="A80" s="16" t="s">
        <v>357</v>
      </c>
    </row>
    <row r="81" spans="1:5">
      <c r="A81" s="16" t="s">
        <v>358</v>
      </c>
    </row>
    <row r="82" spans="1:5">
      <c r="A82" s="16" t="s">
        <v>360</v>
      </c>
    </row>
    <row r="83" spans="1:5">
      <c r="A83" s="16"/>
    </row>
    <row r="84" spans="1:5">
      <c r="B84" s="16"/>
      <c r="C84" s="304"/>
      <c r="D84" s="304"/>
      <c r="E84" s="304"/>
    </row>
  </sheetData>
  <phoneticPr fontId="18" type="noConversion"/>
  <hyperlinks>
    <hyperlink ref="A8" location="'Table S.1'!A1" display="Table S.1: Total Revenue: 1998-99 to 2016-17"/>
    <hyperlink ref="A9" location="'Table S.2'!A1" display="Table S.2: Revenue per person: Scotland and UK 1998-99 to 2016-17"/>
    <hyperlink ref="A10" location="'Table S.3'!A1" display="Table S.3: Public Sector Total Managed Expenditure: 1998-99 to 2016-17"/>
    <hyperlink ref="A11" location="'Table S.4'!A1" display="Table S.4: Total Managed Expenditure per person: Scotland and UK 1998-99 to 2016-17"/>
    <hyperlink ref="A19" location="'Table 1.1'!A1" display="Table 1.1: Revenue: Scotland and UK 2016-17"/>
    <hyperlink ref="A23" location="'Table 1.4'!A1" display="Table 1.4: Revenue: Scotland and UK: 1998-99 to 2016-17"/>
    <hyperlink ref="A22" location="'Table 1.3'!A1" display="Table 1.3: Revenue Per Person: Scotland and UK 1998-99 to 2016-17"/>
    <hyperlink ref="A32" location="'Chart 3.1'!A1" display="Chart 3.1: Total Public Expenditure: Scotland 2016-17"/>
    <hyperlink ref="A33" location="'Table 3.1'!A1" display="Table 3.1: Total Expenditure: Scotland 2016-17"/>
    <hyperlink ref="A34" location="'Table 3.2'!A1" display="Table 3.2: Total Current and Capital Expenditure: Scotland and UK 2016-17"/>
    <hyperlink ref="A35" location="'Table 3.3'!A1" display="Table 3.3: Current and Capital Expenditure (% of Total Expenditure): Scotland 1998-99 to 2016-17"/>
    <hyperlink ref="A36" location="'Table 3.4'!A1" display="Table 3.4: Total Managed Expenditure as a Share of GDP: 1998-99 to 2016-17"/>
    <hyperlink ref="A37" location="'Table 3.5'!A1" display="Table 3.5: Total Expenditure per Person: Scotland and UK 1998-99 to 2016-17"/>
    <hyperlink ref="A38" location="'Table 3.6'!A1" display="Table 3.6: Total Expenditure: Scotland 1998-99 to 2016-17"/>
    <hyperlink ref="A39" location="'Table 3.7'!A1" display="Table 3.7: Total Expenditure: UK 1998-99 to 2016-17"/>
    <hyperlink ref="A40" location="'Table 3.8'!A1" display="Table 3.8: Total Expenditure: Scottish Government, Local Authorities, Public Corporations, and Other UK Government 1998-99 to 2016-17"/>
    <hyperlink ref="A12" location="'Table S.5'!A1" display="Table S.5: Current Budget Balance: Scotland and UK 1998-99 to 2016-17"/>
    <hyperlink ref="A13" location="'Table S.6'!A1" display="Table S.6: Net Fiscal Balance: Scotland and UK 1998-99 to 2016-17"/>
    <hyperlink ref="A18" location="'Chart 1.1'!A1" display="Chart 1.1: Total Public Sector Revenue: Scotland 2016-17"/>
    <hyperlink ref="A20" location="'Table 1.2'!A1" display="Table 1.2: Non-North Sea Revenue: Scotland as share of UK 1998-99 to 2016-17"/>
    <hyperlink ref="A84:E84" location="'Table 2.5'!A1" display="Table 2.5: Estimated  Devolved Income Tax Liabilities under Smith Commission proposals: Scotland 2009-10 to 2013-14"/>
    <hyperlink ref="A73" location="'Table B.1'!A1" display="Table B.1: Revisions to Estimates of Total Non-North Sea Revenue: 1998-99 to 2015-16"/>
    <hyperlink ref="A74:A75" location="'Table C.1'!A1" display="Table C.1: Revisions to Estimates of Total Non-North Sea Public Sector Revenue: 2009-10 to 2012-13"/>
    <hyperlink ref="A74" location="'Table B.2'!A1" display="Table B.2: Revisions to Estimates of Public Sector Revenue: Scotland and UK 2015-16"/>
    <hyperlink ref="A75" location="'Table B.3'!A1" display="Table B.3: Revisions to UK North Sea Revenue: 1998-99 to 2015-16"/>
    <hyperlink ref="A76" location="'Table B.4'!A1" display="Table B.4: Revisions to Estimates of Total Managed Expenditure: 1998-99 to 2015-16"/>
    <hyperlink ref="A77" location="'Table B.5'!A1" display="Table B.5: Revisions to Estimates of Public Sector Expenditure: Scotland and UK 2015-16"/>
    <hyperlink ref="A78" location="'Table B.6'!A1" display="Table B.6: Revisions to Capital Consumption: 1998-99 to 2015-16"/>
    <hyperlink ref="A79" location="'Table B.7'!A1" display="Table B.7: Revisions to Estimates of the Current Budget Balance: 1998-99 to 2015-16"/>
    <hyperlink ref="A80" location="'Table B.8'!A1" display="Table B.8: Revisions to Estimates of the Net Fiscal Balance: 1998-99 to 2015-16"/>
    <hyperlink ref="A81" location="'Table B.9'!A1" display="Table B.9: Impact of Revisions to GDP on Estimates of the Current Budget Balance: 1998-99 to 2015-16"/>
    <hyperlink ref="A82" location="'Table B.10'!A1" display="Table B.10: Impact of Revisions to GDP on Estimates of the Net Fiscal Balance: 1998-99 to 2015-16"/>
    <hyperlink ref="A62:A63" location="'Table A.6'!A1" display="Table A.6: Fiscal Powers under Scotland Act and Smith Commission: 2014-15 (£m)"/>
    <hyperlink ref="A62" location="'Table A.3'!A1" display="Table A.3: Scottish GDP including and excluding North Sea GDP:1998-99 to 2016-17"/>
    <hyperlink ref="A63" location="'Table A.4'!A1" display="Table A.4: Calendar year General Estimates: Scotland and UK:1998 to 2016"/>
    <hyperlink ref="A28" location="'Table 2.2'!A1" display="Table 2.2: Population Share of North Sea Revenue: Scotland 1998-99 to 2016-17"/>
    <hyperlink ref="A29" location="'Table 2.1'!A1" display="Table 2.1: Composition of North Sea Revenue: UK 1998-99 to 2014-15"/>
    <hyperlink ref="A29" location="'Table 2.3'!A1" display="Table 2.3: Geographical Share of North Sea Revenue: Scotland 1998-99 to 2016-17"/>
    <hyperlink ref="A68" location="'Table A.9'!A1" display="Table A.9: Accounting Adjustment, Revenue and Expenditure: Scotland: 2016-17"/>
    <hyperlink ref="A64" location="'Table A.5'!A1" display="Table A.5: Confidence intervals around survey based apportionments: Scotland"/>
    <hyperlink ref="A65" location="'Table A.6'!A1" display="Table A.6: Amendments to Estimates of Total Public Sector Expenditure from CRA 2016"/>
    <hyperlink ref="A66" location="'Table A.7'!A1" display="Table A.7: Expenditure Accounting Adjustment: UK 1998-99 to 2016-17"/>
    <hyperlink ref="A69" location="'Table A.10'!A1" display="Table A.10: Reconcilation of published budget documents to GERS expenditure Table 3.8"/>
    <hyperlink ref="A14" location="'Chart S1'!A1" display="Chart S.1: Net Fiscal Balance: Scotland and UK 1998-99 to 2016-17"/>
    <hyperlink ref="A15" location="'Chart S2'!A1" display="Chart S.2: Current Budget Balance: Scotland and UK 1998-99 to 2016-17"/>
    <hyperlink ref="A27" location="'Table 2.1'!A1" display="Table 2.1: Composition of North Sea Revenue: UK 1998-99 to 2016-17"/>
    <hyperlink ref="A49" location="'Table 4.1'!A1" display="Table 4.1: Currently Devolved Taxes: 1998-99 to 2016-17"/>
    <hyperlink ref="A50" location="'Table 4.2'!A1" display="Table 4.2: Revenue devolved under Scotland Act 2016: 1998-99 to 2016-17"/>
    <hyperlink ref="A51" location="'Table 4.3'!A1" display="Table 4.3: VAT Assignment: Scotland 1998-99 to 2016-17"/>
    <hyperlink ref="A54" location="'Table 4.6'!A1" display="Table 4.6: Devolved social security under Scotland Act 2016: 2011-12 to 2016-17"/>
    <hyperlink ref="A56" location="'Table 4.8'!A1" display="Table 4.8: Fiscal Powers before and after Scotland Act 2016: 2016-17 (£million)"/>
    <hyperlink ref="A60" location="'Table A.1'!A1" display="Table A.1: Financial Year Population Estimates (thousands):1998-99 to 216-17"/>
    <hyperlink ref="A61" location="'Table A.2'!A1" display="Table A.2: Current and Capital Budgets: Scotland:1998-99 to 2016-17 "/>
    <hyperlink ref="A67" location="'Table A.8'!A1" display="Table A.8: Expenditure Accounting Adjustment: Scotland 1998-99 to 2016-17"/>
    <hyperlink ref="A52:A53" location="'Table 4.3'!A1" display="Table 4.3: VAT Assignment: Scotland 1998-99 to 2016-17"/>
    <hyperlink ref="A52" location="'Table 4.4'!A1" display="Table 4.4: Devolved Revenue per head: Scotland and UK 2012-12 to 2016-17"/>
    <hyperlink ref="A53" location="'Table 4.5'!A1" display="Table 4.5: Social Security devolved prior to Scotland Act 2016"/>
    <hyperlink ref="A55" location="'Table 4.7'!A1" display="Table 4.7: Devolved social security expenditure per head: Scotland and rest of GB: 2011-12 to 2016-17"/>
    <hyperlink ref="A26:XFD26" location="'Chart 2.1'!A1" display="Chart 2.1 North Sea Revenue: 1998-99 to 2016-17"/>
    <hyperlink ref="A47" location="'Chart 4.1'!A1" display="Chart 4.1: Devolved and Reserved Revenue in Scotalnd 2016-17"/>
    <hyperlink ref="A48" location="'Chart 4.2'!A1" display="Chart 4.1: Devolved and Reserved Expenditure in Scotalnd 2016-17"/>
    <hyperlink ref="A21" location="'Box 1.1'!A1" display="Box 1.1: Estimates of Total Scottish Revenues 2012-13 to 2016-17"/>
    <hyperlink ref="A41" location="'Box 3.1'!A1" display="Box 3.1: Social protection spending for Scotland (£ million)"/>
    <hyperlink ref="A42" location="'Box 3.2'!A1" display="Box 3.2: Transactions with institutions of the EU"/>
    <hyperlink ref="A43" location="'Box 3.3'!A1" display="Box 3.2: Transactions with institutions of the EU"/>
  </hyperlinks>
  <pageMargins left="0.75" right="0.75" top="1" bottom="1" header="0.5" footer="0.5"/>
  <pageSetup paperSize="9"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workbookViewId="0">
      <selection sqref="A1:T1"/>
    </sheetView>
  </sheetViews>
  <sheetFormatPr defaultRowHeight="12.75"/>
  <cols>
    <col min="1" max="5" width="9.140625" style="255"/>
    <col min="6" max="6" width="30" style="255" bestFit="1" customWidth="1"/>
    <col min="7" max="16384" width="9.140625" style="255"/>
  </cols>
  <sheetData>
    <row r="1" spans="4:10" s="256" customFormat="1"/>
    <row r="2" spans="4:10" s="256" customFormat="1"/>
    <row r="3" spans="4:10" s="256" customFormat="1">
      <c r="D3" s="256" t="s">
        <v>81</v>
      </c>
      <c r="E3" s="256" t="s">
        <v>82</v>
      </c>
      <c r="F3" s="256" t="s">
        <v>83</v>
      </c>
      <c r="G3" s="256" t="s">
        <v>84</v>
      </c>
      <c r="H3" s="256" t="s">
        <v>85</v>
      </c>
      <c r="I3" s="256" t="s">
        <v>119</v>
      </c>
    </row>
    <row r="4" spans="4:10" s="256" customFormat="1">
      <c r="D4" s="256">
        <v>27</v>
      </c>
      <c r="E4" s="256">
        <v>13</v>
      </c>
      <c r="F4" s="256" t="s">
        <v>364</v>
      </c>
      <c r="G4" s="257">
        <v>0</v>
      </c>
      <c r="H4" s="257">
        <f>'Table 1.1'!B16</f>
        <v>149</v>
      </c>
      <c r="I4" s="257"/>
      <c r="J4" s="256">
        <v>11</v>
      </c>
    </row>
    <row r="5" spans="4:10" s="256" customFormat="1">
      <c r="D5" s="256">
        <v>3</v>
      </c>
      <c r="E5" s="256">
        <v>14</v>
      </c>
      <c r="F5" s="256" t="s">
        <v>33</v>
      </c>
      <c r="G5" s="257">
        <v>0</v>
      </c>
      <c r="H5" s="257">
        <f>'Table 1.1'!B17</f>
        <v>264.41000000000003</v>
      </c>
      <c r="I5" s="257"/>
      <c r="J5" s="256">
        <v>22</v>
      </c>
    </row>
    <row r="6" spans="4:10" s="256" customFormat="1">
      <c r="D6" s="256">
        <v>15</v>
      </c>
      <c r="E6" s="256">
        <v>10</v>
      </c>
      <c r="F6" s="256" t="s">
        <v>36</v>
      </c>
      <c r="G6" s="257">
        <v>0</v>
      </c>
      <c r="H6" s="257">
        <f>'Table 1.1'!B13</f>
        <v>280.36</v>
      </c>
      <c r="I6" s="257"/>
      <c r="J6" s="256">
        <v>9</v>
      </c>
    </row>
    <row r="7" spans="4:10" s="256" customFormat="1">
      <c r="D7" s="256">
        <v>10</v>
      </c>
      <c r="E7" s="256">
        <v>11</v>
      </c>
      <c r="F7" s="256" t="s">
        <v>363</v>
      </c>
      <c r="G7" s="257">
        <v>0</v>
      </c>
      <c r="H7" s="257">
        <f>'Table 1.1'!B14</f>
        <v>317.29000000000002</v>
      </c>
      <c r="I7" s="257"/>
      <c r="J7" s="256">
        <v>8</v>
      </c>
    </row>
    <row r="8" spans="4:10" s="256" customFormat="1">
      <c r="D8" s="256">
        <v>13</v>
      </c>
      <c r="E8" s="256">
        <v>17</v>
      </c>
      <c r="F8" s="256" t="s">
        <v>34</v>
      </c>
      <c r="G8" s="257">
        <v>0</v>
      </c>
      <c r="H8" s="257">
        <f>'Table 1.1'!B20</f>
        <v>330.43</v>
      </c>
      <c r="I8" s="257"/>
      <c r="J8" s="256">
        <v>18</v>
      </c>
    </row>
    <row r="9" spans="4:10" s="256" customFormat="1">
      <c r="D9" s="256">
        <v>21</v>
      </c>
      <c r="E9" s="256">
        <v>21</v>
      </c>
      <c r="F9" s="256" t="s">
        <v>37</v>
      </c>
      <c r="G9" s="257">
        <v>0</v>
      </c>
      <c r="H9" s="257">
        <f>'Table 1.1'!$B29</f>
        <v>381.49</v>
      </c>
      <c r="I9" s="257"/>
      <c r="J9" s="256">
        <v>25</v>
      </c>
    </row>
    <row r="10" spans="4:10" s="256" customFormat="1">
      <c r="D10" s="256">
        <v>20</v>
      </c>
      <c r="E10" s="256">
        <v>9</v>
      </c>
      <c r="F10" s="256" t="s">
        <v>27</v>
      </c>
      <c r="G10" s="257">
        <v>0</v>
      </c>
      <c r="H10" s="257">
        <f>'Table 1.1'!B12</f>
        <v>381.13</v>
      </c>
      <c r="I10" s="257"/>
      <c r="J10" s="256">
        <v>15</v>
      </c>
    </row>
    <row r="11" spans="4:10" s="256" customFormat="1">
      <c r="D11" s="256">
        <v>2</v>
      </c>
      <c r="E11" s="256">
        <v>23</v>
      </c>
      <c r="F11" s="256" t="s">
        <v>381</v>
      </c>
      <c r="G11" s="257">
        <v>0</v>
      </c>
      <c r="H11" s="257">
        <f>'Table 1.1'!$B31</f>
        <v>387.87</v>
      </c>
      <c r="I11" s="257"/>
      <c r="J11" s="256">
        <v>27</v>
      </c>
    </row>
    <row r="12" spans="4:10" s="256" customFormat="1">
      <c r="D12" s="256">
        <v>25</v>
      </c>
      <c r="E12" s="256">
        <v>12</v>
      </c>
      <c r="F12" s="256" t="s">
        <v>507</v>
      </c>
      <c r="G12" s="257">
        <v>0</v>
      </c>
      <c r="H12" s="257">
        <f>'Table 1.1'!B15</f>
        <v>466</v>
      </c>
      <c r="I12" s="257"/>
      <c r="J12" s="256">
        <v>12</v>
      </c>
    </row>
    <row r="13" spans="4:10" s="256" customFormat="1">
      <c r="D13" s="256">
        <v>4</v>
      </c>
      <c r="E13" s="256">
        <v>18</v>
      </c>
      <c r="F13" s="256" t="s">
        <v>365</v>
      </c>
      <c r="G13" s="257">
        <v>0</v>
      </c>
      <c r="H13" s="257">
        <f>'Table 1.1'!B21</f>
        <v>466.4</v>
      </c>
      <c r="I13" s="257"/>
      <c r="J13" s="256">
        <v>23</v>
      </c>
    </row>
    <row r="14" spans="4:10" s="256" customFormat="1">
      <c r="D14" s="256">
        <v>18</v>
      </c>
      <c r="E14" s="256">
        <v>19</v>
      </c>
      <c r="F14" s="256" t="s">
        <v>366</v>
      </c>
      <c r="G14" s="257">
        <v>0</v>
      </c>
      <c r="H14" s="257">
        <f>'Table 1.1'!B22</f>
        <v>591.42999999999995</v>
      </c>
      <c r="J14" s="256">
        <v>24</v>
      </c>
    </row>
    <row r="15" spans="4:10" s="256" customFormat="1">
      <c r="D15" s="256">
        <v>14</v>
      </c>
      <c r="E15" s="256">
        <v>16</v>
      </c>
      <c r="F15" s="256" t="s">
        <v>31</v>
      </c>
      <c r="G15" s="257">
        <v>0</v>
      </c>
      <c r="H15" s="257">
        <f>'Table 1.1'!B19</f>
        <v>1038.21</v>
      </c>
      <c r="I15" s="257"/>
      <c r="J15" s="256">
        <v>20</v>
      </c>
    </row>
    <row r="16" spans="4:10" s="256" customFormat="1">
      <c r="D16" s="256">
        <v>16</v>
      </c>
      <c r="E16" s="256">
        <v>15</v>
      </c>
      <c r="F16" s="256" t="s">
        <v>30</v>
      </c>
      <c r="G16" s="257">
        <v>0</v>
      </c>
      <c r="H16" s="257">
        <f>'Table 1.1'!B18</f>
        <v>1099.79</v>
      </c>
      <c r="I16" s="257"/>
      <c r="J16" s="256">
        <v>5</v>
      </c>
    </row>
    <row r="17" spans="3:12" s="256" customFormat="1">
      <c r="D17" s="256">
        <v>19</v>
      </c>
      <c r="E17" s="256">
        <v>8</v>
      </c>
      <c r="F17" s="256" t="s">
        <v>295</v>
      </c>
      <c r="G17" s="257">
        <v>0</v>
      </c>
      <c r="H17" s="257">
        <f>'Table 1.1'!B11</f>
        <v>1220.28</v>
      </c>
      <c r="J17" s="256">
        <v>3</v>
      </c>
    </row>
    <row r="18" spans="3:12" s="256" customFormat="1">
      <c r="D18" s="256">
        <v>6</v>
      </c>
      <c r="E18" s="256">
        <v>20</v>
      </c>
      <c r="F18" s="256" t="s">
        <v>367</v>
      </c>
      <c r="G18" s="257">
        <v>0</v>
      </c>
      <c r="H18" s="257">
        <f>'Table 1.1'!B23</f>
        <v>1643.46</v>
      </c>
      <c r="I18" s="257"/>
      <c r="J18" s="256">
        <v>4</v>
      </c>
    </row>
    <row r="19" spans="3:12" s="256" customFormat="1">
      <c r="D19" s="256">
        <v>24</v>
      </c>
      <c r="E19" s="256">
        <v>7</v>
      </c>
      <c r="F19" s="256" t="s">
        <v>47</v>
      </c>
      <c r="G19" s="257">
        <v>0</v>
      </c>
      <c r="H19" s="257">
        <f>'Table 1.1'!B10</f>
        <v>2082</v>
      </c>
      <c r="I19" s="257"/>
      <c r="J19" s="256">
        <v>16</v>
      </c>
    </row>
    <row r="20" spans="3:12" s="256" customFormat="1">
      <c r="D20" s="256">
        <v>22</v>
      </c>
      <c r="E20" s="256">
        <v>5</v>
      </c>
      <c r="F20" s="256" t="s">
        <v>29</v>
      </c>
      <c r="G20" s="257">
        <v>0</v>
      </c>
      <c r="H20" s="257">
        <f>'Table 1.1'!B8</f>
        <v>2362.42</v>
      </c>
      <c r="I20" s="257"/>
      <c r="J20" s="256">
        <v>10</v>
      </c>
    </row>
    <row r="21" spans="3:12" s="256" customFormat="1">
      <c r="D21" s="256">
        <v>12</v>
      </c>
      <c r="E21" s="256">
        <v>6</v>
      </c>
      <c r="F21" s="256" t="s">
        <v>38</v>
      </c>
      <c r="G21" s="257">
        <v>0</v>
      </c>
      <c r="H21" s="257">
        <f>'Table 1.1'!B9</f>
        <v>2731.51</v>
      </c>
      <c r="I21" s="257"/>
      <c r="J21" s="256">
        <v>6</v>
      </c>
    </row>
    <row r="22" spans="3:12" s="256" customFormat="1">
      <c r="D22" s="256">
        <v>8</v>
      </c>
      <c r="E22" s="256">
        <v>4</v>
      </c>
      <c r="F22" s="256" t="s">
        <v>480</v>
      </c>
      <c r="G22" s="257">
        <f>'Table 1.1'!B26</f>
        <v>6.92</v>
      </c>
      <c r="H22" s="257">
        <f>'Table 1.1'!B7</f>
        <v>3908.2</v>
      </c>
      <c r="I22" s="257">
        <f>'Table 1.1'!B27</f>
        <v>208.26</v>
      </c>
      <c r="J22" s="256">
        <v>21</v>
      </c>
    </row>
    <row r="23" spans="3:12" s="256" customFormat="1">
      <c r="D23" s="256">
        <v>7</v>
      </c>
      <c r="E23" s="256">
        <v>22</v>
      </c>
      <c r="F23" s="256" t="s">
        <v>21</v>
      </c>
      <c r="G23" s="257">
        <v>0</v>
      </c>
      <c r="H23" s="257">
        <f>'Table 1.1'!$B30</f>
        <v>4322.03</v>
      </c>
      <c r="I23" s="257"/>
      <c r="J23" s="256">
        <v>26</v>
      </c>
    </row>
    <row r="24" spans="3:12" s="256" customFormat="1">
      <c r="D24" s="256">
        <v>11</v>
      </c>
      <c r="E24" s="256">
        <v>3</v>
      </c>
      <c r="F24" s="256" t="s">
        <v>361</v>
      </c>
      <c r="G24" s="257">
        <v>0</v>
      </c>
      <c r="H24" s="257">
        <f>'Table 1.1'!B6</f>
        <v>10193.450000000001</v>
      </c>
      <c r="I24" s="257"/>
      <c r="J24" s="256">
        <v>19</v>
      </c>
    </row>
    <row r="25" spans="3:12" s="256" customFormat="1">
      <c r="D25" s="256">
        <v>26</v>
      </c>
      <c r="E25" s="256">
        <v>2</v>
      </c>
      <c r="F25" s="256" t="s">
        <v>20</v>
      </c>
      <c r="G25" s="257">
        <v>0</v>
      </c>
      <c r="H25" s="257">
        <f>'Table 1.1'!B5</f>
        <v>10366.56</v>
      </c>
      <c r="I25" s="257"/>
      <c r="J25" s="256">
        <v>13</v>
      </c>
    </row>
    <row r="26" spans="3:12" s="256" customFormat="1">
      <c r="D26" s="256">
        <v>23</v>
      </c>
      <c r="E26" s="256">
        <v>1</v>
      </c>
      <c r="F26" s="256" t="s">
        <v>25</v>
      </c>
      <c r="G26" s="257">
        <v>0</v>
      </c>
      <c r="H26" s="257">
        <f>'Table 1.1'!B4</f>
        <v>12759.54</v>
      </c>
      <c r="I26" s="257"/>
      <c r="J26" s="256">
        <v>14</v>
      </c>
    </row>
    <row r="27" spans="3:12" s="256" customFormat="1">
      <c r="G27" s="257"/>
      <c r="H27" s="257"/>
      <c r="I27" s="257"/>
    </row>
    <row r="28" spans="3:12" s="256" customFormat="1"/>
    <row r="29" spans="3:12" s="256" customFormat="1"/>
    <row r="30" spans="3:12" s="256" customFormat="1">
      <c r="C30" s="255"/>
      <c r="D30" s="255"/>
      <c r="E30" s="255"/>
      <c r="F30" s="255"/>
      <c r="G30" s="255"/>
      <c r="H30" s="255"/>
      <c r="I30" s="255"/>
      <c r="J30" s="255"/>
      <c r="K30" s="255"/>
      <c r="L30" s="255"/>
    </row>
    <row r="36" spans="2:2" ht="25.5">
      <c r="B36" s="168" t="s">
        <v>118</v>
      </c>
    </row>
  </sheetData>
  <sortState ref="D4:J26">
    <sortCondition ref="H8"/>
  </sortState>
  <hyperlinks>
    <hyperlink ref="B36" location="'List of Tables'!A1" display="Back to contents"/>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41"/>
  <sheetViews>
    <sheetView workbookViewId="0">
      <selection sqref="A1:T1"/>
    </sheetView>
  </sheetViews>
  <sheetFormatPr defaultRowHeight="12.75"/>
  <cols>
    <col min="1" max="1" width="45" customWidth="1"/>
    <col min="3" max="3" width="10.85546875" customWidth="1"/>
    <col min="4" max="4" width="9.5703125" bestFit="1" customWidth="1"/>
    <col min="5" max="5" width="10.5703125" customWidth="1"/>
    <col min="7" max="7" width="12.28515625" bestFit="1" customWidth="1"/>
  </cols>
  <sheetData>
    <row r="1" spans="1:5" ht="23.25" customHeight="1" thickBot="1">
      <c r="A1" s="1003" t="s">
        <v>467</v>
      </c>
      <c r="B1" s="1004"/>
      <c r="C1" s="1004"/>
      <c r="D1" s="1005"/>
      <c r="E1" s="1006"/>
    </row>
    <row r="2" spans="1:5">
      <c r="A2" s="1007"/>
      <c r="B2" s="1009" t="s">
        <v>22</v>
      </c>
      <c r="C2" s="1010"/>
      <c r="D2" s="174" t="s">
        <v>23</v>
      </c>
      <c r="E2" s="1011" t="s">
        <v>122</v>
      </c>
    </row>
    <row r="3" spans="1:5" ht="34.5" thickBot="1">
      <c r="A3" s="1008"/>
      <c r="B3" s="177" t="s">
        <v>121</v>
      </c>
      <c r="C3" s="176" t="s">
        <v>372</v>
      </c>
      <c r="D3" s="175" t="s">
        <v>24</v>
      </c>
      <c r="E3" s="1012"/>
    </row>
    <row r="4" spans="1:5">
      <c r="A4" s="140" t="s">
        <v>25</v>
      </c>
      <c r="B4" s="38">
        <v>12759.54</v>
      </c>
      <c r="C4" s="178">
        <v>0.24233778546938878</v>
      </c>
      <c r="D4" s="179">
        <v>175923</v>
      </c>
      <c r="E4" s="180">
        <v>7.2529117852696917E-2</v>
      </c>
    </row>
    <row r="5" spans="1:5">
      <c r="A5" s="140" t="s">
        <v>20</v>
      </c>
      <c r="B5" s="38">
        <v>10366.56</v>
      </c>
      <c r="C5" s="178">
        <v>0.19688869609214335</v>
      </c>
      <c r="D5" s="179">
        <v>125937</v>
      </c>
      <c r="E5" s="180">
        <v>8.2315443436003707E-2</v>
      </c>
    </row>
    <row r="6" spans="1:5">
      <c r="A6" s="140" t="s">
        <v>361</v>
      </c>
      <c r="B6" s="38">
        <v>10193.450000000001</v>
      </c>
      <c r="C6" s="178">
        <v>0.1936008742707763</v>
      </c>
      <c r="D6" s="179">
        <v>121520</v>
      </c>
      <c r="E6" s="180">
        <v>8.3882899934167227E-2</v>
      </c>
    </row>
    <row r="7" spans="1:5">
      <c r="A7" s="140" t="s">
        <v>362</v>
      </c>
      <c r="B7" s="38">
        <v>3908.2</v>
      </c>
      <c r="C7" s="178">
        <v>7.4227169096336157E-2</v>
      </c>
      <c r="D7" s="179">
        <v>55211</v>
      </c>
      <c r="E7" s="180">
        <v>7.0786618608610602E-2</v>
      </c>
    </row>
    <row r="8" spans="1:5">
      <c r="A8" s="140" t="s">
        <v>29</v>
      </c>
      <c r="B8" s="38">
        <v>2362.42</v>
      </c>
      <c r="C8" s="178">
        <v>4.4868673255351953E-2</v>
      </c>
      <c r="D8" s="179">
        <v>27936</v>
      </c>
      <c r="E8" s="180">
        <v>8.4565435280641463E-2</v>
      </c>
    </row>
    <row r="9" spans="1:5">
      <c r="A9" s="140" t="s">
        <v>38</v>
      </c>
      <c r="B9" s="38">
        <v>2731.51</v>
      </c>
      <c r="C9" s="178">
        <v>5.1878679355798887E-2</v>
      </c>
      <c r="D9" s="179">
        <v>29319</v>
      </c>
      <c r="E9" s="180">
        <v>9.3165182987141451E-2</v>
      </c>
    </row>
    <row r="10" spans="1:5">
      <c r="A10" s="140" t="s">
        <v>47</v>
      </c>
      <c r="B10" s="38">
        <v>2082</v>
      </c>
      <c r="C10" s="178">
        <v>3.9542747571406758E-2</v>
      </c>
      <c r="D10" s="179">
        <v>30525</v>
      </c>
      <c r="E10" s="180">
        <v>6.8206388206388205E-2</v>
      </c>
    </row>
    <row r="11" spans="1:5">
      <c r="A11" s="140" t="s">
        <v>295</v>
      </c>
      <c r="B11" s="38">
        <v>1220.28</v>
      </c>
      <c r="C11" s="178">
        <v>2.3176380406549586E-2</v>
      </c>
      <c r="D11" s="179">
        <v>13735</v>
      </c>
      <c r="E11" s="180">
        <v>8.8844557699308338E-2</v>
      </c>
    </row>
    <row r="12" spans="1:5">
      <c r="A12" s="140" t="s">
        <v>27</v>
      </c>
      <c r="B12" s="38">
        <v>381.13</v>
      </c>
      <c r="C12" s="178">
        <v>7.2386778971615072E-3</v>
      </c>
      <c r="D12" s="179">
        <v>8704</v>
      </c>
      <c r="E12" s="180">
        <v>4.3787913602941174E-2</v>
      </c>
    </row>
    <row r="13" spans="1:5">
      <c r="A13" s="140" t="s">
        <v>36</v>
      </c>
      <c r="B13" s="38">
        <v>280.36</v>
      </c>
      <c r="C13" s="178">
        <v>5.3247861234964455E-3</v>
      </c>
      <c r="D13" s="179">
        <v>4908</v>
      </c>
      <c r="E13" s="180">
        <v>5.7123064384678082E-2</v>
      </c>
    </row>
    <row r="14" spans="1:5">
      <c r="A14" s="140" t="s">
        <v>363</v>
      </c>
      <c r="B14" s="38">
        <v>317.29000000000002</v>
      </c>
      <c r="C14" s="178">
        <v>6.0261855796981999E-3</v>
      </c>
      <c r="D14" s="179">
        <v>15208</v>
      </c>
      <c r="E14" s="180">
        <v>2.0863361388742768E-2</v>
      </c>
    </row>
    <row r="15" spans="1:5">
      <c r="A15" s="140" t="s">
        <v>507</v>
      </c>
      <c r="B15" s="38">
        <v>466</v>
      </c>
      <c r="C15" s="178">
        <v>8.8505861519094856E-3</v>
      </c>
      <c r="D15" s="179">
        <v>466</v>
      </c>
      <c r="E15" s="180">
        <v>1</v>
      </c>
    </row>
    <row r="16" spans="1:5">
      <c r="A16" s="140" t="s">
        <v>364</v>
      </c>
      <c r="B16" s="38">
        <v>149</v>
      </c>
      <c r="C16" s="178">
        <v>2.829908447713548E-3</v>
      </c>
      <c r="D16" s="179">
        <v>149</v>
      </c>
      <c r="E16" s="180">
        <v>1</v>
      </c>
    </row>
    <row r="17" spans="1:7">
      <c r="A17" s="140" t="s">
        <v>33</v>
      </c>
      <c r="B17" s="38">
        <v>264.41000000000003</v>
      </c>
      <c r="C17" s="178">
        <v>5.0218529708720757E-3</v>
      </c>
      <c r="D17" s="179">
        <v>3228</v>
      </c>
      <c r="E17" s="180">
        <v>8.1911400247831487E-2</v>
      </c>
    </row>
    <row r="18" spans="1:7">
      <c r="A18" s="140" t="s">
        <v>30</v>
      </c>
      <c r="B18" s="38">
        <v>1099.79</v>
      </c>
      <c r="C18" s="178">
        <v>2.0887953098730757E-2</v>
      </c>
      <c r="D18" s="179">
        <v>8681</v>
      </c>
      <c r="E18" s="180">
        <v>0.12668932150673884</v>
      </c>
      <c r="G18" s="349"/>
    </row>
    <row r="19" spans="1:7">
      <c r="A19" s="140" t="s">
        <v>31</v>
      </c>
      <c r="B19" s="38">
        <v>1038.21</v>
      </c>
      <c r="C19" s="178">
        <v>1.9718384224836797E-2</v>
      </c>
      <c r="D19" s="179">
        <v>11117</v>
      </c>
      <c r="E19" s="180">
        <v>9.3389403616083486E-2</v>
      </c>
    </row>
    <row r="20" spans="1:7">
      <c r="A20" s="140" t="s">
        <v>34</v>
      </c>
      <c r="B20" s="38">
        <v>330.43</v>
      </c>
      <c r="C20" s="178">
        <v>6.2757493179730721E-3</v>
      </c>
      <c r="D20" s="179">
        <v>4809</v>
      </c>
      <c r="E20" s="180">
        <v>6.8710750675816182E-2</v>
      </c>
    </row>
    <row r="21" spans="1:7">
      <c r="A21" s="140" t="s">
        <v>365</v>
      </c>
      <c r="B21" s="38">
        <v>466.4</v>
      </c>
      <c r="C21" s="178">
        <v>8.8581832215677767E-3</v>
      </c>
      <c r="D21" s="179">
        <v>5997</v>
      </c>
      <c r="E21" s="180">
        <v>7.777221944305486E-2</v>
      </c>
    </row>
    <row r="22" spans="1:7">
      <c r="A22" s="140" t="s">
        <v>366</v>
      </c>
      <c r="B22" s="38">
        <v>591.42999999999995</v>
      </c>
      <c r="C22" s="178">
        <v>1.1232837270008213E-2</v>
      </c>
      <c r="D22" s="179">
        <v>5195</v>
      </c>
      <c r="E22" s="180">
        <v>0.11384600577478343</v>
      </c>
    </row>
    <row r="23" spans="1:7" ht="13.5" thickBot="1">
      <c r="A23" s="140" t="s">
        <v>388</v>
      </c>
      <c r="B23" s="38">
        <v>1643.46</v>
      </c>
      <c r="C23" s="178">
        <v>3.1213700251538978E-2</v>
      </c>
      <c r="D23" s="179">
        <v>19469</v>
      </c>
      <c r="E23" s="180">
        <v>8.4414196928450355E-2</v>
      </c>
    </row>
    <row r="24" spans="1:7" ht="13.5" thickBot="1">
      <c r="A24" s="871" t="s">
        <v>371</v>
      </c>
      <c r="B24" s="872">
        <v>52651.88</v>
      </c>
      <c r="C24" s="873">
        <v>1</v>
      </c>
      <c r="D24" s="874">
        <v>668037</v>
      </c>
      <c r="E24" s="875">
        <v>7.8815814094129508E-2</v>
      </c>
      <c r="G24" s="27"/>
    </row>
    <row r="25" spans="1:7">
      <c r="A25" s="557" t="s">
        <v>186</v>
      </c>
      <c r="B25" s="181"/>
      <c r="C25" s="182"/>
      <c r="D25" s="181"/>
      <c r="E25" s="184"/>
    </row>
    <row r="26" spans="1:7">
      <c r="A26" s="566" t="s">
        <v>123</v>
      </c>
      <c r="B26" s="567">
        <v>6.92</v>
      </c>
      <c r="C26" s="568"/>
      <c r="D26" s="567">
        <v>84</v>
      </c>
      <c r="E26" s="569">
        <v>8.2380952380952374E-2</v>
      </c>
    </row>
    <row r="27" spans="1:7" ht="13.5" thickBot="1">
      <c r="A27" s="559" t="s">
        <v>124</v>
      </c>
      <c r="B27" s="567">
        <v>208.26</v>
      </c>
      <c r="C27" s="178"/>
      <c r="D27" s="567">
        <v>84</v>
      </c>
      <c r="E27" s="180">
        <v>2.4792857142857141</v>
      </c>
    </row>
    <row r="28" spans="1:7">
      <c r="A28" s="639" t="s">
        <v>381</v>
      </c>
      <c r="B28" s="635"/>
      <c r="C28" s="636"/>
      <c r="D28" s="618"/>
      <c r="E28" s="184"/>
    </row>
    <row r="29" spans="1:7">
      <c r="A29" s="633" t="s">
        <v>382</v>
      </c>
      <c r="B29" s="567">
        <v>381.49</v>
      </c>
      <c r="C29" s="568"/>
      <c r="D29" s="620">
        <v>6256</v>
      </c>
      <c r="E29" s="569">
        <v>6.0979859335038362E-2</v>
      </c>
    </row>
    <row r="30" spans="1:7">
      <c r="A30" s="633" t="s">
        <v>369</v>
      </c>
      <c r="B30" s="567">
        <v>4322.03</v>
      </c>
      <c r="C30" s="568"/>
      <c r="D30" s="620">
        <v>47618</v>
      </c>
      <c r="E30" s="569">
        <v>9.0764626821790068E-2</v>
      </c>
    </row>
    <row r="31" spans="1:7" ht="13.5" thickBot="1">
      <c r="A31" s="634" t="s">
        <v>383</v>
      </c>
      <c r="B31" s="637">
        <v>387.87</v>
      </c>
      <c r="C31" s="183"/>
      <c r="D31" s="620">
        <v>2401</v>
      </c>
      <c r="E31" s="638">
        <v>0.16154518950437319</v>
      </c>
    </row>
    <row r="32" spans="1:7">
      <c r="A32" s="877" t="s">
        <v>384</v>
      </c>
      <c r="B32" s="878"/>
      <c r="C32" s="879"/>
      <c r="D32" s="880"/>
      <c r="E32" s="881"/>
    </row>
    <row r="33" spans="1:5">
      <c r="A33" s="877" t="s">
        <v>385</v>
      </c>
      <c r="B33" s="878">
        <v>57743.27</v>
      </c>
      <c r="C33" s="879"/>
      <c r="D33" s="878">
        <v>724312</v>
      </c>
      <c r="E33" s="882">
        <v>7.9721542650128666E-2</v>
      </c>
    </row>
    <row r="34" spans="1:5">
      <c r="A34" s="883" t="s">
        <v>386</v>
      </c>
      <c r="B34" s="884">
        <v>57750.19</v>
      </c>
      <c r="C34" s="885"/>
      <c r="D34" s="884">
        <v>724396</v>
      </c>
      <c r="E34" s="882">
        <v>7.9721851031756108E-2</v>
      </c>
    </row>
    <row r="35" spans="1:5" ht="13.5" thickBot="1">
      <c r="A35" s="886" t="s">
        <v>387</v>
      </c>
      <c r="B35" s="887">
        <v>57951.53</v>
      </c>
      <c r="C35" s="888"/>
      <c r="D35" s="887">
        <v>724396</v>
      </c>
      <c r="E35" s="889">
        <v>7.9999792930938327E-2</v>
      </c>
    </row>
    <row r="36" spans="1:5" ht="13.5" thickBot="1">
      <c r="A36" s="608" t="s">
        <v>375</v>
      </c>
      <c r="B36" s="609">
        <v>4262.59</v>
      </c>
      <c r="C36" s="610"/>
      <c r="D36" s="611">
        <v>48839</v>
      </c>
      <c r="E36" s="610">
        <v>8.7278404553737796E-2</v>
      </c>
    </row>
    <row r="37" spans="1:5">
      <c r="A37" s="1013" t="s">
        <v>510</v>
      </c>
      <c r="B37" s="1014"/>
      <c r="C37" s="1014"/>
      <c r="D37" s="1014"/>
      <c r="E37" s="1014"/>
    </row>
    <row r="38" spans="1:5" ht="24" customHeight="1">
      <c r="A38" s="1015"/>
      <c r="B38" s="1015"/>
      <c r="C38" s="1015"/>
      <c r="D38" s="1015"/>
      <c r="E38" s="1015"/>
    </row>
    <row r="39" spans="1:5" ht="26.25" customHeight="1">
      <c r="A39" s="1002" t="s">
        <v>511</v>
      </c>
      <c r="B39" s="1002"/>
      <c r="C39" s="1002"/>
      <c r="D39" s="1002"/>
      <c r="E39" s="1002"/>
    </row>
    <row r="40" spans="1:5" ht="13.5">
      <c r="A40" s="863"/>
    </row>
    <row r="41" spans="1:5">
      <c r="A41" s="168" t="s">
        <v>118</v>
      </c>
    </row>
  </sheetData>
  <mergeCells count="6">
    <mergeCell ref="A39:E39"/>
    <mergeCell ref="A1:E1"/>
    <mergeCell ref="A2:A3"/>
    <mergeCell ref="B2:C2"/>
    <mergeCell ref="E2:E3"/>
    <mergeCell ref="A37:E38"/>
  </mergeCells>
  <hyperlinks>
    <hyperlink ref="A41" location="'List of Tables'!A1" display="Back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G32"/>
  <sheetViews>
    <sheetView workbookViewId="0">
      <selection sqref="A1:T1"/>
    </sheetView>
  </sheetViews>
  <sheetFormatPr defaultRowHeight="12.75"/>
  <cols>
    <col min="1" max="1" width="34.85546875" customWidth="1"/>
    <col min="2" max="14" width="9.7109375" customWidth="1"/>
    <col min="15" max="17" width="9.7109375" bestFit="1" customWidth="1"/>
    <col min="20" max="20" width="9.7109375" bestFit="1" customWidth="1"/>
  </cols>
  <sheetData>
    <row r="1" spans="1:33" ht="30" customHeight="1" thickBot="1">
      <c r="A1" s="1016" t="s">
        <v>468</v>
      </c>
      <c r="B1" s="1017"/>
      <c r="C1" s="1017"/>
      <c r="D1" s="1017"/>
      <c r="E1" s="1017"/>
      <c r="F1" s="1017"/>
      <c r="G1" s="1017"/>
      <c r="H1" s="1017"/>
      <c r="I1" s="1017"/>
      <c r="J1" s="1017"/>
      <c r="K1" s="1017"/>
      <c r="L1" s="1017"/>
      <c r="M1" s="1017"/>
      <c r="N1" s="1017"/>
      <c r="O1" s="1018"/>
      <c r="P1" s="1018"/>
      <c r="Q1" s="1018"/>
      <c r="R1" s="1017"/>
      <c r="S1" s="1017"/>
      <c r="T1" s="1019"/>
    </row>
    <row r="2" spans="1:33" ht="12.75" customHeight="1" thickBot="1">
      <c r="A2" s="1020"/>
      <c r="B2" s="992" t="s">
        <v>305</v>
      </c>
      <c r="C2" s="984"/>
      <c r="D2" s="984"/>
      <c r="E2" s="984"/>
      <c r="F2" s="984"/>
      <c r="G2" s="984"/>
      <c r="H2" s="984"/>
      <c r="I2" s="984"/>
      <c r="J2" s="984"/>
      <c r="K2" s="984"/>
      <c r="L2" s="984"/>
      <c r="M2" s="984"/>
      <c r="N2" s="984"/>
      <c r="O2" s="984"/>
      <c r="P2" s="984"/>
      <c r="Q2" s="984"/>
      <c r="R2" s="984"/>
      <c r="S2" s="984"/>
      <c r="T2" s="985"/>
      <c r="U2" s="247"/>
      <c r="V2" s="246"/>
      <c r="W2" s="246"/>
      <c r="X2" s="246"/>
      <c r="Y2" s="246"/>
      <c r="Z2" s="246"/>
      <c r="AA2" s="246"/>
      <c r="AB2" s="246"/>
      <c r="AC2" s="246"/>
      <c r="AD2" s="246"/>
      <c r="AE2" s="246"/>
      <c r="AF2" s="246"/>
      <c r="AG2" s="246"/>
    </row>
    <row r="3" spans="1:33" ht="13.5" thickBot="1">
      <c r="A3" s="1021"/>
      <c r="B3" s="124" t="s">
        <v>171</v>
      </c>
      <c r="C3" s="124" t="s">
        <v>172</v>
      </c>
      <c r="D3" s="124" t="s">
        <v>173</v>
      </c>
      <c r="E3" s="124" t="s">
        <v>174</v>
      </c>
      <c r="F3" s="124" t="s">
        <v>175</v>
      </c>
      <c r="G3" s="124" t="s">
        <v>176</v>
      </c>
      <c r="H3" s="124" t="s">
        <v>177</v>
      </c>
      <c r="I3" s="124" t="s">
        <v>178</v>
      </c>
      <c r="J3" s="124" t="s">
        <v>179</v>
      </c>
      <c r="K3" s="124" t="s">
        <v>180</v>
      </c>
      <c r="L3" s="124" t="s">
        <v>181</v>
      </c>
      <c r="M3" s="124" t="s">
        <v>182</v>
      </c>
      <c r="N3" s="124" t="s">
        <v>42</v>
      </c>
      <c r="O3" s="34" t="s">
        <v>43</v>
      </c>
      <c r="P3" s="34" t="s">
        <v>78</v>
      </c>
      <c r="Q3" s="34" t="s">
        <v>79</v>
      </c>
      <c r="R3" s="124" t="s">
        <v>120</v>
      </c>
      <c r="S3" s="124" t="s">
        <v>168</v>
      </c>
      <c r="T3" s="35" t="s">
        <v>330</v>
      </c>
      <c r="V3" s="32"/>
      <c r="W3" s="32"/>
      <c r="X3" s="32"/>
    </row>
    <row r="4" spans="1:33">
      <c r="A4" s="170" t="s">
        <v>125</v>
      </c>
      <c r="B4" s="185">
        <v>7.3999999999999996E-2</v>
      </c>
      <c r="C4" s="185">
        <v>7.0000000000000007E-2</v>
      </c>
      <c r="D4" s="185">
        <v>7.0000000000000007E-2</v>
      </c>
      <c r="E4" s="185">
        <v>7.0999999999999994E-2</v>
      </c>
      <c r="F4" s="185">
        <v>7.1999999999999995E-2</v>
      </c>
      <c r="G4" s="185">
        <v>7.2999999999999995E-2</v>
      </c>
      <c r="H4" s="185">
        <v>7.1999999999999995E-2</v>
      </c>
      <c r="I4" s="185">
        <v>7.2999999999999995E-2</v>
      </c>
      <c r="J4" s="185">
        <v>7.3999999999999996E-2</v>
      </c>
      <c r="K4" s="185">
        <v>7.3999999999999996E-2</v>
      </c>
      <c r="L4" s="185">
        <v>7.3999999999999996E-2</v>
      </c>
      <c r="M4" s="185">
        <v>7.2999999999999995E-2</v>
      </c>
      <c r="N4" s="185">
        <v>7.3999999999999996E-2</v>
      </c>
      <c r="O4" s="185">
        <v>7.3999999999999996E-2</v>
      </c>
      <c r="P4" s="185">
        <v>7.2999999999999995E-2</v>
      </c>
      <c r="Q4" s="185">
        <v>7.1999999999999995E-2</v>
      </c>
      <c r="R4" s="185">
        <v>7.2999999999999995E-2</v>
      </c>
      <c r="S4" s="185">
        <v>7.2999999999999995E-2</v>
      </c>
      <c r="T4" s="182">
        <v>7.2999999999999995E-2</v>
      </c>
      <c r="U4" s="27"/>
      <c r="V4" s="27"/>
      <c r="W4" s="27"/>
      <c r="X4" s="27"/>
      <c r="Z4" s="23"/>
    </row>
    <row r="5" spans="1:33">
      <c r="A5" s="128" t="s">
        <v>26</v>
      </c>
      <c r="B5" s="186">
        <v>7.9000000000000001E-2</v>
      </c>
      <c r="C5" s="186">
        <v>7.6999999999999999E-2</v>
      </c>
      <c r="D5" s="186">
        <v>7.8E-2</v>
      </c>
      <c r="E5" s="186">
        <v>7.8E-2</v>
      </c>
      <c r="F5" s="186">
        <v>7.9000000000000001E-2</v>
      </c>
      <c r="G5" s="186">
        <v>7.6999999999999999E-2</v>
      </c>
      <c r="H5" s="186">
        <v>7.6999999999999999E-2</v>
      </c>
      <c r="I5" s="186">
        <v>7.6999999999999999E-2</v>
      </c>
      <c r="J5" s="186">
        <v>7.0999999999999994E-2</v>
      </c>
      <c r="K5" s="186">
        <v>7.0999999999999994E-2</v>
      </c>
      <c r="L5" s="186">
        <v>7.5999999999999998E-2</v>
      </c>
      <c r="M5" s="186">
        <v>7.3999999999999996E-2</v>
      </c>
      <c r="N5" s="186">
        <v>7.0999999999999994E-2</v>
      </c>
      <c r="O5" s="186">
        <v>6.9000000000000006E-2</v>
      </c>
      <c r="P5" s="186">
        <v>7.0000000000000007E-2</v>
      </c>
      <c r="Q5" s="186">
        <v>7.0000000000000007E-2</v>
      </c>
      <c r="R5" s="186">
        <v>7.2999999999999995E-2</v>
      </c>
      <c r="S5" s="186">
        <v>7.0999999999999994E-2</v>
      </c>
      <c r="T5" s="178">
        <v>7.0999999999999994E-2</v>
      </c>
      <c r="U5" s="27"/>
      <c r="V5" s="27"/>
      <c r="W5" s="27"/>
      <c r="X5" s="27"/>
      <c r="Z5" s="23"/>
    </row>
    <row r="6" spans="1:33">
      <c r="A6" s="128" t="s">
        <v>20</v>
      </c>
      <c r="B6" s="186">
        <v>8.4000000000000005E-2</v>
      </c>
      <c r="C6" s="186">
        <v>8.2000000000000003E-2</v>
      </c>
      <c r="D6" s="186">
        <v>8.1000000000000003E-2</v>
      </c>
      <c r="E6" s="186">
        <v>8.1000000000000003E-2</v>
      </c>
      <c r="F6" s="186">
        <v>8.1000000000000003E-2</v>
      </c>
      <c r="G6" s="186">
        <v>8.1000000000000003E-2</v>
      </c>
      <c r="H6" s="186">
        <v>8.1000000000000003E-2</v>
      </c>
      <c r="I6" s="186">
        <v>8.1000000000000003E-2</v>
      </c>
      <c r="J6" s="186">
        <v>0.08</v>
      </c>
      <c r="K6" s="186">
        <v>8.2000000000000003E-2</v>
      </c>
      <c r="L6" s="186">
        <v>8.3000000000000004E-2</v>
      </c>
      <c r="M6" s="186">
        <v>8.2000000000000003E-2</v>
      </c>
      <c r="N6" s="186">
        <v>8.2000000000000003E-2</v>
      </c>
      <c r="O6" s="186">
        <v>8.1000000000000003E-2</v>
      </c>
      <c r="P6" s="186">
        <v>8.2000000000000003E-2</v>
      </c>
      <c r="Q6" s="186">
        <v>8.2000000000000003E-2</v>
      </c>
      <c r="R6" s="186">
        <v>8.2000000000000003E-2</v>
      </c>
      <c r="S6" s="186">
        <v>8.2000000000000003E-2</v>
      </c>
      <c r="T6" s="178">
        <v>8.2000000000000003E-2</v>
      </c>
      <c r="U6" s="27"/>
      <c r="V6" s="27"/>
      <c r="W6" s="27"/>
      <c r="X6" s="27"/>
      <c r="Z6" s="23"/>
    </row>
    <row r="7" spans="1:33">
      <c r="A7" s="128" t="s">
        <v>28</v>
      </c>
      <c r="B7" s="186">
        <v>8.5000000000000006E-2</v>
      </c>
      <c r="C7" s="186">
        <v>8.4000000000000005E-2</v>
      </c>
      <c r="D7" s="186">
        <v>8.4000000000000005E-2</v>
      </c>
      <c r="E7" s="186">
        <v>8.3000000000000004E-2</v>
      </c>
      <c r="F7" s="186">
        <v>0.08</v>
      </c>
      <c r="G7" s="186">
        <v>8.1000000000000003E-2</v>
      </c>
      <c r="H7" s="186">
        <v>8.2000000000000003E-2</v>
      </c>
      <c r="I7" s="186">
        <v>8.4000000000000005E-2</v>
      </c>
      <c r="J7" s="186">
        <v>8.5999999999999993E-2</v>
      </c>
      <c r="K7" s="186">
        <v>8.6999999999999994E-2</v>
      </c>
      <c r="L7" s="186">
        <v>8.5999999999999993E-2</v>
      </c>
      <c r="M7" s="186">
        <v>8.5999999999999993E-2</v>
      </c>
      <c r="N7" s="186">
        <v>8.3000000000000004E-2</v>
      </c>
      <c r="O7" s="186">
        <v>8.2000000000000003E-2</v>
      </c>
      <c r="P7" s="186">
        <v>8.3000000000000004E-2</v>
      </c>
      <c r="Q7" s="186">
        <v>8.5000000000000006E-2</v>
      </c>
      <c r="R7" s="186">
        <v>8.4000000000000005E-2</v>
      </c>
      <c r="S7" s="186">
        <v>8.4000000000000005E-2</v>
      </c>
      <c r="T7" s="178">
        <v>8.4000000000000005E-2</v>
      </c>
      <c r="U7" s="27"/>
      <c r="V7" s="27"/>
      <c r="W7" s="27"/>
      <c r="X7" s="27"/>
      <c r="Z7" s="23"/>
    </row>
    <row r="8" spans="1:33">
      <c r="A8" s="128" t="s">
        <v>126</v>
      </c>
      <c r="B8" s="186">
        <v>9.8000000000000004E-2</v>
      </c>
      <c r="C8" s="186">
        <v>9.6000000000000002E-2</v>
      </c>
      <c r="D8" s="186">
        <v>9.4E-2</v>
      </c>
      <c r="E8" s="186">
        <v>9.2999999999999999E-2</v>
      </c>
      <c r="F8" s="186">
        <v>9.0999999999999998E-2</v>
      </c>
      <c r="G8" s="186">
        <v>8.7999999999999995E-2</v>
      </c>
      <c r="H8" s="186">
        <v>8.8999999999999996E-2</v>
      </c>
      <c r="I8" s="186">
        <v>0.09</v>
      </c>
      <c r="J8" s="186">
        <v>8.6999999999999994E-2</v>
      </c>
      <c r="K8" s="186">
        <v>8.5000000000000006E-2</v>
      </c>
      <c r="L8" s="186">
        <v>8.1000000000000003E-2</v>
      </c>
      <c r="M8" s="186">
        <v>8.1000000000000003E-2</v>
      </c>
      <c r="N8" s="186">
        <v>8.2000000000000003E-2</v>
      </c>
      <c r="O8" s="186">
        <v>8.2000000000000003E-2</v>
      </c>
      <c r="P8" s="186">
        <v>8.2000000000000003E-2</v>
      </c>
      <c r="Q8" s="186">
        <v>0.08</v>
      </c>
      <c r="R8" s="186">
        <v>8.1000000000000003E-2</v>
      </c>
      <c r="S8" s="186">
        <v>0.08</v>
      </c>
      <c r="T8" s="178">
        <v>0.08</v>
      </c>
      <c r="U8" s="27"/>
      <c r="V8" s="27"/>
      <c r="W8" s="27"/>
      <c r="X8" s="27"/>
      <c r="Z8" s="23"/>
    </row>
    <row r="9" spans="1:33" ht="13.5" thickBot="1">
      <c r="A9" s="252" t="s">
        <v>39</v>
      </c>
      <c r="B9" s="186">
        <v>9.0999999999999998E-2</v>
      </c>
      <c r="C9" s="186">
        <v>9.2999999999999999E-2</v>
      </c>
      <c r="D9" s="186">
        <v>9.4E-2</v>
      </c>
      <c r="E9" s="186">
        <v>9.6000000000000002E-2</v>
      </c>
      <c r="F9" s="186">
        <v>9.0999999999999998E-2</v>
      </c>
      <c r="G9" s="186">
        <v>9.1999999999999998E-2</v>
      </c>
      <c r="H9" s="186">
        <v>9.0999999999999998E-2</v>
      </c>
      <c r="I9" s="186">
        <v>9.0999999999999998E-2</v>
      </c>
      <c r="J9" s="186">
        <v>0.09</v>
      </c>
      <c r="K9" s="186">
        <v>8.8999999999999996E-2</v>
      </c>
      <c r="L9" s="186">
        <v>9.1999999999999998E-2</v>
      </c>
      <c r="M9" s="186">
        <v>9.0999999999999998E-2</v>
      </c>
      <c r="N9" s="186">
        <v>0.09</v>
      </c>
      <c r="O9" s="186">
        <v>8.8999999999999996E-2</v>
      </c>
      <c r="P9" s="186">
        <v>8.8999999999999996E-2</v>
      </c>
      <c r="Q9" s="186">
        <v>8.7999999999999995E-2</v>
      </c>
      <c r="R9" s="186">
        <v>8.5999999999999993E-2</v>
      </c>
      <c r="S9" s="186">
        <v>8.5000000000000006E-2</v>
      </c>
      <c r="T9" s="178">
        <v>8.4000000000000005E-2</v>
      </c>
      <c r="U9" s="27"/>
      <c r="V9" s="27"/>
      <c r="W9" s="27"/>
      <c r="X9" s="27"/>
      <c r="Z9" s="23"/>
    </row>
    <row r="10" spans="1:33" ht="13.5" thickBot="1">
      <c r="A10" s="944" t="s">
        <v>127</v>
      </c>
      <c r="B10" s="945">
        <v>8.4000000000000005E-2</v>
      </c>
      <c r="C10" s="945">
        <v>8.3000000000000004E-2</v>
      </c>
      <c r="D10" s="945">
        <v>8.2000000000000003E-2</v>
      </c>
      <c r="E10" s="945">
        <v>8.3000000000000004E-2</v>
      </c>
      <c r="F10" s="945">
        <v>8.2000000000000003E-2</v>
      </c>
      <c r="G10" s="945">
        <v>8.2000000000000003E-2</v>
      </c>
      <c r="H10" s="945">
        <v>8.2000000000000003E-2</v>
      </c>
      <c r="I10" s="945">
        <v>8.2000000000000003E-2</v>
      </c>
      <c r="J10" s="945">
        <v>8.1000000000000003E-2</v>
      </c>
      <c r="K10" s="945">
        <v>8.2000000000000003E-2</v>
      </c>
      <c r="L10" s="945">
        <v>8.3000000000000004E-2</v>
      </c>
      <c r="M10" s="945">
        <v>8.2000000000000003E-2</v>
      </c>
      <c r="N10" s="945">
        <v>8.1000000000000003E-2</v>
      </c>
      <c r="O10" s="945">
        <v>8.1000000000000003E-2</v>
      </c>
      <c r="P10" s="945">
        <v>8.1000000000000003E-2</v>
      </c>
      <c r="Q10" s="945">
        <v>8.1000000000000003E-2</v>
      </c>
      <c r="R10" s="945">
        <v>0.08</v>
      </c>
      <c r="S10" s="945">
        <v>0.08</v>
      </c>
      <c r="T10" s="946">
        <v>0.08</v>
      </c>
      <c r="U10" s="27"/>
      <c r="V10" s="27"/>
      <c r="W10" s="27"/>
      <c r="X10" s="27"/>
      <c r="Z10" s="23"/>
    </row>
    <row r="11" spans="1:33">
      <c r="A11" s="1022" t="s">
        <v>487</v>
      </c>
      <c r="B11" s="1023"/>
      <c r="C11" s="1023"/>
      <c r="D11" s="1023"/>
      <c r="E11" s="1023"/>
      <c r="F11" s="1023"/>
      <c r="G11" s="1023"/>
      <c r="H11" s="1023"/>
      <c r="I11" s="1023"/>
      <c r="J11" s="1023"/>
      <c r="K11" s="1023"/>
      <c r="L11" s="1023"/>
      <c r="M11" s="1023"/>
      <c r="N11" s="1023"/>
      <c r="O11" s="1023"/>
      <c r="P11" s="1023"/>
      <c r="Q11" s="1023"/>
      <c r="R11" s="1023"/>
      <c r="S11" s="1023"/>
      <c r="T11" s="1023"/>
    </row>
    <row r="12" spans="1:33">
      <c r="A12" s="813"/>
      <c r="B12" s="795"/>
      <c r="C12" s="795"/>
      <c r="D12" s="795"/>
      <c r="E12" s="795"/>
      <c r="F12" s="795"/>
      <c r="G12" s="795"/>
      <c r="H12" s="795"/>
      <c r="I12" s="795"/>
      <c r="J12" s="795"/>
      <c r="K12" s="795"/>
      <c r="L12" s="795"/>
      <c r="M12" s="795"/>
      <c r="N12" s="795"/>
      <c r="O12" s="795"/>
      <c r="P12" s="795"/>
      <c r="Q12" s="795"/>
      <c r="R12" s="795"/>
      <c r="S12" s="795"/>
      <c r="T12" s="795"/>
    </row>
    <row r="13" spans="1:33">
      <c r="A13" s="168" t="s">
        <v>118</v>
      </c>
      <c r="B13" s="27"/>
      <c r="C13" s="27"/>
      <c r="D13" s="27"/>
      <c r="E13" s="27"/>
      <c r="F13" s="27"/>
      <c r="G13" s="27"/>
      <c r="H13" s="27"/>
      <c r="I13" s="27"/>
      <c r="J13" s="27"/>
      <c r="K13" s="27"/>
      <c r="L13" s="27"/>
      <c r="M13" s="27"/>
      <c r="N13" s="27"/>
      <c r="O13" s="27"/>
      <c r="P13" s="27"/>
      <c r="Q13" s="27"/>
      <c r="R13" s="27"/>
      <c r="S13" s="27"/>
      <c r="T13" s="27"/>
    </row>
    <row r="28" spans="2:20">
      <c r="B28" s="23"/>
      <c r="C28" s="23"/>
      <c r="D28" s="23"/>
      <c r="E28" s="23"/>
      <c r="F28" s="23"/>
      <c r="G28" s="23"/>
      <c r="H28" s="23"/>
      <c r="I28" s="23"/>
      <c r="J28" s="23"/>
      <c r="K28" s="23"/>
      <c r="L28" s="23"/>
      <c r="M28" s="23"/>
      <c r="N28" s="23"/>
      <c r="O28" s="23"/>
      <c r="P28" s="23"/>
      <c r="Q28" s="23"/>
      <c r="R28" s="23"/>
      <c r="S28" s="23"/>
      <c r="T28" s="23"/>
    </row>
    <row r="29" spans="2:20">
      <c r="B29" s="23"/>
      <c r="C29" s="23"/>
      <c r="D29" s="23"/>
      <c r="E29" s="23"/>
      <c r="F29" s="23"/>
      <c r="G29" s="23"/>
      <c r="H29" s="23"/>
      <c r="I29" s="23"/>
      <c r="J29" s="23"/>
      <c r="K29" s="23"/>
      <c r="L29" s="23"/>
      <c r="M29" s="23"/>
      <c r="N29" s="23"/>
      <c r="O29" s="23"/>
      <c r="P29" s="23"/>
      <c r="Q29" s="23"/>
      <c r="R29" s="23"/>
      <c r="S29" s="23"/>
      <c r="T29" s="23"/>
    </row>
    <row r="30" spans="2:20">
      <c r="B30" s="23"/>
      <c r="C30" s="23"/>
      <c r="D30" s="23"/>
      <c r="E30" s="23"/>
      <c r="F30" s="23"/>
      <c r="G30" s="23"/>
      <c r="H30" s="23"/>
      <c r="I30" s="23"/>
      <c r="J30" s="23"/>
      <c r="K30" s="23"/>
      <c r="L30" s="23"/>
      <c r="M30" s="23"/>
      <c r="N30" s="23"/>
      <c r="O30" s="23"/>
      <c r="P30" s="23"/>
      <c r="Q30" s="23"/>
      <c r="R30" s="23"/>
      <c r="S30" s="23"/>
      <c r="T30" s="23"/>
    </row>
    <row r="31" spans="2:20">
      <c r="B31" s="23"/>
      <c r="C31" s="23"/>
      <c r="D31" s="23"/>
      <c r="E31" s="23"/>
      <c r="F31" s="23"/>
      <c r="G31" s="23"/>
      <c r="H31" s="23"/>
      <c r="I31" s="23"/>
      <c r="J31" s="23"/>
      <c r="K31" s="23"/>
      <c r="L31" s="23"/>
      <c r="M31" s="23"/>
      <c r="N31" s="23"/>
      <c r="O31" s="23"/>
      <c r="P31" s="23"/>
      <c r="Q31" s="23"/>
      <c r="R31" s="23"/>
      <c r="S31" s="23"/>
      <c r="T31" s="23"/>
    </row>
    <row r="32" spans="2:20">
      <c r="B32" s="23"/>
      <c r="C32" s="23"/>
      <c r="D32" s="23"/>
      <c r="E32" s="23"/>
      <c r="F32" s="23"/>
      <c r="G32" s="23"/>
      <c r="H32" s="23"/>
      <c r="I32" s="23"/>
      <c r="J32" s="23"/>
      <c r="K32" s="23"/>
      <c r="L32" s="23"/>
      <c r="M32" s="23"/>
      <c r="N32" s="23"/>
      <c r="O32" s="23"/>
      <c r="P32" s="23"/>
      <c r="Q32" s="23"/>
      <c r="R32" s="23"/>
      <c r="S32" s="23"/>
      <c r="T32" s="23"/>
    </row>
  </sheetData>
  <mergeCells count="4">
    <mergeCell ref="A1:T1"/>
    <mergeCell ref="A2:A3"/>
    <mergeCell ref="B2:T2"/>
    <mergeCell ref="A11:T11"/>
  </mergeCells>
  <hyperlinks>
    <hyperlink ref="A13" location="'List of Tables'!A1" display="Back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sqref="A1:T1"/>
    </sheetView>
  </sheetViews>
  <sheetFormatPr defaultRowHeight="12.75"/>
  <cols>
    <col min="1" max="1" width="50" customWidth="1"/>
  </cols>
  <sheetData>
    <row r="1" spans="1:6" ht="15.75" thickBot="1">
      <c r="A1" s="1024" t="s">
        <v>469</v>
      </c>
      <c r="B1" s="1025"/>
      <c r="C1" s="1025"/>
      <c r="D1" s="1025"/>
      <c r="E1" s="1025"/>
      <c r="F1" s="1026"/>
    </row>
    <row r="2" spans="1:6">
      <c r="A2" s="1007"/>
      <c r="B2" s="1027"/>
      <c r="C2" s="1027"/>
      <c r="D2" s="1027"/>
      <c r="E2" s="1027"/>
      <c r="F2" s="1028"/>
    </row>
    <row r="3" spans="1:6" ht="13.5" thickBot="1">
      <c r="A3" s="1008"/>
      <c r="B3" s="124" t="s">
        <v>78</v>
      </c>
      <c r="C3" s="124" t="s">
        <v>79</v>
      </c>
      <c r="D3" s="124" t="s">
        <v>120</v>
      </c>
      <c r="E3" s="124" t="s">
        <v>168</v>
      </c>
      <c r="F3" s="125" t="s">
        <v>330</v>
      </c>
    </row>
    <row r="4" spans="1:6">
      <c r="A4" s="423" t="s">
        <v>423</v>
      </c>
      <c r="B4" s="693"/>
      <c r="C4" s="694"/>
      <c r="D4" s="694"/>
      <c r="E4" s="694"/>
      <c r="F4" s="695"/>
    </row>
    <row r="5" spans="1:6">
      <c r="A5" s="423" t="s">
        <v>277</v>
      </c>
      <c r="B5" s="38">
        <v>44161.41</v>
      </c>
      <c r="C5" s="38">
        <v>45917.34</v>
      </c>
      <c r="D5" s="38">
        <v>47678.400000000001</v>
      </c>
      <c r="E5" s="38">
        <v>49449.66</v>
      </c>
      <c r="F5" s="29">
        <v>52651.88</v>
      </c>
    </row>
    <row r="6" spans="1:6">
      <c r="A6" s="423" t="s">
        <v>422</v>
      </c>
      <c r="B6" s="38">
        <v>44197</v>
      </c>
      <c r="C6" s="38">
        <v>45983</v>
      </c>
      <c r="D6" s="38">
        <v>47770</v>
      </c>
      <c r="E6" s="38">
        <v>49565</v>
      </c>
      <c r="F6" s="29" t="s">
        <v>218</v>
      </c>
    </row>
    <row r="7" spans="1:6" ht="13.5" thickBot="1">
      <c r="A7" s="690" t="s">
        <v>278</v>
      </c>
      <c r="B7" s="691">
        <v>-35.589999999996508</v>
      </c>
      <c r="C7" s="691">
        <v>-65.660000000003492</v>
      </c>
      <c r="D7" s="691">
        <v>-91.599999999998545</v>
      </c>
      <c r="E7" s="691">
        <v>-115.33999999999651</v>
      </c>
      <c r="F7" s="692" t="s">
        <v>218</v>
      </c>
    </row>
    <row r="8" spans="1:6">
      <c r="A8" s="641" t="s">
        <v>424</v>
      </c>
      <c r="B8" s="693"/>
      <c r="C8" s="694"/>
      <c r="D8" s="694"/>
      <c r="E8" s="694"/>
      <c r="F8" s="695"/>
    </row>
    <row r="9" spans="1:6">
      <c r="A9" s="423" t="s">
        <v>277</v>
      </c>
      <c r="B9" s="38">
        <v>4750.92</v>
      </c>
      <c r="C9" s="38">
        <v>4887.1799999999994</v>
      </c>
      <c r="D9" s="38">
        <v>4961.17</v>
      </c>
      <c r="E9" s="38">
        <v>4995.87</v>
      </c>
      <c r="F9" s="29">
        <v>5091.3899999999994</v>
      </c>
    </row>
    <row r="10" spans="1:6">
      <c r="A10" s="423" t="s">
        <v>422</v>
      </c>
      <c r="B10" s="38">
        <v>4867</v>
      </c>
      <c r="C10" s="38">
        <v>5045</v>
      </c>
      <c r="D10" s="38">
        <v>5265</v>
      </c>
      <c r="E10" s="38">
        <v>5348</v>
      </c>
      <c r="F10" s="29" t="s">
        <v>218</v>
      </c>
    </row>
    <row r="11" spans="1:6" ht="13.5" thickBot="1">
      <c r="A11" s="690" t="s">
        <v>278</v>
      </c>
      <c r="B11" s="691">
        <v>-116.07999999999993</v>
      </c>
      <c r="C11" s="691">
        <v>-157.82000000000062</v>
      </c>
      <c r="D11" s="691">
        <v>-303.82999999999993</v>
      </c>
      <c r="E11" s="691">
        <v>-352.13000000000011</v>
      </c>
      <c r="F11" s="692" t="s">
        <v>218</v>
      </c>
    </row>
    <row r="12" spans="1:6">
      <c r="A12" s="423" t="s">
        <v>280</v>
      </c>
      <c r="B12" s="388"/>
      <c r="C12" s="388"/>
      <c r="D12" s="388"/>
      <c r="E12" s="388"/>
      <c r="F12" s="389"/>
    </row>
    <row r="13" spans="1:6">
      <c r="A13" s="423" t="s">
        <v>277</v>
      </c>
      <c r="B13" s="28">
        <v>4643.18</v>
      </c>
      <c r="C13" s="28">
        <v>3447.61</v>
      </c>
      <c r="D13" s="28">
        <v>1374.11</v>
      </c>
      <c r="E13" s="28">
        <v>55.67</v>
      </c>
      <c r="F13" s="29">
        <v>208.26</v>
      </c>
    </row>
    <row r="14" spans="1:6">
      <c r="A14" s="423" t="s">
        <v>422</v>
      </c>
      <c r="B14" s="28">
        <v>4640</v>
      </c>
      <c r="C14" s="28">
        <v>3446</v>
      </c>
      <c r="D14" s="28">
        <v>1373</v>
      </c>
      <c r="E14" s="28">
        <v>52</v>
      </c>
      <c r="F14" s="29" t="s">
        <v>218</v>
      </c>
    </row>
    <row r="15" spans="1:6" ht="13.5" thickBot="1">
      <c r="A15" s="690" t="s">
        <v>279</v>
      </c>
      <c r="B15" s="691">
        <v>3.180000000000291</v>
      </c>
      <c r="C15" s="691">
        <v>1.6100000000001273</v>
      </c>
      <c r="D15" s="691">
        <v>1.1099999999999</v>
      </c>
      <c r="E15" s="691">
        <v>3.6700000000000017</v>
      </c>
      <c r="F15" s="692" t="s">
        <v>218</v>
      </c>
    </row>
    <row r="18" spans="1:1">
      <c r="A18" s="168" t="s">
        <v>118</v>
      </c>
    </row>
    <row r="26" spans="1:1">
      <c r="A26" s="22"/>
    </row>
  </sheetData>
  <mergeCells count="3">
    <mergeCell ref="A1:F1"/>
    <mergeCell ref="A2:A3"/>
    <mergeCell ref="B2:F2"/>
  </mergeCells>
  <hyperlinks>
    <hyperlink ref="A18" location="'List of Table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17"/>
  <sheetViews>
    <sheetView workbookViewId="0">
      <selection sqref="A1:T1"/>
    </sheetView>
  </sheetViews>
  <sheetFormatPr defaultRowHeight="12.75"/>
  <cols>
    <col min="1" max="1" width="37.5703125" customWidth="1"/>
  </cols>
  <sheetData>
    <row r="1" spans="1:22" ht="21.75" customHeight="1" thickBot="1">
      <c r="A1" s="1029" t="s">
        <v>512</v>
      </c>
      <c r="B1" s="1030"/>
      <c r="C1" s="1030"/>
      <c r="D1" s="1030"/>
      <c r="E1" s="1030"/>
      <c r="F1" s="1030"/>
      <c r="G1" s="1030"/>
      <c r="H1" s="1030"/>
      <c r="I1" s="1030"/>
      <c r="J1" s="1030"/>
      <c r="K1" s="1030"/>
      <c r="L1" s="1030"/>
      <c r="M1" s="1030"/>
      <c r="N1" s="1030"/>
      <c r="O1" s="1031"/>
      <c r="P1" s="1031"/>
      <c r="Q1" s="1031"/>
      <c r="R1" s="1030"/>
      <c r="S1" s="1030"/>
      <c r="T1" s="1032"/>
      <c r="U1" s="44"/>
      <c r="V1" s="44"/>
    </row>
    <row r="2" spans="1:22" s="412" customFormat="1" ht="13.5" customHeight="1">
      <c r="A2" s="472"/>
      <c r="B2" s="1033" t="s">
        <v>266</v>
      </c>
      <c r="C2" s="1034"/>
      <c r="D2" s="1034"/>
      <c r="E2" s="1034"/>
      <c r="F2" s="1034"/>
      <c r="G2" s="1034"/>
      <c r="H2" s="1034"/>
      <c r="I2" s="1034"/>
      <c r="J2" s="1034"/>
      <c r="K2" s="1034"/>
      <c r="L2" s="1034"/>
      <c r="M2" s="1034"/>
      <c r="N2" s="1034"/>
      <c r="O2" s="1034"/>
      <c r="P2" s="1034"/>
      <c r="Q2" s="1034"/>
      <c r="R2" s="1034"/>
      <c r="S2" s="1035"/>
      <c r="T2" s="1036"/>
      <c r="U2" s="463"/>
      <c r="V2" s="463"/>
    </row>
    <row r="3" spans="1:22" ht="13.5" thickBot="1">
      <c r="A3" s="464"/>
      <c r="B3" s="465" t="s">
        <v>171</v>
      </c>
      <c r="C3" s="465" t="s">
        <v>172</v>
      </c>
      <c r="D3" s="465" t="s">
        <v>173</v>
      </c>
      <c r="E3" s="465" t="s">
        <v>174</v>
      </c>
      <c r="F3" s="465" t="s">
        <v>175</v>
      </c>
      <c r="G3" s="465" t="s">
        <v>176</v>
      </c>
      <c r="H3" s="465" t="s">
        <v>177</v>
      </c>
      <c r="I3" s="465" t="s">
        <v>178</v>
      </c>
      <c r="J3" s="465" t="s">
        <v>179</v>
      </c>
      <c r="K3" s="465" t="s">
        <v>180</v>
      </c>
      <c r="L3" s="465" t="s">
        <v>181</v>
      </c>
      <c r="M3" s="465" t="s">
        <v>182</v>
      </c>
      <c r="N3" s="465" t="s">
        <v>42</v>
      </c>
      <c r="O3" s="465" t="s">
        <v>43</v>
      </c>
      <c r="P3" s="465" t="s">
        <v>78</v>
      </c>
      <c r="Q3" s="465" t="s">
        <v>79</v>
      </c>
      <c r="R3" s="465" t="s">
        <v>120</v>
      </c>
      <c r="S3" s="465" t="s">
        <v>168</v>
      </c>
      <c r="T3" s="473" t="s">
        <v>330</v>
      </c>
      <c r="U3" s="44"/>
      <c r="V3" s="44"/>
    </row>
    <row r="4" spans="1:22">
      <c r="A4" s="455" t="s">
        <v>22</v>
      </c>
      <c r="B4" s="443"/>
      <c r="C4" s="443"/>
      <c r="D4" s="443"/>
      <c r="E4" s="443"/>
      <c r="F4" s="443"/>
      <c r="G4" s="443"/>
      <c r="H4" s="443"/>
      <c r="I4" s="443"/>
      <c r="J4" s="443"/>
      <c r="K4" s="443"/>
      <c r="L4" s="443"/>
      <c r="M4" s="443"/>
      <c r="N4" s="443"/>
      <c r="O4" s="444"/>
      <c r="P4" s="444"/>
      <c r="Q4" s="444"/>
      <c r="R4" s="443"/>
      <c r="S4" s="443"/>
      <c r="T4" s="445"/>
      <c r="U4" s="44"/>
      <c r="V4" s="44"/>
    </row>
    <row r="5" spans="1:22">
      <c r="A5" s="466" t="s">
        <v>0</v>
      </c>
      <c r="B5" s="438">
        <v>5658.48</v>
      </c>
      <c r="C5" s="438">
        <v>5937.58</v>
      </c>
      <c r="D5" s="438">
        <v>6335.87</v>
      </c>
      <c r="E5" s="438">
        <v>6466.77</v>
      </c>
      <c r="F5" s="438">
        <v>6449.06</v>
      </c>
      <c r="G5" s="438">
        <v>7013.03</v>
      </c>
      <c r="H5" s="438">
        <v>7439.29</v>
      </c>
      <c r="I5" s="438">
        <v>7928.74</v>
      </c>
      <c r="J5" s="438">
        <v>8316.3799999999992</v>
      </c>
      <c r="K5" s="438">
        <v>8744.75</v>
      </c>
      <c r="L5" s="438">
        <v>8516.92</v>
      </c>
      <c r="M5" s="438">
        <v>8336.7000000000007</v>
      </c>
      <c r="N5" s="438">
        <v>8765.09</v>
      </c>
      <c r="O5" s="438">
        <v>9008.69</v>
      </c>
      <c r="P5" s="438">
        <v>9199.02</v>
      </c>
      <c r="Q5" s="438">
        <v>9527.02</v>
      </c>
      <c r="R5" s="438">
        <v>9831.91</v>
      </c>
      <c r="S5" s="438">
        <v>10118.25</v>
      </c>
      <c r="T5" s="439">
        <v>10683.9</v>
      </c>
      <c r="U5" s="52"/>
      <c r="V5" s="44"/>
    </row>
    <row r="6" spans="1:22">
      <c r="A6" s="466" t="s">
        <v>115</v>
      </c>
      <c r="B6" s="438">
        <v>5690.22</v>
      </c>
      <c r="C6" s="438">
        <v>5979.69</v>
      </c>
      <c r="D6" s="438">
        <v>6416.71</v>
      </c>
      <c r="E6" s="438">
        <v>6557.48</v>
      </c>
      <c r="F6" s="438">
        <v>6535.98</v>
      </c>
      <c r="G6" s="438">
        <v>7085.61</v>
      </c>
      <c r="H6" s="438">
        <v>7540.76</v>
      </c>
      <c r="I6" s="438">
        <v>8095.57</v>
      </c>
      <c r="J6" s="438">
        <v>8445.74</v>
      </c>
      <c r="K6" s="438">
        <v>8893.23</v>
      </c>
      <c r="L6" s="438">
        <v>8688.43</v>
      </c>
      <c r="M6" s="438">
        <v>8442.33</v>
      </c>
      <c r="N6" s="438">
        <v>8910.34</v>
      </c>
      <c r="O6" s="438">
        <v>9160.49</v>
      </c>
      <c r="P6" s="438">
        <v>9293.3700000000008</v>
      </c>
      <c r="Q6" s="438">
        <v>9597.08</v>
      </c>
      <c r="R6" s="438">
        <v>9858.06</v>
      </c>
      <c r="S6" s="438">
        <v>10117.030000000001</v>
      </c>
      <c r="T6" s="439">
        <v>10685.18</v>
      </c>
      <c r="U6" s="52"/>
      <c r="V6" s="44"/>
    </row>
    <row r="7" spans="1:22" ht="13.5" thickBot="1">
      <c r="A7" s="467" t="s">
        <v>2</v>
      </c>
      <c r="B7" s="441">
        <v>5957.7</v>
      </c>
      <c r="C7" s="441">
        <v>6340.78</v>
      </c>
      <c r="D7" s="441">
        <v>7100.79</v>
      </c>
      <c r="E7" s="441">
        <v>7247.23</v>
      </c>
      <c r="F7" s="441">
        <v>7238.89</v>
      </c>
      <c r="G7" s="441">
        <v>7682.81</v>
      </c>
      <c r="H7" s="441">
        <v>8341.0499999999993</v>
      </c>
      <c r="I7" s="441">
        <v>9457.01</v>
      </c>
      <c r="J7" s="441">
        <v>9512.98</v>
      </c>
      <c r="K7" s="441">
        <v>10212.370000000001</v>
      </c>
      <c r="L7" s="441">
        <v>10216.49</v>
      </c>
      <c r="M7" s="441">
        <v>9442.9699999999993</v>
      </c>
      <c r="N7" s="441">
        <v>10250.469999999999</v>
      </c>
      <c r="O7" s="440">
        <v>10498.37</v>
      </c>
      <c r="P7" s="440">
        <v>10072.27</v>
      </c>
      <c r="Q7" s="440">
        <v>10173.530000000001</v>
      </c>
      <c r="R7" s="441">
        <v>10088.57</v>
      </c>
      <c r="S7" s="441">
        <v>10128.59</v>
      </c>
      <c r="T7" s="442">
        <v>10722.43</v>
      </c>
      <c r="U7" s="52"/>
      <c r="V7" s="44"/>
    </row>
    <row r="8" spans="1:22">
      <c r="A8" s="455" t="s">
        <v>23</v>
      </c>
      <c r="B8" s="468"/>
      <c r="C8" s="468"/>
      <c r="D8" s="468"/>
      <c r="E8" s="468"/>
      <c r="F8" s="468"/>
      <c r="G8" s="468"/>
      <c r="H8" s="468"/>
      <c r="I8" s="468"/>
      <c r="J8" s="468"/>
      <c r="K8" s="468"/>
      <c r="L8" s="468"/>
      <c r="M8" s="468"/>
      <c r="N8" s="468"/>
      <c r="O8" s="469"/>
      <c r="P8" s="469"/>
      <c r="Q8" s="469"/>
      <c r="R8" s="468"/>
      <c r="S8" s="468"/>
      <c r="T8" s="470"/>
      <c r="U8" s="52"/>
      <c r="V8" s="44"/>
    </row>
    <row r="9" spans="1:22">
      <c r="A9" s="466" t="s">
        <v>0</v>
      </c>
      <c r="B9" s="438">
        <v>5847.92</v>
      </c>
      <c r="C9" s="438">
        <v>6205.31</v>
      </c>
      <c r="D9" s="438">
        <v>6607.83</v>
      </c>
      <c r="E9" s="438">
        <v>6660.57</v>
      </c>
      <c r="F9" s="438">
        <v>6736.13</v>
      </c>
      <c r="G9" s="438">
        <v>7268.75</v>
      </c>
      <c r="H9" s="438">
        <v>7728.59</v>
      </c>
      <c r="I9" s="438">
        <v>8169.28</v>
      </c>
      <c r="J9" s="438">
        <v>8624.9500000000007</v>
      </c>
      <c r="K9" s="438">
        <v>9014.42</v>
      </c>
      <c r="L9" s="438">
        <v>8684.2900000000009</v>
      </c>
      <c r="M9" s="438">
        <v>8574.02</v>
      </c>
      <c r="N9" s="438">
        <v>9057.2099999999991</v>
      </c>
      <c r="O9" s="438">
        <v>9317.81</v>
      </c>
      <c r="P9" s="438">
        <v>9467.4</v>
      </c>
      <c r="Q9" s="438">
        <v>9808.4599999999991</v>
      </c>
      <c r="R9" s="438">
        <v>10133.77</v>
      </c>
      <c r="S9" s="438">
        <v>10451.11</v>
      </c>
      <c r="T9" s="439">
        <v>11033.26</v>
      </c>
      <c r="U9" s="52"/>
      <c r="V9" s="44"/>
    </row>
    <row r="10" spans="1:22" ht="13.5" thickBot="1">
      <c r="A10" s="467" t="s">
        <v>95</v>
      </c>
      <c r="B10" s="441">
        <v>5879.67</v>
      </c>
      <c r="C10" s="441">
        <v>6247.47</v>
      </c>
      <c r="D10" s="441">
        <v>6688.68</v>
      </c>
      <c r="E10" s="441">
        <v>6751.26</v>
      </c>
      <c r="F10" s="441">
        <v>6823.06</v>
      </c>
      <c r="G10" s="441">
        <v>7341.34</v>
      </c>
      <c r="H10" s="441">
        <v>7830.06</v>
      </c>
      <c r="I10" s="441">
        <v>8336.16</v>
      </c>
      <c r="J10" s="441">
        <v>8754.31</v>
      </c>
      <c r="K10" s="441">
        <v>9162.91</v>
      </c>
      <c r="L10" s="441">
        <v>8855.7900000000009</v>
      </c>
      <c r="M10" s="441">
        <v>8679.65</v>
      </c>
      <c r="N10" s="441">
        <v>9202.4599999999991</v>
      </c>
      <c r="O10" s="440">
        <v>9469.5499999999993</v>
      </c>
      <c r="P10" s="440">
        <v>9561.75</v>
      </c>
      <c r="Q10" s="440">
        <v>9878.51</v>
      </c>
      <c r="R10" s="441">
        <v>10159.9</v>
      </c>
      <c r="S10" s="441">
        <v>10449.89</v>
      </c>
      <c r="T10" s="442">
        <v>11034.54</v>
      </c>
      <c r="U10" s="52"/>
      <c r="V10" s="44"/>
    </row>
    <row r="11" spans="1:22">
      <c r="A11" s="471" t="s">
        <v>88</v>
      </c>
      <c r="B11" s="438"/>
      <c r="C11" s="438"/>
      <c r="D11" s="438"/>
      <c r="E11" s="438"/>
      <c r="F11" s="438"/>
      <c r="G11" s="438"/>
      <c r="H11" s="438"/>
      <c r="I11" s="438"/>
      <c r="J11" s="438"/>
      <c r="K11" s="438"/>
      <c r="L11" s="438"/>
      <c r="M11" s="438"/>
      <c r="N11" s="438"/>
      <c r="O11" s="438"/>
      <c r="P11" s="438"/>
      <c r="Q11" s="438"/>
      <c r="R11" s="438"/>
      <c r="S11" s="438"/>
      <c r="T11" s="439"/>
      <c r="U11" s="52"/>
      <c r="V11" s="44"/>
    </row>
    <row r="12" spans="1:22">
      <c r="A12" s="466" t="s">
        <v>0</v>
      </c>
      <c r="B12" s="438">
        <v>-189.44</v>
      </c>
      <c r="C12" s="438">
        <v>-267.74</v>
      </c>
      <c r="D12" s="438">
        <v>-271.95999999999998</v>
      </c>
      <c r="E12" s="438">
        <v>-193.8</v>
      </c>
      <c r="F12" s="438">
        <v>-287.07</v>
      </c>
      <c r="G12" s="438">
        <v>-255.72</v>
      </c>
      <c r="H12" s="438">
        <v>-289.3</v>
      </c>
      <c r="I12" s="438">
        <v>-240.54</v>
      </c>
      <c r="J12" s="438">
        <v>-308.57</v>
      </c>
      <c r="K12" s="438">
        <v>-269.67</v>
      </c>
      <c r="L12" s="438">
        <v>-167.37</v>
      </c>
      <c r="M12" s="438">
        <v>-237.31</v>
      </c>
      <c r="N12" s="438">
        <v>-292.12</v>
      </c>
      <c r="O12" s="438">
        <v>-309.12</v>
      </c>
      <c r="P12" s="438">
        <v>-268.38</v>
      </c>
      <c r="Q12" s="438">
        <v>-281.44</v>
      </c>
      <c r="R12" s="438">
        <v>-301.86</v>
      </c>
      <c r="S12" s="438">
        <v>-332.87</v>
      </c>
      <c r="T12" s="439">
        <v>-349.36</v>
      </c>
      <c r="U12" s="52"/>
      <c r="V12" s="44"/>
    </row>
    <row r="13" spans="1:22">
      <c r="A13" s="466" t="s">
        <v>115</v>
      </c>
      <c r="B13" s="438">
        <v>-189.44</v>
      </c>
      <c r="C13" s="438">
        <v>-267.77999999999997</v>
      </c>
      <c r="D13" s="438">
        <v>-271.97000000000003</v>
      </c>
      <c r="E13" s="438">
        <v>-193.78</v>
      </c>
      <c r="F13" s="438">
        <v>-287.08</v>
      </c>
      <c r="G13" s="438">
        <v>-255.73</v>
      </c>
      <c r="H13" s="438">
        <v>-289.3</v>
      </c>
      <c r="I13" s="438">
        <v>-240.59</v>
      </c>
      <c r="J13" s="438">
        <v>-308.57</v>
      </c>
      <c r="K13" s="438">
        <v>-269.68</v>
      </c>
      <c r="L13" s="438">
        <v>-167.36</v>
      </c>
      <c r="M13" s="438">
        <v>-237.32</v>
      </c>
      <c r="N13" s="438">
        <v>-292.12</v>
      </c>
      <c r="O13" s="438">
        <v>-309.06</v>
      </c>
      <c r="P13" s="438">
        <v>-268.38</v>
      </c>
      <c r="Q13" s="438">
        <v>-281.43</v>
      </c>
      <c r="R13" s="438">
        <v>-301.83999999999997</v>
      </c>
      <c r="S13" s="438">
        <v>-332.86</v>
      </c>
      <c r="T13" s="439">
        <v>-349.36</v>
      </c>
      <c r="U13" s="52"/>
      <c r="V13" s="44"/>
    </row>
    <row r="14" spans="1:22" ht="13.5" thickBot="1">
      <c r="A14" s="467" t="s">
        <v>2</v>
      </c>
      <c r="B14" s="441">
        <v>78.03</v>
      </c>
      <c r="C14" s="441">
        <v>93.31</v>
      </c>
      <c r="D14" s="441">
        <v>412.11</v>
      </c>
      <c r="E14" s="441">
        <v>495.97</v>
      </c>
      <c r="F14" s="441">
        <v>415.83</v>
      </c>
      <c r="G14" s="441">
        <v>341.46</v>
      </c>
      <c r="H14" s="441">
        <v>511</v>
      </c>
      <c r="I14" s="441">
        <v>1120.8499999999999</v>
      </c>
      <c r="J14" s="441">
        <v>758.67</v>
      </c>
      <c r="K14" s="441">
        <v>1049.47</v>
      </c>
      <c r="L14" s="441">
        <v>1360.71</v>
      </c>
      <c r="M14" s="441">
        <v>763.32</v>
      </c>
      <c r="N14" s="441">
        <v>1048.01</v>
      </c>
      <c r="O14" s="440">
        <v>1028.82</v>
      </c>
      <c r="P14" s="440">
        <v>510.52</v>
      </c>
      <c r="Q14" s="440">
        <v>295.02</v>
      </c>
      <c r="R14" s="441">
        <v>-71.33</v>
      </c>
      <c r="S14" s="441">
        <v>-321.29000000000002</v>
      </c>
      <c r="T14" s="442">
        <v>-312.11</v>
      </c>
      <c r="U14" s="52"/>
      <c r="V14" s="44"/>
    </row>
    <row r="15" spans="1:22">
      <c r="A15" s="36"/>
    </row>
    <row r="17" spans="1:1">
      <c r="A17" s="168" t="s">
        <v>118</v>
      </c>
    </row>
  </sheetData>
  <mergeCells count="2">
    <mergeCell ref="A1:T1"/>
    <mergeCell ref="B2:T2"/>
  </mergeCells>
  <hyperlinks>
    <hyperlink ref="A17" location="'List of Table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AM93"/>
  <sheetViews>
    <sheetView workbookViewId="0">
      <selection sqref="A1:T1"/>
    </sheetView>
  </sheetViews>
  <sheetFormatPr defaultRowHeight="12.75"/>
  <cols>
    <col min="1" max="1" width="58.28515625" customWidth="1"/>
    <col min="2" max="14" width="9.28515625" style="44" customWidth="1"/>
    <col min="15" max="15" width="9.42578125" style="44" customWidth="1"/>
    <col min="16" max="17" width="9.42578125" style="44" bestFit="1" customWidth="1"/>
    <col min="18" max="19" width="9.28515625" style="44" customWidth="1"/>
    <col min="20" max="20" width="9.42578125" style="44" bestFit="1" customWidth="1"/>
    <col min="21" max="33" width="9.28515625" style="44" customWidth="1"/>
    <col min="34" max="38" width="9.5703125" style="44" bestFit="1" customWidth="1"/>
    <col min="39" max="39" width="10.85546875" style="44" bestFit="1" customWidth="1"/>
  </cols>
  <sheetData>
    <row r="1" spans="1:39" ht="15.75" customHeight="1" thickBot="1">
      <c r="A1" s="1037" t="s">
        <v>513</v>
      </c>
      <c r="B1" s="1038"/>
      <c r="C1" s="1038"/>
      <c r="D1" s="1038"/>
      <c r="E1" s="1038"/>
      <c r="F1" s="1038"/>
      <c r="G1" s="1038"/>
      <c r="H1" s="1038"/>
      <c r="I1" s="1038"/>
      <c r="J1" s="1038"/>
      <c r="K1" s="1038"/>
      <c r="L1" s="1038"/>
      <c r="M1" s="1038"/>
      <c r="N1" s="1038"/>
      <c r="O1" s="1038"/>
      <c r="P1" s="1038"/>
      <c r="Q1" s="1038"/>
      <c r="R1" s="1038"/>
      <c r="S1" s="1038"/>
      <c r="T1" s="1038"/>
      <c r="U1" s="1038"/>
      <c r="V1" s="1038"/>
      <c r="W1" s="1038"/>
      <c r="X1" s="1038"/>
      <c r="Y1" s="1038"/>
      <c r="Z1" s="1038"/>
      <c r="AA1" s="1038"/>
      <c r="AB1" s="1038"/>
      <c r="AC1" s="1038"/>
      <c r="AD1" s="1038"/>
      <c r="AE1" s="1038"/>
      <c r="AF1" s="1038"/>
      <c r="AG1" s="1038"/>
      <c r="AH1" s="1038"/>
      <c r="AI1" s="1038"/>
      <c r="AJ1" s="1038"/>
      <c r="AK1" s="1038"/>
      <c r="AL1" s="1038"/>
      <c r="AM1" s="1039"/>
    </row>
    <row r="2" spans="1:39" ht="13.5" thickBot="1">
      <c r="A2" s="133"/>
      <c r="B2" s="992" t="s">
        <v>24</v>
      </c>
      <c r="C2" s="984"/>
      <c r="D2" s="984"/>
      <c r="E2" s="984"/>
      <c r="F2" s="984"/>
      <c r="G2" s="984"/>
      <c r="H2" s="984"/>
      <c r="I2" s="984"/>
      <c r="J2" s="984"/>
      <c r="K2" s="984"/>
      <c r="L2" s="984"/>
      <c r="M2" s="984"/>
      <c r="N2" s="984"/>
      <c r="O2" s="984"/>
      <c r="P2" s="984"/>
      <c r="Q2" s="984"/>
      <c r="R2" s="984"/>
      <c r="S2" s="984"/>
      <c r="T2" s="984"/>
      <c r="U2" s="984"/>
      <c r="V2" s="984"/>
      <c r="W2" s="984"/>
      <c r="X2" s="984"/>
      <c r="Y2" s="984"/>
      <c r="Z2" s="984"/>
      <c r="AA2" s="984"/>
      <c r="AB2" s="984"/>
      <c r="AC2" s="984"/>
      <c r="AD2" s="984"/>
      <c r="AE2" s="984"/>
      <c r="AF2" s="984"/>
      <c r="AG2" s="984"/>
      <c r="AH2" s="984"/>
      <c r="AI2" s="984"/>
      <c r="AJ2" s="984"/>
      <c r="AK2" s="984"/>
      <c r="AL2" s="984"/>
      <c r="AM2" s="985"/>
    </row>
    <row r="3" spans="1:39" ht="13.5" thickBot="1">
      <c r="A3" s="4"/>
      <c r="B3" s="992" t="s">
        <v>22</v>
      </c>
      <c r="C3" s="984"/>
      <c r="D3" s="984"/>
      <c r="E3" s="984"/>
      <c r="F3" s="984"/>
      <c r="G3" s="984"/>
      <c r="H3" s="984"/>
      <c r="I3" s="984"/>
      <c r="J3" s="984"/>
      <c r="K3" s="984"/>
      <c r="L3" s="984"/>
      <c r="M3" s="984"/>
      <c r="N3" s="984"/>
      <c r="O3" s="984"/>
      <c r="P3" s="984"/>
      <c r="Q3" s="984"/>
      <c r="R3" s="984"/>
      <c r="S3" s="984"/>
      <c r="T3" s="985"/>
      <c r="U3" s="992" t="s">
        <v>23</v>
      </c>
      <c r="V3" s="1040"/>
      <c r="W3" s="1040"/>
      <c r="X3" s="1040"/>
      <c r="Y3" s="1040"/>
      <c r="Z3" s="1040"/>
      <c r="AA3" s="1040"/>
      <c r="AB3" s="1040"/>
      <c r="AC3" s="1040"/>
      <c r="AD3" s="1040"/>
      <c r="AE3" s="1040"/>
      <c r="AF3" s="1040"/>
      <c r="AG3" s="1040"/>
      <c r="AH3" s="1040"/>
      <c r="AI3" s="1040"/>
      <c r="AJ3" s="1040"/>
      <c r="AK3" s="1040"/>
      <c r="AL3" s="1040"/>
      <c r="AM3" s="1041"/>
    </row>
    <row r="4" spans="1:39" ht="13.5" thickBot="1">
      <c r="A4" s="1"/>
      <c r="B4" s="306" t="s">
        <v>171</v>
      </c>
      <c r="C4" s="187" t="s">
        <v>172</v>
      </c>
      <c r="D4" s="187" t="s">
        <v>173</v>
      </c>
      <c r="E4" s="187" t="s">
        <v>174</v>
      </c>
      <c r="F4" s="187" t="s">
        <v>175</v>
      </c>
      <c r="G4" s="187" t="s">
        <v>176</v>
      </c>
      <c r="H4" s="187" t="s">
        <v>177</v>
      </c>
      <c r="I4" s="187" t="s">
        <v>178</v>
      </c>
      <c r="J4" s="187" t="s">
        <v>179</v>
      </c>
      <c r="K4" s="187" t="s">
        <v>180</v>
      </c>
      <c r="L4" s="187" t="s">
        <v>181</v>
      </c>
      <c r="M4" s="187" t="s">
        <v>182</v>
      </c>
      <c r="N4" s="187" t="s">
        <v>42</v>
      </c>
      <c r="O4" s="187" t="s">
        <v>43</v>
      </c>
      <c r="P4" s="187" t="s">
        <v>78</v>
      </c>
      <c r="Q4" s="187" t="s">
        <v>79</v>
      </c>
      <c r="R4" s="187" t="s">
        <v>120</v>
      </c>
      <c r="S4" s="187" t="s">
        <v>168</v>
      </c>
      <c r="T4" s="307" t="s">
        <v>330</v>
      </c>
      <c r="U4" s="45" t="s">
        <v>171</v>
      </c>
      <c r="V4" s="45" t="s">
        <v>172</v>
      </c>
      <c r="W4" s="45" t="s">
        <v>173</v>
      </c>
      <c r="X4" s="45" t="s">
        <v>174</v>
      </c>
      <c r="Y4" s="45" t="s">
        <v>175</v>
      </c>
      <c r="Z4" s="45" t="s">
        <v>176</v>
      </c>
      <c r="AA4" s="45" t="s">
        <v>177</v>
      </c>
      <c r="AB4" s="45" t="s">
        <v>178</v>
      </c>
      <c r="AC4" s="45" t="s">
        <v>179</v>
      </c>
      <c r="AD4" s="45" t="s">
        <v>180</v>
      </c>
      <c r="AE4" s="45" t="s">
        <v>181</v>
      </c>
      <c r="AF4" s="45" t="s">
        <v>182</v>
      </c>
      <c r="AG4" s="45" t="s">
        <v>42</v>
      </c>
      <c r="AH4" s="45" t="s">
        <v>43</v>
      </c>
      <c r="AI4" s="45" t="s">
        <v>78</v>
      </c>
      <c r="AJ4" s="45" t="s">
        <v>79</v>
      </c>
      <c r="AK4" s="45" t="s">
        <v>120</v>
      </c>
      <c r="AL4" s="45" t="s">
        <v>168</v>
      </c>
      <c r="AM4" s="46" t="s">
        <v>330</v>
      </c>
    </row>
    <row r="5" spans="1:39">
      <c r="A5" s="557" t="s">
        <v>25</v>
      </c>
      <c r="B5" s="570">
        <v>6594.44</v>
      </c>
      <c r="C5" s="571">
        <v>6801.97</v>
      </c>
      <c r="D5" s="571">
        <v>7473.51</v>
      </c>
      <c r="E5" s="571">
        <v>7745.52</v>
      </c>
      <c r="F5" s="571">
        <v>7960.68</v>
      </c>
      <c r="G5" s="571">
        <v>8569.0400000000009</v>
      </c>
      <c r="H5" s="571">
        <v>9161.81</v>
      </c>
      <c r="I5" s="571">
        <v>9899.4500000000007</v>
      </c>
      <c r="J5" s="571">
        <v>10811.89</v>
      </c>
      <c r="K5" s="571">
        <v>11641.46</v>
      </c>
      <c r="L5" s="571">
        <v>11124.73</v>
      </c>
      <c r="M5" s="571">
        <v>10788.08</v>
      </c>
      <c r="N5" s="571">
        <v>11289.45</v>
      </c>
      <c r="O5" s="571">
        <v>11251.21</v>
      </c>
      <c r="P5" s="571">
        <v>11145.16</v>
      </c>
      <c r="Q5" s="571">
        <v>11393.03</v>
      </c>
      <c r="R5" s="571">
        <v>11865.68</v>
      </c>
      <c r="S5" s="571">
        <v>12247.48</v>
      </c>
      <c r="T5" s="232">
        <v>12759.54</v>
      </c>
      <c r="U5" s="573">
        <v>89025</v>
      </c>
      <c r="V5" s="130">
        <v>96690</v>
      </c>
      <c r="W5" s="130">
        <v>107088</v>
      </c>
      <c r="X5" s="130">
        <v>108640</v>
      </c>
      <c r="Y5" s="130">
        <v>110777</v>
      </c>
      <c r="Z5" s="130">
        <v>116921</v>
      </c>
      <c r="AA5" s="130">
        <v>126436</v>
      </c>
      <c r="AB5" s="130">
        <v>136075</v>
      </c>
      <c r="AC5" s="130">
        <v>146513</v>
      </c>
      <c r="AD5" s="130">
        <v>157093</v>
      </c>
      <c r="AE5" s="130">
        <v>150840</v>
      </c>
      <c r="AF5" s="130">
        <v>147136</v>
      </c>
      <c r="AG5" s="130">
        <v>153261</v>
      </c>
      <c r="AH5" s="130">
        <v>152707</v>
      </c>
      <c r="AI5" s="130">
        <v>152296</v>
      </c>
      <c r="AJ5" s="130">
        <v>157623</v>
      </c>
      <c r="AK5" s="130">
        <v>163622</v>
      </c>
      <c r="AL5" s="130">
        <v>168880</v>
      </c>
      <c r="AM5" s="232">
        <v>175923</v>
      </c>
    </row>
    <row r="6" spans="1:39">
      <c r="A6" s="566" t="s">
        <v>20</v>
      </c>
      <c r="B6" s="572">
        <v>4580.25</v>
      </c>
      <c r="C6" s="53">
        <v>4663.24</v>
      </c>
      <c r="D6" s="53">
        <v>5033.32</v>
      </c>
      <c r="E6" s="53">
        <v>5144.67</v>
      </c>
      <c r="F6" s="53">
        <v>5168.2700000000004</v>
      </c>
      <c r="G6" s="53">
        <v>6082.99</v>
      </c>
      <c r="H6" s="53">
        <v>6533.85</v>
      </c>
      <c r="I6" s="53">
        <v>6925.46</v>
      </c>
      <c r="J6" s="53">
        <v>7302.95</v>
      </c>
      <c r="K6" s="53">
        <v>7838.77</v>
      </c>
      <c r="L6" s="53">
        <v>7986.08</v>
      </c>
      <c r="M6" s="53">
        <v>7911.14</v>
      </c>
      <c r="N6" s="53">
        <v>7967.04</v>
      </c>
      <c r="O6" s="53">
        <v>8270.08</v>
      </c>
      <c r="P6" s="53">
        <v>8580.56</v>
      </c>
      <c r="Q6" s="53">
        <v>8797.7199999999993</v>
      </c>
      <c r="R6" s="53">
        <v>9077.39</v>
      </c>
      <c r="S6" s="53">
        <v>9383.33</v>
      </c>
      <c r="T6" s="54">
        <v>10366.56</v>
      </c>
      <c r="U6" s="572">
        <v>54746</v>
      </c>
      <c r="V6" s="53">
        <v>56935</v>
      </c>
      <c r="W6" s="53">
        <v>62068</v>
      </c>
      <c r="X6" s="53">
        <v>63162</v>
      </c>
      <c r="Y6" s="53">
        <v>63529</v>
      </c>
      <c r="Z6" s="53">
        <v>75148</v>
      </c>
      <c r="AA6" s="53">
        <v>80923</v>
      </c>
      <c r="AB6" s="53">
        <v>85559</v>
      </c>
      <c r="AC6" s="53">
        <v>90916</v>
      </c>
      <c r="AD6" s="53">
        <v>95437</v>
      </c>
      <c r="AE6" s="53">
        <v>96613</v>
      </c>
      <c r="AF6" s="53">
        <v>96638</v>
      </c>
      <c r="AG6" s="53">
        <v>97747</v>
      </c>
      <c r="AH6" s="38">
        <v>101597</v>
      </c>
      <c r="AI6" s="38">
        <v>104483</v>
      </c>
      <c r="AJ6" s="38">
        <v>107306</v>
      </c>
      <c r="AK6" s="38">
        <v>110260</v>
      </c>
      <c r="AL6" s="38">
        <v>114061</v>
      </c>
      <c r="AM6" s="29">
        <v>125937</v>
      </c>
    </row>
    <row r="7" spans="1:39">
      <c r="A7" s="566" t="s">
        <v>361</v>
      </c>
      <c r="B7" s="572">
        <v>4513.7299999999996</v>
      </c>
      <c r="C7" s="53">
        <v>4767.01</v>
      </c>
      <c r="D7" s="53">
        <v>4971.12</v>
      </c>
      <c r="E7" s="53">
        <v>5114.4799999999996</v>
      </c>
      <c r="F7" s="53">
        <v>5116.9399999999996</v>
      </c>
      <c r="G7" s="53">
        <v>5697.04</v>
      </c>
      <c r="H7" s="53">
        <v>5922.79</v>
      </c>
      <c r="I7" s="53">
        <v>6122.82</v>
      </c>
      <c r="J7" s="53">
        <v>6770.24</v>
      </c>
      <c r="K7" s="53">
        <v>7009.42</v>
      </c>
      <c r="L7" s="53">
        <v>6554.61</v>
      </c>
      <c r="M7" s="53">
        <v>6335.57</v>
      </c>
      <c r="N7" s="53">
        <v>7198.71</v>
      </c>
      <c r="O7" s="53">
        <v>8090.65</v>
      </c>
      <c r="P7" s="53">
        <v>8331.5300000000007</v>
      </c>
      <c r="Q7" s="53">
        <v>9076.8799999999992</v>
      </c>
      <c r="R7" s="53">
        <v>9325.11</v>
      </c>
      <c r="S7" s="53">
        <v>9779.58</v>
      </c>
      <c r="T7" s="54">
        <v>10193.450000000001</v>
      </c>
      <c r="U7" s="572">
        <v>53106</v>
      </c>
      <c r="V7" s="53">
        <v>56978</v>
      </c>
      <c r="W7" s="53">
        <v>59271</v>
      </c>
      <c r="X7" s="53">
        <v>61615</v>
      </c>
      <c r="Y7" s="53">
        <v>64053</v>
      </c>
      <c r="Z7" s="53">
        <v>70525</v>
      </c>
      <c r="AA7" s="53">
        <v>72618</v>
      </c>
      <c r="AB7" s="53">
        <v>73155</v>
      </c>
      <c r="AC7" s="53">
        <v>78950</v>
      </c>
      <c r="AD7" s="53">
        <v>80951</v>
      </c>
      <c r="AE7" s="53">
        <v>75907</v>
      </c>
      <c r="AF7" s="53">
        <v>73630</v>
      </c>
      <c r="AG7" s="53">
        <v>86364</v>
      </c>
      <c r="AH7" s="38">
        <v>98172</v>
      </c>
      <c r="AI7" s="38">
        <v>100769</v>
      </c>
      <c r="AJ7" s="38">
        <v>106521</v>
      </c>
      <c r="AK7" s="38">
        <v>111244</v>
      </c>
      <c r="AL7" s="38">
        <v>116502</v>
      </c>
      <c r="AM7" s="29">
        <v>121520</v>
      </c>
    </row>
    <row r="8" spans="1:39">
      <c r="A8" s="566" t="s">
        <v>362</v>
      </c>
      <c r="B8" s="572">
        <v>2290.85</v>
      </c>
      <c r="C8" s="53">
        <v>2568.37</v>
      </c>
      <c r="D8" s="53">
        <v>2499.94</v>
      </c>
      <c r="E8" s="53">
        <v>2260.7399999999998</v>
      </c>
      <c r="F8" s="53">
        <v>2078.88</v>
      </c>
      <c r="G8" s="53">
        <v>2126.58</v>
      </c>
      <c r="H8" s="53">
        <v>2595.69</v>
      </c>
      <c r="I8" s="53">
        <v>2939.89</v>
      </c>
      <c r="J8" s="53">
        <v>2870.08</v>
      </c>
      <c r="K8" s="53">
        <v>2830.33</v>
      </c>
      <c r="L8" s="53">
        <v>2235.87</v>
      </c>
      <c r="M8" s="53">
        <v>2540.3200000000002</v>
      </c>
      <c r="N8" s="53">
        <v>2578.7399999999998</v>
      </c>
      <c r="O8" s="53">
        <v>2413.14</v>
      </c>
      <c r="P8" s="53">
        <v>2627</v>
      </c>
      <c r="Q8" s="53">
        <v>2681.83</v>
      </c>
      <c r="R8" s="53">
        <v>3084.43</v>
      </c>
      <c r="S8" s="53">
        <v>3206.63</v>
      </c>
      <c r="T8" s="54">
        <v>3908.2</v>
      </c>
      <c r="U8" s="572">
        <v>29080</v>
      </c>
      <c r="V8" s="53">
        <v>33142</v>
      </c>
      <c r="W8" s="53">
        <v>32228</v>
      </c>
      <c r="X8" s="53">
        <v>29152</v>
      </c>
      <c r="Y8" s="53">
        <v>26390</v>
      </c>
      <c r="Z8" s="53">
        <v>27629</v>
      </c>
      <c r="AA8" s="53">
        <v>33723</v>
      </c>
      <c r="AB8" s="53">
        <v>37998</v>
      </c>
      <c r="AC8" s="53">
        <v>40668</v>
      </c>
      <c r="AD8" s="53">
        <v>39712</v>
      </c>
      <c r="AE8" s="53">
        <v>29562</v>
      </c>
      <c r="AF8" s="53">
        <v>34461</v>
      </c>
      <c r="AG8" s="53">
        <v>36224</v>
      </c>
      <c r="AH8" s="38">
        <v>34916</v>
      </c>
      <c r="AI8" s="38">
        <v>37607</v>
      </c>
      <c r="AJ8" s="38">
        <v>38332</v>
      </c>
      <c r="AK8" s="38">
        <v>42523</v>
      </c>
      <c r="AL8" s="38">
        <v>45290</v>
      </c>
      <c r="AM8" s="29">
        <v>55211</v>
      </c>
    </row>
    <row r="9" spans="1:39">
      <c r="A9" s="566" t="s">
        <v>29</v>
      </c>
      <c r="B9" s="572">
        <v>1773.88</v>
      </c>
      <c r="C9" s="53">
        <v>1779.17</v>
      </c>
      <c r="D9" s="53">
        <v>1810.23</v>
      </c>
      <c r="E9" s="53">
        <v>1778.76</v>
      </c>
      <c r="F9" s="53">
        <v>1788.51</v>
      </c>
      <c r="G9" s="53">
        <v>1864.52</v>
      </c>
      <c r="H9" s="53">
        <v>1921.16</v>
      </c>
      <c r="I9" s="53">
        <v>1951.63</v>
      </c>
      <c r="J9" s="53">
        <v>1981.17</v>
      </c>
      <c r="K9" s="53">
        <v>2103.91</v>
      </c>
      <c r="L9" s="53">
        <v>2093.25</v>
      </c>
      <c r="M9" s="53">
        <v>2234.08</v>
      </c>
      <c r="N9" s="53">
        <v>2322.94</v>
      </c>
      <c r="O9" s="53">
        <v>2274.94</v>
      </c>
      <c r="P9" s="53">
        <v>2257.02</v>
      </c>
      <c r="Q9" s="53">
        <v>2289.8000000000002</v>
      </c>
      <c r="R9" s="53">
        <v>2310.29</v>
      </c>
      <c r="S9" s="53">
        <v>2333.08</v>
      </c>
      <c r="T9" s="54">
        <v>2362.42</v>
      </c>
      <c r="U9" s="572">
        <v>21553</v>
      </c>
      <c r="V9" s="53">
        <v>22510</v>
      </c>
      <c r="W9" s="53">
        <v>22630</v>
      </c>
      <c r="X9" s="53">
        <v>21916</v>
      </c>
      <c r="Y9" s="53">
        <v>22147</v>
      </c>
      <c r="Z9" s="53">
        <v>22786</v>
      </c>
      <c r="AA9" s="53">
        <v>23313</v>
      </c>
      <c r="AB9" s="53">
        <v>23438</v>
      </c>
      <c r="AC9" s="53">
        <v>23585</v>
      </c>
      <c r="AD9" s="53">
        <v>24905</v>
      </c>
      <c r="AE9" s="53">
        <v>24615</v>
      </c>
      <c r="AF9" s="53">
        <v>26197</v>
      </c>
      <c r="AG9" s="53">
        <v>27256</v>
      </c>
      <c r="AH9" s="38">
        <v>26798</v>
      </c>
      <c r="AI9" s="38">
        <v>26571</v>
      </c>
      <c r="AJ9" s="38">
        <v>26881</v>
      </c>
      <c r="AK9" s="38">
        <v>27155</v>
      </c>
      <c r="AL9" s="38">
        <v>27621</v>
      </c>
      <c r="AM9" s="29">
        <v>27936</v>
      </c>
    </row>
    <row r="10" spans="1:39">
      <c r="A10" s="566" t="s">
        <v>38</v>
      </c>
      <c r="B10" s="572">
        <v>1435.94</v>
      </c>
      <c r="C10" s="53">
        <v>1496.65</v>
      </c>
      <c r="D10" s="53">
        <v>1578</v>
      </c>
      <c r="E10" s="53">
        <v>1670</v>
      </c>
      <c r="F10" s="53">
        <v>1705</v>
      </c>
      <c r="G10" s="53">
        <v>1706</v>
      </c>
      <c r="H10" s="53">
        <v>1813</v>
      </c>
      <c r="I10" s="53">
        <v>1933</v>
      </c>
      <c r="J10" s="53">
        <v>1933</v>
      </c>
      <c r="K10" s="53">
        <v>1928</v>
      </c>
      <c r="L10" s="53">
        <v>1924</v>
      </c>
      <c r="M10" s="53">
        <v>2010</v>
      </c>
      <c r="N10" s="53">
        <v>2138</v>
      </c>
      <c r="O10" s="53">
        <v>2251</v>
      </c>
      <c r="P10" s="53">
        <v>2347</v>
      </c>
      <c r="Q10" s="53">
        <v>2367</v>
      </c>
      <c r="R10" s="53">
        <v>2511</v>
      </c>
      <c r="S10" s="53">
        <v>2579</v>
      </c>
      <c r="T10" s="54">
        <v>2731.51</v>
      </c>
      <c r="U10" s="572">
        <v>14300</v>
      </c>
      <c r="V10" s="53">
        <v>15113</v>
      </c>
      <c r="W10" s="53">
        <v>16204</v>
      </c>
      <c r="X10" s="53">
        <v>17446</v>
      </c>
      <c r="Y10" s="53">
        <v>17988</v>
      </c>
      <c r="Z10" s="53">
        <v>17922</v>
      </c>
      <c r="AA10" s="53">
        <v>18345</v>
      </c>
      <c r="AB10" s="53">
        <v>19457</v>
      </c>
      <c r="AC10" s="53">
        <v>20493</v>
      </c>
      <c r="AD10" s="53">
        <v>21070</v>
      </c>
      <c r="AE10" s="53">
        <v>22552</v>
      </c>
      <c r="AF10" s="53">
        <v>23253</v>
      </c>
      <c r="AG10" s="53">
        <v>23803</v>
      </c>
      <c r="AH10" s="38">
        <v>25191</v>
      </c>
      <c r="AI10" s="38">
        <v>26301</v>
      </c>
      <c r="AJ10" s="38">
        <v>27111</v>
      </c>
      <c r="AK10" s="38">
        <v>27500</v>
      </c>
      <c r="AL10" s="38">
        <v>28710</v>
      </c>
      <c r="AM10" s="29">
        <v>29319</v>
      </c>
    </row>
    <row r="11" spans="1:39">
      <c r="A11" s="566" t="s">
        <v>47</v>
      </c>
      <c r="B11" s="572">
        <v>1153</v>
      </c>
      <c r="C11" s="53">
        <v>1206</v>
      </c>
      <c r="D11" s="53">
        <v>1283</v>
      </c>
      <c r="E11" s="53">
        <v>1369</v>
      </c>
      <c r="F11" s="53">
        <v>1452</v>
      </c>
      <c r="G11" s="53">
        <v>1526</v>
      </c>
      <c r="H11" s="53">
        <v>1611</v>
      </c>
      <c r="I11" s="53">
        <v>1717</v>
      </c>
      <c r="J11" s="53">
        <v>1803</v>
      </c>
      <c r="K11" s="53">
        <v>1873</v>
      </c>
      <c r="L11" s="53">
        <v>1893</v>
      </c>
      <c r="M11" s="53">
        <v>1897</v>
      </c>
      <c r="N11" s="53">
        <v>1905</v>
      </c>
      <c r="O11" s="53">
        <v>1919</v>
      </c>
      <c r="P11" s="53">
        <v>1938</v>
      </c>
      <c r="Q11" s="53">
        <v>1964</v>
      </c>
      <c r="R11" s="53">
        <v>1995</v>
      </c>
      <c r="S11" s="53">
        <v>2047</v>
      </c>
      <c r="T11" s="54">
        <v>2082</v>
      </c>
      <c r="U11" s="572">
        <v>12146</v>
      </c>
      <c r="V11" s="53">
        <v>13031</v>
      </c>
      <c r="W11" s="53">
        <v>14314</v>
      </c>
      <c r="X11" s="53">
        <v>15391</v>
      </c>
      <c r="Y11" s="53">
        <v>16797</v>
      </c>
      <c r="Z11" s="53">
        <v>18898</v>
      </c>
      <c r="AA11" s="53">
        <v>20049</v>
      </c>
      <c r="AB11" s="53">
        <v>21219</v>
      </c>
      <c r="AC11" s="53">
        <v>22333</v>
      </c>
      <c r="AD11" s="53">
        <v>23512</v>
      </c>
      <c r="AE11" s="53">
        <v>24505</v>
      </c>
      <c r="AF11" s="53">
        <v>25051</v>
      </c>
      <c r="AG11" s="53">
        <v>25555</v>
      </c>
      <c r="AH11" s="38">
        <v>25767</v>
      </c>
      <c r="AI11" s="38">
        <v>26139</v>
      </c>
      <c r="AJ11" s="38">
        <v>27355</v>
      </c>
      <c r="AK11" s="38">
        <v>28128</v>
      </c>
      <c r="AL11" s="38">
        <v>28989</v>
      </c>
      <c r="AM11" s="29">
        <v>30525</v>
      </c>
    </row>
    <row r="12" spans="1:39">
      <c r="A12" s="566" t="s">
        <v>295</v>
      </c>
      <c r="B12" s="572">
        <v>432.64</v>
      </c>
      <c r="C12" s="53">
        <v>474.35</v>
      </c>
      <c r="D12" s="53">
        <v>512.97</v>
      </c>
      <c r="E12" s="53">
        <v>619.1</v>
      </c>
      <c r="F12" s="53">
        <v>703.44</v>
      </c>
      <c r="G12" s="53">
        <v>801.98</v>
      </c>
      <c r="H12" s="53">
        <v>853.16</v>
      </c>
      <c r="I12" s="53">
        <v>973.09</v>
      </c>
      <c r="J12" s="53">
        <v>1015</v>
      </c>
      <c r="K12" s="53">
        <v>1066.92</v>
      </c>
      <c r="L12" s="53">
        <v>1091.8499999999999</v>
      </c>
      <c r="M12" s="53">
        <v>1010.31</v>
      </c>
      <c r="N12" s="53">
        <v>1221.92</v>
      </c>
      <c r="O12" s="53">
        <v>1284.3399999999999</v>
      </c>
      <c r="P12" s="53">
        <v>1279.25</v>
      </c>
      <c r="Q12" s="53">
        <v>1202</v>
      </c>
      <c r="R12" s="53">
        <v>1191.54</v>
      </c>
      <c r="S12" s="53">
        <v>1245.0999999999999</v>
      </c>
      <c r="T12" s="54">
        <v>1220.28</v>
      </c>
      <c r="U12" s="572">
        <v>4737</v>
      </c>
      <c r="V12" s="53">
        <v>5161</v>
      </c>
      <c r="W12" s="53">
        <v>5648</v>
      </c>
      <c r="X12" s="53">
        <v>6714</v>
      </c>
      <c r="Y12" s="53">
        <v>7551</v>
      </c>
      <c r="Z12" s="53">
        <v>8682</v>
      </c>
      <c r="AA12" s="53">
        <v>9246</v>
      </c>
      <c r="AB12" s="53">
        <v>10352</v>
      </c>
      <c r="AC12" s="53">
        <v>11058</v>
      </c>
      <c r="AD12" s="53">
        <v>11516</v>
      </c>
      <c r="AE12" s="53">
        <v>11884</v>
      </c>
      <c r="AF12" s="53">
        <v>11168</v>
      </c>
      <c r="AG12" s="53">
        <v>13159</v>
      </c>
      <c r="AH12" s="38">
        <v>13885</v>
      </c>
      <c r="AI12" s="38">
        <v>13659</v>
      </c>
      <c r="AJ12" s="38">
        <v>13646</v>
      </c>
      <c r="AK12" s="38">
        <v>13602</v>
      </c>
      <c r="AL12" s="38">
        <v>14012</v>
      </c>
      <c r="AM12" s="29">
        <v>13735</v>
      </c>
    </row>
    <row r="13" spans="1:39">
      <c r="A13" s="566" t="s">
        <v>27</v>
      </c>
      <c r="B13" s="572">
        <v>110.43</v>
      </c>
      <c r="C13" s="53">
        <v>117.79</v>
      </c>
      <c r="D13" s="53">
        <v>146.34</v>
      </c>
      <c r="E13" s="53">
        <v>146.91</v>
      </c>
      <c r="F13" s="53">
        <v>82.66</v>
      </c>
      <c r="G13" s="53">
        <v>143.63999999999999</v>
      </c>
      <c r="H13" s="53">
        <v>112.97</v>
      </c>
      <c r="I13" s="53">
        <v>170.82</v>
      </c>
      <c r="J13" s="53">
        <v>220.63</v>
      </c>
      <c r="K13" s="53">
        <v>287.85000000000002</v>
      </c>
      <c r="L13" s="53">
        <v>558.72</v>
      </c>
      <c r="M13" s="53">
        <v>163</v>
      </c>
      <c r="N13" s="53">
        <v>200.77</v>
      </c>
      <c r="O13" s="53">
        <v>276.06</v>
      </c>
      <c r="P13" s="53">
        <v>317.83999999999997</v>
      </c>
      <c r="Q13" s="53">
        <v>238.42</v>
      </c>
      <c r="R13" s="53">
        <v>291.45999999999998</v>
      </c>
      <c r="S13" s="53">
        <v>310.14999999999998</v>
      </c>
      <c r="T13" s="54">
        <v>381.13</v>
      </c>
      <c r="U13" s="572">
        <v>1964</v>
      </c>
      <c r="V13" s="53">
        <v>2128</v>
      </c>
      <c r="W13" s="53">
        <v>3236</v>
      </c>
      <c r="X13" s="53">
        <v>3048</v>
      </c>
      <c r="Y13" s="53">
        <v>1596</v>
      </c>
      <c r="Z13" s="53">
        <v>2225</v>
      </c>
      <c r="AA13" s="53">
        <v>2278</v>
      </c>
      <c r="AB13" s="53">
        <v>3041</v>
      </c>
      <c r="AC13" s="53">
        <v>3812</v>
      </c>
      <c r="AD13" s="53">
        <v>5267</v>
      </c>
      <c r="AE13" s="53">
        <v>7851</v>
      </c>
      <c r="AF13" s="53">
        <v>2504</v>
      </c>
      <c r="AG13" s="53">
        <v>3590</v>
      </c>
      <c r="AH13" s="38">
        <v>4336</v>
      </c>
      <c r="AI13" s="38">
        <v>3926</v>
      </c>
      <c r="AJ13" s="38">
        <v>3907</v>
      </c>
      <c r="AK13" s="38">
        <v>5559</v>
      </c>
      <c r="AL13" s="38">
        <v>7083</v>
      </c>
      <c r="AM13" s="29">
        <v>8704</v>
      </c>
    </row>
    <row r="14" spans="1:39">
      <c r="A14" s="566" t="s">
        <v>36</v>
      </c>
      <c r="B14" s="572">
        <v>136.68</v>
      </c>
      <c r="C14" s="53">
        <v>153.19999999999999</v>
      </c>
      <c r="D14" s="53">
        <v>166.77</v>
      </c>
      <c r="E14" s="53">
        <v>177.73</v>
      </c>
      <c r="F14" s="53">
        <v>176.76</v>
      </c>
      <c r="G14" s="53">
        <v>188.03</v>
      </c>
      <c r="H14" s="53">
        <v>218.61</v>
      </c>
      <c r="I14" s="53">
        <v>244.33</v>
      </c>
      <c r="J14" s="53">
        <v>257.72000000000003</v>
      </c>
      <c r="K14" s="53">
        <v>276.3</v>
      </c>
      <c r="L14" s="53">
        <v>244.9</v>
      </c>
      <c r="M14" s="53">
        <v>205.99</v>
      </c>
      <c r="N14" s="53">
        <v>175.31</v>
      </c>
      <c r="O14" s="53">
        <v>170.07</v>
      </c>
      <c r="P14" s="53">
        <v>174.57</v>
      </c>
      <c r="Q14" s="53">
        <v>207.04</v>
      </c>
      <c r="R14" s="53">
        <v>221.58</v>
      </c>
      <c r="S14" s="53">
        <v>269.16000000000003</v>
      </c>
      <c r="T14" s="54">
        <v>280.36</v>
      </c>
      <c r="U14" s="572">
        <v>1804</v>
      </c>
      <c r="V14" s="53">
        <v>2054</v>
      </c>
      <c r="W14" s="53">
        <v>2236</v>
      </c>
      <c r="X14" s="53">
        <v>2383</v>
      </c>
      <c r="Y14" s="53">
        <v>2370</v>
      </c>
      <c r="Z14" s="53">
        <v>2521</v>
      </c>
      <c r="AA14" s="53">
        <v>2931</v>
      </c>
      <c r="AB14" s="53">
        <v>3276</v>
      </c>
      <c r="AC14" s="53">
        <v>3618</v>
      </c>
      <c r="AD14" s="53">
        <v>3890</v>
      </c>
      <c r="AE14" s="53">
        <v>2931</v>
      </c>
      <c r="AF14" s="53">
        <v>2431</v>
      </c>
      <c r="AG14" s="53">
        <v>2722</v>
      </c>
      <c r="AH14" s="38">
        <v>2955</v>
      </c>
      <c r="AI14" s="38">
        <v>3150</v>
      </c>
      <c r="AJ14" s="38">
        <v>3541</v>
      </c>
      <c r="AK14" s="38">
        <v>3879</v>
      </c>
      <c r="AL14" s="38">
        <v>4712</v>
      </c>
      <c r="AM14" s="29">
        <v>4908</v>
      </c>
    </row>
    <row r="15" spans="1:39">
      <c r="A15" s="566" t="s">
        <v>363</v>
      </c>
      <c r="B15" s="572">
        <v>281.27999999999997</v>
      </c>
      <c r="C15" s="53">
        <v>397.8</v>
      </c>
      <c r="D15" s="53">
        <v>478.81</v>
      </c>
      <c r="E15" s="53">
        <v>389.59</v>
      </c>
      <c r="F15" s="53">
        <v>386.19</v>
      </c>
      <c r="G15" s="53">
        <v>374.44</v>
      </c>
      <c r="H15" s="53">
        <v>448.15</v>
      </c>
      <c r="I15" s="53">
        <v>545.44000000000005</v>
      </c>
      <c r="J15" s="53">
        <v>717.29</v>
      </c>
      <c r="K15" s="53">
        <v>904.39</v>
      </c>
      <c r="L15" s="53">
        <v>594.49</v>
      </c>
      <c r="M15" s="53">
        <v>517.14</v>
      </c>
      <c r="N15" s="53">
        <v>577.23</v>
      </c>
      <c r="O15" s="53">
        <v>510.88</v>
      </c>
      <c r="P15" s="53">
        <v>464.49</v>
      </c>
      <c r="Q15" s="53">
        <v>660.72</v>
      </c>
      <c r="R15" s="53">
        <v>741.09</v>
      </c>
      <c r="S15" s="53">
        <v>279.38</v>
      </c>
      <c r="T15" s="54">
        <v>317.29000000000002</v>
      </c>
      <c r="U15" s="572">
        <v>4623</v>
      </c>
      <c r="V15" s="53">
        <v>6898</v>
      </c>
      <c r="W15" s="53">
        <v>8165</v>
      </c>
      <c r="X15" s="53">
        <v>6983</v>
      </c>
      <c r="Y15" s="53">
        <v>7549</v>
      </c>
      <c r="Z15" s="53">
        <v>7544</v>
      </c>
      <c r="AA15" s="53">
        <v>8966</v>
      </c>
      <c r="AB15" s="53">
        <v>10918</v>
      </c>
      <c r="AC15" s="53">
        <v>13393</v>
      </c>
      <c r="AD15" s="53">
        <v>14123</v>
      </c>
      <c r="AE15" s="53">
        <v>8002</v>
      </c>
      <c r="AF15" s="53">
        <v>7904</v>
      </c>
      <c r="AG15" s="53">
        <v>8931</v>
      </c>
      <c r="AH15" s="38">
        <v>8919</v>
      </c>
      <c r="AI15" s="38">
        <v>9140</v>
      </c>
      <c r="AJ15" s="38">
        <v>12481</v>
      </c>
      <c r="AK15" s="38">
        <v>13779</v>
      </c>
      <c r="AL15" s="38">
        <v>13756.13</v>
      </c>
      <c r="AM15" s="29">
        <v>15208</v>
      </c>
    </row>
    <row r="16" spans="1:39">
      <c r="A16" s="566" t="s">
        <v>507</v>
      </c>
      <c r="B16" s="572">
        <v>0</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424.87</v>
      </c>
      <c r="T16" s="54">
        <v>466</v>
      </c>
      <c r="U16" s="572">
        <v>0</v>
      </c>
      <c r="V16" s="53">
        <v>0</v>
      </c>
      <c r="W16" s="53">
        <v>0</v>
      </c>
      <c r="X16" s="53">
        <v>0</v>
      </c>
      <c r="Y16" s="53">
        <v>0</v>
      </c>
      <c r="Z16" s="53">
        <v>0</v>
      </c>
      <c r="AA16" s="53">
        <v>0</v>
      </c>
      <c r="AB16" s="53">
        <v>0</v>
      </c>
      <c r="AC16" s="53">
        <v>0</v>
      </c>
      <c r="AD16" s="53">
        <v>0</v>
      </c>
      <c r="AE16" s="53">
        <v>0</v>
      </c>
      <c r="AF16" s="53">
        <v>0</v>
      </c>
      <c r="AG16" s="53">
        <v>0</v>
      </c>
      <c r="AH16" s="38">
        <v>0</v>
      </c>
      <c r="AI16" s="38">
        <v>0</v>
      </c>
      <c r="AJ16" s="38">
        <v>0</v>
      </c>
      <c r="AK16" s="38">
        <v>0</v>
      </c>
      <c r="AL16" s="38">
        <v>424.87</v>
      </c>
      <c r="AM16" s="29">
        <v>466</v>
      </c>
    </row>
    <row r="17" spans="1:39">
      <c r="A17" s="566" t="s">
        <v>364</v>
      </c>
      <c r="B17" s="572">
        <v>0</v>
      </c>
      <c r="C17" s="53">
        <v>0</v>
      </c>
      <c r="D17" s="53">
        <v>0</v>
      </c>
      <c r="E17" s="53">
        <v>0</v>
      </c>
      <c r="F17" s="53">
        <v>0</v>
      </c>
      <c r="G17" s="53">
        <v>0</v>
      </c>
      <c r="H17" s="53">
        <v>0</v>
      </c>
      <c r="I17" s="53">
        <v>0</v>
      </c>
      <c r="J17" s="53">
        <v>0</v>
      </c>
      <c r="K17" s="53">
        <v>0</v>
      </c>
      <c r="L17" s="53">
        <v>0</v>
      </c>
      <c r="M17" s="53">
        <v>0</v>
      </c>
      <c r="N17" s="53">
        <v>0</v>
      </c>
      <c r="O17" s="53">
        <v>0</v>
      </c>
      <c r="P17" s="53">
        <v>0</v>
      </c>
      <c r="Q17" s="53">
        <v>0</v>
      </c>
      <c r="R17" s="53">
        <v>0</v>
      </c>
      <c r="S17" s="53">
        <v>147.05000000000001</v>
      </c>
      <c r="T17" s="54">
        <v>149</v>
      </c>
      <c r="U17" s="572">
        <v>0</v>
      </c>
      <c r="V17" s="53">
        <v>0</v>
      </c>
      <c r="W17" s="53">
        <v>0</v>
      </c>
      <c r="X17" s="53">
        <v>0</v>
      </c>
      <c r="Y17" s="53">
        <v>0</v>
      </c>
      <c r="Z17" s="53">
        <v>0</v>
      </c>
      <c r="AA17" s="53">
        <v>0</v>
      </c>
      <c r="AB17" s="53">
        <v>0</v>
      </c>
      <c r="AC17" s="53">
        <v>0</v>
      </c>
      <c r="AD17" s="53">
        <v>0</v>
      </c>
      <c r="AE17" s="53">
        <v>0</v>
      </c>
      <c r="AF17" s="53">
        <v>0</v>
      </c>
      <c r="AG17" s="53">
        <v>0</v>
      </c>
      <c r="AH17" s="38">
        <v>0</v>
      </c>
      <c r="AI17" s="38">
        <v>0</v>
      </c>
      <c r="AJ17" s="38">
        <v>0</v>
      </c>
      <c r="AK17" s="38">
        <v>0</v>
      </c>
      <c r="AL17" s="38">
        <v>147.05000000000001</v>
      </c>
      <c r="AM17" s="29">
        <v>149</v>
      </c>
    </row>
    <row r="18" spans="1:39">
      <c r="A18" s="566" t="s">
        <v>33</v>
      </c>
      <c r="B18" s="572">
        <v>65.3</v>
      </c>
      <c r="C18" s="53">
        <v>67.77</v>
      </c>
      <c r="D18" s="53">
        <v>71.819999999999993</v>
      </c>
      <c r="E18" s="53">
        <v>65.36</v>
      </c>
      <c r="F18" s="53">
        <v>66.540000000000006</v>
      </c>
      <c r="G18" s="53">
        <v>72.290000000000006</v>
      </c>
      <c r="H18" s="53">
        <v>76.84</v>
      </c>
      <c r="I18" s="53">
        <v>79.59</v>
      </c>
      <c r="J18" s="53">
        <v>106.57</v>
      </c>
      <c r="K18" s="53">
        <v>162.31</v>
      </c>
      <c r="L18" s="53">
        <v>153.25</v>
      </c>
      <c r="M18" s="53">
        <v>152.72</v>
      </c>
      <c r="N18" s="53">
        <v>168.49</v>
      </c>
      <c r="O18" s="53">
        <v>197.44</v>
      </c>
      <c r="P18" s="53">
        <v>213.26</v>
      </c>
      <c r="Q18" s="53">
        <v>224.93</v>
      </c>
      <c r="R18" s="53">
        <v>242.67</v>
      </c>
      <c r="S18" s="53">
        <v>247.07</v>
      </c>
      <c r="T18" s="54">
        <v>264.41000000000003</v>
      </c>
      <c r="U18" s="572">
        <v>845</v>
      </c>
      <c r="V18" s="53">
        <v>882</v>
      </c>
      <c r="W18" s="53">
        <v>956</v>
      </c>
      <c r="X18" s="53">
        <v>802</v>
      </c>
      <c r="Y18" s="53">
        <v>804</v>
      </c>
      <c r="Z18" s="53">
        <v>799</v>
      </c>
      <c r="AA18" s="53">
        <v>872</v>
      </c>
      <c r="AB18" s="53">
        <v>906</v>
      </c>
      <c r="AC18" s="53">
        <v>1112</v>
      </c>
      <c r="AD18" s="53">
        <v>1949</v>
      </c>
      <c r="AE18" s="53">
        <v>1835</v>
      </c>
      <c r="AF18" s="53">
        <v>1870</v>
      </c>
      <c r="AG18" s="53">
        <v>2183</v>
      </c>
      <c r="AH18" s="38">
        <v>2637</v>
      </c>
      <c r="AI18" s="38">
        <v>2818</v>
      </c>
      <c r="AJ18" s="38">
        <v>3003</v>
      </c>
      <c r="AK18" s="38">
        <v>3205</v>
      </c>
      <c r="AL18" s="38">
        <v>3040</v>
      </c>
      <c r="AM18" s="29">
        <v>3228</v>
      </c>
    </row>
    <row r="19" spans="1:39">
      <c r="A19" s="566" t="s">
        <v>30</v>
      </c>
      <c r="B19" s="572">
        <v>951.79</v>
      </c>
      <c r="C19" s="53">
        <v>946.98</v>
      </c>
      <c r="D19" s="53">
        <v>941.75</v>
      </c>
      <c r="E19" s="53">
        <v>955.22</v>
      </c>
      <c r="F19" s="53">
        <v>1016.38</v>
      </c>
      <c r="G19" s="53">
        <v>1088.27</v>
      </c>
      <c r="H19" s="53">
        <v>1040.72</v>
      </c>
      <c r="I19" s="53">
        <v>1087.77</v>
      </c>
      <c r="J19" s="53">
        <v>907.42</v>
      </c>
      <c r="K19" s="53">
        <v>888.64</v>
      </c>
      <c r="L19" s="53">
        <v>847.67</v>
      </c>
      <c r="M19" s="53">
        <v>1032.5</v>
      </c>
      <c r="N19" s="53">
        <v>1058.43</v>
      </c>
      <c r="O19" s="53">
        <v>1206.8499999999999</v>
      </c>
      <c r="P19" s="53">
        <v>1281.29</v>
      </c>
      <c r="Q19" s="53">
        <v>1232.23</v>
      </c>
      <c r="R19" s="53">
        <v>1169.9100000000001</v>
      </c>
      <c r="S19" s="53">
        <v>1154.6199999999999</v>
      </c>
      <c r="T19" s="54">
        <v>1099.79</v>
      </c>
      <c r="U19" s="572">
        <v>7551</v>
      </c>
      <c r="V19" s="53">
        <v>7796</v>
      </c>
      <c r="W19" s="53">
        <v>7638</v>
      </c>
      <c r="X19" s="53">
        <v>7639</v>
      </c>
      <c r="Y19" s="53">
        <v>8020</v>
      </c>
      <c r="Z19" s="53">
        <v>8595</v>
      </c>
      <c r="AA19" s="53">
        <v>8071</v>
      </c>
      <c r="AB19" s="53">
        <v>8438</v>
      </c>
      <c r="AC19" s="53">
        <v>7641</v>
      </c>
      <c r="AD19" s="53">
        <v>7982</v>
      </c>
      <c r="AE19" s="53">
        <v>7896</v>
      </c>
      <c r="AF19" s="53">
        <v>9462</v>
      </c>
      <c r="AG19" s="53">
        <v>9305</v>
      </c>
      <c r="AH19" s="38">
        <v>9878</v>
      </c>
      <c r="AI19" s="38">
        <v>9590</v>
      </c>
      <c r="AJ19" s="38">
        <v>9556</v>
      </c>
      <c r="AK19" s="38">
        <v>9251</v>
      </c>
      <c r="AL19" s="38">
        <v>9106</v>
      </c>
      <c r="AM19" s="29">
        <v>8681</v>
      </c>
    </row>
    <row r="20" spans="1:39">
      <c r="A20" s="566" t="s">
        <v>31</v>
      </c>
      <c r="B20" s="572">
        <v>572.73</v>
      </c>
      <c r="C20" s="53">
        <v>590.74</v>
      </c>
      <c r="D20" s="53">
        <v>607.28</v>
      </c>
      <c r="E20" s="53">
        <v>648.92999999999995</v>
      </c>
      <c r="F20" s="53">
        <v>694.65</v>
      </c>
      <c r="G20" s="53">
        <v>719.33</v>
      </c>
      <c r="H20" s="53">
        <v>761.53</v>
      </c>
      <c r="I20" s="53">
        <v>769.04</v>
      </c>
      <c r="J20" s="53">
        <v>750.76</v>
      </c>
      <c r="K20" s="53">
        <v>761.02</v>
      </c>
      <c r="L20" s="53">
        <v>813.78</v>
      </c>
      <c r="M20" s="53">
        <v>891.07</v>
      </c>
      <c r="N20" s="53">
        <v>912.74</v>
      </c>
      <c r="O20" s="53">
        <v>968.51</v>
      </c>
      <c r="P20" s="53">
        <v>946.21</v>
      </c>
      <c r="Q20" s="53">
        <v>972.23</v>
      </c>
      <c r="R20" s="53">
        <v>961.21</v>
      </c>
      <c r="S20" s="53">
        <v>995.56</v>
      </c>
      <c r="T20" s="54">
        <v>1038.21</v>
      </c>
      <c r="U20" s="572">
        <v>6034</v>
      </c>
      <c r="V20" s="53">
        <v>6500</v>
      </c>
      <c r="W20" s="53">
        <v>6612</v>
      </c>
      <c r="X20" s="53">
        <v>6975</v>
      </c>
      <c r="Y20" s="53">
        <v>7382</v>
      </c>
      <c r="Z20" s="53">
        <v>7610</v>
      </c>
      <c r="AA20" s="53">
        <v>7889</v>
      </c>
      <c r="AB20" s="53">
        <v>7876</v>
      </c>
      <c r="AC20" s="53">
        <v>7914</v>
      </c>
      <c r="AD20" s="53">
        <v>8215</v>
      </c>
      <c r="AE20" s="53">
        <v>8598</v>
      </c>
      <c r="AF20" s="53">
        <v>9246</v>
      </c>
      <c r="AG20" s="53">
        <v>9434</v>
      </c>
      <c r="AH20" s="38">
        <v>10180</v>
      </c>
      <c r="AI20" s="38">
        <v>10139</v>
      </c>
      <c r="AJ20" s="38">
        <v>10308</v>
      </c>
      <c r="AK20" s="38">
        <v>10449</v>
      </c>
      <c r="AL20" s="38">
        <v>10697</v>
      </c>
      <c r="AM20" s="29">
        <v>11117</v>
      </c>
    </row>
    <row r="21" spans="1:39">
      <c r="A21" s="566" t="s">
        <v>34</v>
      </c>
      <c r="B21" s="572">
        <v>88.29</v>
      </c>
      <c r="C21" s="53">
        <v>103.1</v>
      </c>
      <c r="D21" s="53">
        <v>121.33</v>
      </c>
      <c r="E21" s="53">
        <v>134.29</v>
      </c>
      <c r="F21" s="53">
        <v>154.33000000000001</v>
      </c>
      <c r="G21" s="53">
        <v>164.17</v>
      </c>
      <c r="H21" s="53">
        <v>170.12</v>
      </c>
      <c r="I21" s="53">
        <v>173.18</v>
      </c>
      <c r="J21" s="53">
        <v>171.57</v>
      </c>
      <c r="K21" s="53">
        <v>172.02</v>
      </c>
      <c r="L21" s="53">
        <v>168.49</v>
      </c>
      <c r="M21" s="53">
        <v>165.76</v>
      </c>
      <c r="N21" s="53">
        <v>173.86</v>
      </c>
      <c r="O21" s="53">
        <v>203.54</v>
      </c>
      <c r="P21" s="53">
        <v>202.66</v>
      </c>
      <c r="Q21" s="53">
        <v>210.54</v>
      </c>
      <c r="R21" s="53">
        <v>203.69</v>
      </c>
      <c r="S21" s="53">
        <v>255.82</v>
      </c>
      <c r="T21" s="54">
        <v>330.43</v>
      </c>
      <c r="U21" s="572">
        <v>1248</v>
      </c>
      <c r="V21" s="53">
        <v>1511</v>
      </c>
      <c r="W21" s="53">
        <v>1751</v>
      </c>
      <c r="X21" s="53">
        <v>1921</v>
      </c>
      <c r="Y21" s="53">
        <v>2189</v>
      </c>
      <c r="Z21" s="53">
        <v>2313</v>
      </c>
      <c r="AA21" s="53">
        <v>2353</v>
      </c>
      <c r="AB21" s="53">
        <v>2347</v>
      </c>
      <c r="AC21" s="53">
        <v>2304</v>
      </c>
      <c r="AD21" s="53">
        <v>2302</v>
      </c>
      <c r="AE21" s="53">
        <v>2271</v>
      </c>
      <c r="AF21" s="53">
        <v>2262</v>
      </c>
      <c r="AG21" s="53">
        <v>2509</v>
      </c>
      <c r="AH21" s="38">
        <v>3002</v>
      </c>
      <c r="AI21" s="38">
        <v>3033</v>
      </c>
      <c r="AJ21" s="38">
        <v>3018</v>
      </c>
      <c r="AK21" s="38">
        <v>2973</v>
      </c>
      <c r="AL21" s="38">
        <v>3717</v>
      </c>
      <c r="AM21" s="29">
        <v>4809</v>
      </c>
    </row>
    <row r="22" spans="1:39">
      <c r="A22" s="566" t="s">
        <v>365</v>
      </c>
      <c r="B22" s="572">
        <v>366.73</v>
      </c>
      <c r="C22" s="53">
        <v>378.7</v>
      </c>
      <c r="D22" s="53">
        <v>336.93</v>
      </c>
      <c r="E22" s="53">
        <v>332.53</v>
      </c>
      <c r="F22" s="53">
        <v>335.69</v>
      </c>
      <c r="G22" s="53">
        <v>365.09</v>
      </c>
      <c r="H22" s="53">
        <v>374.43</v>
      </c>
      <c r="I22" s="53">
        <v>399.78</v>
      </c>
      <c r="J22" s="53">
        <v>411.23</v>
      </c>
      <c r="K22" s="53">
        <v>436.03</v>
      </c>
      <c r="L22" s="53">
        <v>457.6</v>
      </c>
      <c r="M22" s="53">
        <v>466.39</v>
      </c>
      <c r="N22" s="53">
        <v>470.08</v>
      </c>
      <c r="O22" s="53">
        <v>477.39</v>
      </c>
      <c r="P22" s="53">
        <v>480.55</v>
      </c>
      <c r="Q22" s="53">
        <v>487.88</v>
      </c>
      <c r="R22" s="53">
        <v>457.53</v>
      </c>
      <c r="S22" s="53">
        <v>458.18</v>
      </c>
      <c r="T22" s="54">
        <v>466.4</v>
      </c>
      <c r="U22" s="572">
        <v>4619</v>
      </c>
      <c r="V22" s="53">
        <v>4855</v>
      </c>
      <c r="W22" s="53">
        <v>4269</v>
      </c>
      <c r="X22" s="53">
        <v>4291</v>
      </c>
      <c r="Y22" s="53">
        <v>4336</v>
      </c>
      <c r="Z22" s="53">
        <v>4689</v>
      </c>
      <c r="AA22" s="53">
        <v>4737</v>
      </c>
      <c r="AB22" s="53">
        <v>4950</v>
      </c>
      <c r="AC22" s="53">
        <v>5139</v>
      </c>
      <c r="AD22" s="53">
        <v>5412</v>
      </c>
      <c r="AE22" s="53">
        <v>5602</v>
      </c>
      <c r="AF22" s="53">
        <v>5692</v>
      </c>
      <c r="AG22" s="53">
        <v>5789</v>
      </c>
      <c r="AH22" s="38">
        <v>5930</v>
      </c>
      <c r="AI22" s="38">
        <v>6003</v>
      </c>
      <c r="AJ22" s="38">
        <v>6121</v>
      </c>
      <c r="AK22" s="38">
        <v>5910</v>
      </c>
      <c r="AL22" s="38">
        <v>5922</v>
      </c>
      <c r="AM22" s="29">
        <v>5997</v>
      </c>
    </row>
    <row r="23" spans="1:39">
      <c r="A23" s="566" t="s">
        <v>366</v>
      </c>
      <c r="B23" s="572">
        <v>0</v>
      </c>
      <c r="C23" s="53">
        <v>0</v>
      </c>
      <c r="D23" s="53">
        <v>0</v>
      </c>
      <c r="E23" s="53">
        <v>0</v>
      </c>
      <c r="F23" s="53">
        <v>30.44</v>
      </c>
      <c r="G23" s="53">
        <v>46.65</v>
      </c>
      <c r="H23" s="53">
        <v>62.22</v>
      </c>
      <c r="I23" s="53">
        <v>52.27</v>
      </c>
      <c r="J23" s="53">
        <v>54.63</v>
      </c>
      <c r="K23" s="53">
        <v>82.89</v>
      </c>
      <c r="L23" s="53">
        <v>123.56</v>
      </c>
      <c r="M23" s="53">
        <v>130.91999999999999</v>
      </c>
      <c r="N23" s="53">
        <v>152.22</v>
      </c>
      <c r="O23" s="53">
        <v>174.53</v>
      </c>
      <c r="P23" s="53">
        <v>268.87</v>
      </c>
      <c r="Q23" s="53">
        <v>342.72</v>
      </c>
      <c r="R23" s="53">
        <v>405.62</v>
      </c>
      <c r="S23" s="53">
        <v>507.15</v>
      </c>
      <c r="T23" s="54">
        <v>591.42999999999995</v>
      </c>
      <c r="U23" s="572">
        <v>0</v>
      </c>
      <c r="V23" s="53">
        <v>0</v>
      </c>
      <c r="W23" s="53">
        <v>0</v>
      </c>
      <c r="X23" s="53">
        <v>0</v>
      </c>
      <c r="Y23" s="53">
        <v>278</v>
      </c>
      <c r="Z23" s="53">
        <v>416</v>
      </c>
      <c r="AA23" s="53">
        <v>498</v>
      </c>
      <c r="AB23" s="53">
        <v>583</v>
      </c>
      <c r="AC23" s="53">
        <v>740</v>
      </c>
      <c r="AD23" s="53">
        <v>863</v>
      </c>
      <c r="AE23" s="53">
        <v>1041</v>
      </c>
      <c r="AF23" s="53">
        <v>1119</v>
      </c>
      <c r="AG23" s="53">
        <v>1283</v>
      </c>
      <c r="AH23" s="38">
        <v>1471</v>
      </c>
      <c r="AI23" s="38">
        <v>2464</v>
      </c>
      <c r="AJ23" s="38">
        <v>3128</v>
      </c>
      <c r="AK23" s="38">
        <v>3657</v>
      </c>
      <c r="AL23" s="38">
        <v>4526</v>
      </c>
      <c r="AM23" s="29">
        <v>5195</v>
      </c>
    </row>
    <row r="24" spans="1:39" ht="13.5" thickBot="1">
      <c r="A24" s="566" t="s">
        <v>367</v>
      </c>
      <c r="B24" s="572">
        <v>850.04</v>
      </c>
      <c r="C24" s="53">
        <v>671.64</v>
      </c>
      <c r="D24" s="53">
        <v>672.46</v>
      </c>
      <c r="E24" s="53">
        <v>751.79</v>
      </c>
      <c r="F24" s="53">
        <v>771.42</v>
      </c>
      <c r="G24" s="53">
        <v>829.18</v>
      </c>
      <c r="H24" s="53">
        <v>872.75</v>
      </c>
      <c r="I24" s="53">
        <v>843.1</v>
      </c>
      <c r="J24" s="53">
        <v>865.22</v>
      </c>
      <c r="K24" s="53">
        <v>847.52</v>
      </c>
      <c r="L24" s="53">
        <v>925.34</v>
      </c>
      <c r="M24" s="53">
        <v>1014.81</v>
      </c>
      <c r="N24" s="53">
        <v>1217.8800000000001</v>
      </c>
      <c r="O24" s="53">
        <v>1318.08</v>
      </c>
      <c r="P24" s="53">
        <v>1306.1600000000001</v>
      </c>
      <c r="Q24" s="53">
        <v>1568.37</v>
      </c>
      <c r="R24" s="53">
        <v>1623.2</v>
      </c>
      <c r="S24" s="53">
        <v>1579.44</v>
      </c>
      <c r="T24" s="54">
        <v>1643.46</v>
      </c>
      <c r="U24" s="572">
        <v>9378</v>
      </c>
      <c r="V24" s="53">
        <v>6991</v>
      </c>
      <c r="W24" s="53">
        <v>6992</v>
      </c>
      <c r="X24" s="53">
        <v>7961</v>
      </c>
      <c r="Y24" s="53">
        <v>8182</v>
      </c>
      <c r="Z24" s="53">
        <v>8800.0499999999993</v>
      </c>
      <c r="AA24" s="53">
        <v>9122</v>
      </c>
      <c r="AB24" s="53">
        <v>9024</v>
      </c>
      <c r="AC24" s="53">
        <v>8983</v>
      </c>
      <c r="AD24" s="53">
        <v>8576</v>
      </c>
      <c r="AE24" s="53">
        <v>9906.42</v>
      </c>
      <c r="AF24" s="53">
        <v>10864.68</v>
      </c>
      <c r="AG24" s="53">
        <v>15539.91</v>
      </c>
      <c r="AH24" s="38">
        <v>15221.16</v>
      </c>
      <c r="AI24" s="38">
        <v>14969.42</v>
      </c>
      <c r="AJ24" s="38">
        <v>17601</v>
      </c>
      <c r="AK24" s="38">
        <v>18346</v>
      </c>
      <c r="AL24" s="38">
        <v>19138.25</v>
      </c>
      <c r="AM24" s="29">
        <v>19469</v>
      </c>
    </row>
    <row r="25" spans="1:39" ht="13.5" thickBot="1">
      <c r="A25" s="871" t="s">
        <v>371</v>
      </c>
      <c r="B25" s="890">
        <v>26197.99</v>
      </c>
      <c r="C25" s="891">
        <v>27184.47</v>
      </c>
      <c r="D25" s="891">
        <v>28705.58</v>
      </c>
      <c r="E25" s="891">
        <v>29304.63</v>
      </c>
      <c r="F25" s="891">
        <v>29688.78</v>
      </c>
      <c r="G25" s="891">
        <v>32365.24</v>
      </c>
      <c r="H25" s="891">
        <v>34550.79</v>
      </c>
      <c r="I25" s="891">
        <v>36827.660000000003</v>
      </c>
      <c r="J25" s="891">
        <v>38950.39</v>
      </c>
      <c r="K25" s="891">
        <v>41110.78</v>
      </c>
      <c r="L25" s="891">
        <v>39791.21</v>
      </c>
      <c r="M25" s="891">
        <v>39466.79</v>
      </c>
      <c r="N25" s="891">
        <v>41728.81</v>
      </c>
      <c r="O25" s="891">
        <v>43257.7</v>
      </c>
      <c r="P25" s="891">
        <v>44161.41</v>
      </c>
      <c r="Q25" s="891">
        <v>45917.34</v>
      </c>
      <c r="R25" s="891">
        <v>47678.400000000001</v>
      </c>
      <c r="S25" s="891">
        <v>49449.66</v>
      </c>
      <c r="T25" s="892">
        <v>52651.88</v>
      </c>
      <c r="U25" s="890">
        <v>316759</v>
      </c>
      <c r="V25" s="891">
        <v>339175</v>
      </c>
      <c r="W25" s="891">
        <v>361306</v>
      </c>
      <c r="X25" s="891">
        <v>366039</v>
      </c>
      <c r="Y25" s="891">
        <v>371938</v>
      </c>
      <c r="Z25" s="891">
        <v>404023.05</v>
      </c>
      <c r="AA25" s="891">
        <v>432370</v>
      </c>
      <c r="AB25" s="891">
        <v>458612</v>
      </c>
      <c r="AC25" s="891">
        <v>489172</v>
      </c>
      <c r="AD25" s="891">
        <v>512775</v>
      </c>
      <c r="AE25" s="891">
        <v>492411.42</v>
      </c>
      <c r="AF25" s="891">
        <v>490888.68</v>
      </c>
      <c r="AG25" s="891">
        <v>524654.91</v>
      </c>
      <c r="AH25" s="891">
        <v>543562.16</v>
      </c>
      <c r="AI25" s="891">
        <v>553057.42000000004</v>
      </c>
      <c r="AJ25" s="891">
        <v>577439</v>
      </c>
      <c r="AK25" s="891">
        <v>601042</v>
      </c>
      <c r="AL25" s="891">
        <v>626334.29</v>
      </c>
      <c r="AM25" s="892">
        <v>668037</v>
      </c>
    </row>
    <row r="26" spans="1:39">
      <c r="A26" s="557" t="s">
        <v>186</v>
      </c>
      <c r="B26" s="574"/>
      <c r="C26" s="575"/>
      <c r="D26" s="575"/>
      <c r="E26" s="575"/>
      <c r="F26" s="575"/>
      <c r="G26" s="575"/>
      <c r="H26" s="575"/>
      <c r="I26" s="575"/>
      <c r="J26" s="575"/>
      <c r="K26" s="575"/>
      <c r="L26" s="575"/>
      <c r="M26" s="575"/>
      <c r="N26" s="575"/>
      <c r="O26" s="575"/>
      <c r="P26" s="575"/>
      <c r="Q26" s="575"/>
      <c r="R26" s="575"/>
      <c r="S26" s="575"/>
      <c r="T26" s="576"/>
      <c r="U26" s="574"/>
      <c r="V26" s="575"/>
      <c r="W26" s="575"/>
      <c r="X26" s="575"/>
      <c r="Y26" s="575"/>
      <c r="Z26" s="575"/>
      <c r="AA26" s="575"/>
      <c r="AB26" s="575"/>
      <c r="AC26" s="575"/>
      <c r="AD26" s="575"/>
      <c r="AE26" s="575"/>
      <c r="AF26" s="575"/>
      <c r="AG26" s="575"/>
      <c r="AH26" s="575"/>
      <c r="AI26" s="575"/>
      <c r="AJ26" s="575"/>
      <c r="AK26" s="575"/>
      <c r="AL26" s="575"/>
      <c r="AM26" s="576"/>
    </row>
    <row r="27" spans="1:39">
      <c r="A27" s="566" t="s">
        <v>488</v>
      </c>
      <c r="B27" s="574">
        <v>161.11000000000001</v>
      </c>
      <c r="C27" s="575">
        <v>213.51</v>
      </c>
      <c r="D27" s="575">
        <v>409.32</v>
      </c>
      <c r="E27" s="575">
        <v>459.45</v>
      </c>
      <c r="F27" s="575">
        <v>440.44</v>
      </c>
      <c r="G27" s="575">
        <v>368.18</v>
      </c>
      <c r="H27" s="575">
        <v>516.55999999999995</v>
      </c>
      <c r="I27" s="575">
        <v>853.48</v>
      </c>
      <c r="J27" s="575">
        <v>665.25</v>
      </c>
      <c r="K27" s="575">
        <v>768.85</v>
      </c>
      <c r="L27" s="575">
        <v>893.58</v>
      </c>
      <c r="M27" s="575">
        <v>553.42999999999995</v>
      </c>
      <c r="N27" s="575">
        <v>765.72</v>
      </c>
      <c r="O27" s="575">
        <v>805.04</v>
      </c>
      <c r="P27" s="575">
        <v>501.66</v>
      </c>
      <c r="Q27" s="575">
        <v>373.6</v>
      </c>
      <c r="R27" s="575">
        <v>139.96</v>
      </c>
      <c r="S27" s="575">
        <v>-6.57</v>
      </c>
      <c r="T27" s="576">
        <v>6.92</v>
      </c>
      <c r="U27" s="574">
        <v>1858</v>
      </c>
      <c r="V27" s="575">
        <v>2476</v>
      </c>
      <c r="W27" s="575">
        <v>4766</v>
      </c>
      <c r="X27" s="575">
        <v>5367</v>
      </c>
      <c r="Y27" s="575">
        <v>5167</v>
      </c>
      <c r="Z27" s="575">
        <v>4335</v>
      </c>
      <c r="AA27" s="575">
        <v>6095</v>
      </c>
      <c r="AB27" s="575">
        <v>10099</v>
      </c>
      <c r="AC27" s="575">
        <v>7885</v>
      </c>
      <c r="AD27" s="575">
        <v>9124</v>
      </c>
      <c r="AE27" s="575">
        <v>10621</v>
      </c>
      <c r="AF27" s="575">
        <v>6590</v>
      </c>
      <c r="AG27" s="575">
        <v>9135</v>
      </c>
      <c r="AH27" s="575">
        <v>9619</v>
      </c>
      <c r="AI27" s="575">
        <v>6020</v>
      </c>
      <c r="AJ27" s="575">
        <v>4499</v>
      </c>
      <c r="AK27" s="575">
        <v>1691</v>
      </c>
      <c r="AL27" s="575">
        <v>-80</v>
      </c>
      <c r="AM27" s="576">
        <v>84</v>
      </c>
    </row>
    <row r="28" spans="1:39" s="254" customFormat="1" ht="13.5" thickBot="1">
      <c r="A28" s="558" t="s">
        <v>489</v>
      </c>
      <c r="B28" s="577">
        <v>1518.78</v>
      </c>
      <c r="C28" s="578">
        <v>2044.13</v>
      </c>
      <c r="D28" s="578">
        <v>3872.99</v>
      </c>
      <c r="E28" s="578">
        <v>3952.79</v>
      </c>
      <c r="F28" s="578">
        <v>4001.8</v>
      </c>
      <c r="G28" s="578">
        <v>3397.44</v>
      </c>
      <c r="H28" s="578">
        <v>4590.6899999999996</v>
      </c>
      <c r="I28" s="578">
        <v>7818.53</v>
      </c>
      <c r="J28" s="578">
        <v>6153.33</v>
      </c>
      <c r="K28" s="578">
        <v>7599.68</v>
      </c>
      <c r="L28" s="578">
        <v>8855.01</v>
      </c>
      <c r="M28" s="578">
        <v>5796.28</v>
      </c>
      <c r="N28" s="578">
        <v>7830.37</v>
      </c>
      <c r="O28" s="578">
        <v>7900.27</v>
      </c>
      <c r="P28" s="578">
        <v>4643.18</v>
      </c>
      <c r="Q28" s="578">
        <v>3447.61</v>
      </c>
      <c r="R28" s="578">
        <v>1374.11</v>
      </c>
      <c r="S28" s="578">
        <v>55.67</v>
      </c>
      <c r="T28" s="579">
        <v>208.26</v>
      </c>
      <c r="U28" s="577">
        <v>1858</v>
      </c>
      <c r="V28" s="578">
        <v>2476</v>
      </c>
      <c r="W28" s="578">
        <v>4766</v>
      </c>
      <c r="X28" s="578">
        <v>5367</v>
      </c>
      <c r="Y28" s="578">
        <v>5167</v>
      </c>
      <c r="Z28" s="578">
        <v>4335</v>
      </c>
      <c r="AA28" s="578">
        <v>6095</v>
      </c>
      <c r="AB28" s="578">
        <v>10099</v>
      </c>
      <c r="AC28" s="578">
        <v>7885</v>
      </c>
      <c r="AD28" s="578">
        <v>9124</v>
      </c>
      <c r="AE28" s="578">
        <v>10621</v>
      </c>
      <c r="AF28" s="578">
        <v>6590</v>
      </c>
      <c r="AG28" s="578">
        <v>9135</v>
      </c>
      <c r="AH28" s="578">
        <v>9619</v>
      </c>
      <c r="AI28" s="578">
        <v>6020</v>
      </c>
      <c r="AJ28" s="578">
        <v>4499</v>
      </c>
      <c r="AK28" s="578">
        <v>1691</v>
      </c>
      <c r="AL28" s="578">
        <v>-80</v>
      </c>
      <c r="AM28" s="579">
        <v>84</v>
      </c>
    </row>
    <row r="29" spans="1:39">
      <c r="A29" s="557" t="s">
        <v>411</v>
      </c>
      <c r="B29" s="574"/>
      <c r="C29" s="575"/>
      <c r="D29" s="575"/>
      <c r="E29" s="575"/>
      <c r="F29" s="575"/>
      <c r="G29" s="575"/>
      <c r="H29" s="575"/>
      <c r="I29" s="575"/>
      <c r="J29" s="575"/>
      <c r="K29" s="575"/>
      <c r="L29" s="575"/>
      <c r="M29" s="575"/>
      <c r="N29" s="575"/>
      <c r="O29" s="575"/>
      <c r="P29" s="575"/>
      <c r="Q29" s="575"/>
      <c r="R29" s="575"/>
      <c r="S29" s="575"/>
      <c r="T29" s="576"/>
      <c r="U29" s="574"/>
      <c r="V29" s="575"/>
      <c r="W29" s="575"/>
      <c r="X29" s="575"/>
      <c r="Y29" s="575"/>
      <c r="Z29" s="575"/>
      <c r="AA29" s="575"/>
      <c r="AB29" s="575"/>
      <c r="AC29" s="575"/>
      <c r="AD29" s="575"/>
      <c r="AE29" s="575"/>
      <c r="AF29" s="575"/>
      <c r="AG29" s="575"/>
      <c r="AH29" s="575"/>
      <c r="AI29" s="575"/>
      <c r="AJ29" s="575"/>
      <c r="AK29" s="575"/>
      <c r="AL29" s="575"/>
      <c r="AM29" s="576"/>
    </row>
    <row r="30" spans="1:39">
      <c r="A30" s="566" t="s">
        <v>368</v>
      </c>
      <c r="B30" s="574">
        <v>424.46</v>
      </c>
      <c r="C30" s="575">
        <v>339.37</v>
      </c>
      <c r="D30" s="575">
        <v>493.51</v>
      </c>
      <c r="E30" s="575">
        <v>390.75</v>
      </c>
      <c r="F30" s="575">
        <v>350.93</v>
      </c>
      <c r="G30" s="575">
        <v>363.93</v>
      </c>
      <c r="H30" s="575">
        <v>478.54</v>
      </c>
      <c r="I30" s="575">
        <v>540.26</v>
      </c>
      <c r="J30" s="575">
        <v>519.97</v>
      </c>
      <c r="K30" s="575">
        <v>802.07</v>
      </c>
      <c r="L30" s="575">
        <v>824.39</v>
      </c>
      <c r="M30" s="575">
        <v>554.11</v>
      </c>
      <c r="N30" s="575">
        <v>562.23</v>
      </c>
      <c r="O30" s="575">
        <v>547.67999999999995</v>
      </c>
      <c r="P30" s="575">
        <v>487.58</v>
      </c>
      <c r="Q30" s="575">
        <v>464.51</v>
      </c>
      <c r="R30" s="575">
        <v>394.12</v>
      </c>
      <c r="S30" s="575">
        <v>417.9</v>
      </c>
      <c r="T30" s="576">
        <v>381.49</v>
      </c>
      <c r="U30" s="574">
        <v>5240</v>
      </c>
      <c r="V30" s="575">
        <v>4263</v>
      </c>
      <c r="W30" s="575">
        <v>6109</v>
      </c>
      <c r="X30" s="575">
        <v>4804</v>
      </c>
      <c r="Y30" s="575">
        <v>4290</v>
      </c>
      <c r="Z30" s="575">
        <v>4424.95</v>
      </c>
      <c r="AA30" s="575">
        <v>5646</v>
      </c>
      <c r="AB30" s="575">
        <v>6315</v>
      </c>
      <c r="AC30" s="575">
        <v>5952</v>
      </c>
      <c r="AD30" s="575">
        <v>9144</v>
      </c>
      <c r="AE30" s="575">
        <v>9881.75</v>
      </c>
      <c r="AF30" s="575">
        <v>6482.7</v>
      </c>
      <c r="AG30" s="575">
        <v>6339.65</v>
      </c>
      <c r="AH30" s="575">
        <v>6510.25</v>
      </c>
      <c r="AI30" s="575">
        <v>6365.17</v>
      </c>
      <c r="AJ30" s="575">
        <v>6471</v>
      </c>
      <c r="AK30" s="575">
        <v>6352</v>
      </c>
      <c r="AL30" s="575">
        <v>6593</v>
      </c>
      <c r="AM30" s="576">
        <v>6256</v>
      </c>
    </row>
    <row r="31" spans="1:39" s="254" customFormat="1">
      <c r="A31" s="566" t="s">
        <v>369</v>
      </c>
      <c r="B31" s="574">
        <v>2058.4499999999998</v>
      </c>
      <c r="C31" s="575">
        <v>2538.66</v>
      </c>
      <c r="D31" s="575">
        <v>2759.47</v>
      </c>
      <c r="E31" s="575">
        <v>2907.21</v>
      </c>
      <c r="F31" s="575">
        <v>2483.44</v>
      </c>
      <c r="G31" s="575">
        <v>2690.84</v>
      </c>
      <c r="H31" s="575">
        <v>2687.53</v>
      </c>
      <c r="I31" s="575">
        <v>3046.96</v>
      </c>
      <c r="J31" s="575">
        <v>3153.2</v>
      </c>
      <c r="K31" s="575">
        <v>3237.21</v>
      </c>
      <c r="L31" s="575">
        <v>3634.29</v>
      </c>
      <c r="M31" s="575">
        <v>3510.44</v>
      </c>
      <c r="N31" s="575">
        <v>3744.03</v>
      </c>
      <c r="O31" s="575">
        <v>3780.59</v>
      </c>
      <c r="P31" s="575">
        <v>3885.41</v>
      </c>
      <c r="Q31" s="575">
        <v>4056.89</v>
      </c>
      <c r="R31" s="575">
        <v>4081.87</v>
      </c>
      <c r="S31" s="575">
        <v>4170.1000000000004</v>
      </c>
      <c r="T31" s="576">
        <v>4322.03</v>
      </c>
      <c r="U31" s="574">
        <v>20914</v>
      </c>
      <c r="V31" s="575">
        <v>21658</v>
      </c>
      <c r="W31" s="575">
        <v>21761</v>
      </c>
      <c r="X31" s="575">
        <v>22720</v>
      </c>
      <c r="Y31" s="575">
        <v>23355</v>
      </c>
      <c r="Z31" s="575">
        <v>24866</v>
      </c>
      <c r="AA31" s="575">
        <v>25462</v>
      </c>
      <c r="AB31" s="575">
        <v>28952</v>
      </c>
      <c r="AC31" s="575">
        <v>30299</v>
      </c>
      <c r="AD31" s="575">
        <v>31784</v>
      </c>
      <c r="AE31" s="575">
        <v>35181.83</v>
      </c>
      <c r="AF31" s="575">
        <v>37021.620000000003</v>
      </c>
      <c r="AG31" s="575">
        <v>38242.44</v>
      </c>
      <c r="AH31" s="575">
        <v>40309.589999999997</v>
      </c>
      <c r="AI31" s="575">
        <v>42261.41</v>
      </c>
      <c r="AJ31" s="575">
        <v>43808</v>
      </c>
      <c r="AK31" s="575">
        <v>45033</v>
      </c>
      <c r="AL31" s="575">
        <v>46348.71</v>
      </c>
      <c r="AM31" s="576">
        <v>47618</v>
      </c>
    </row>
    <row r="32" spans="1:39" ht="13.5" thickBot="1">
      <c r="A32" s="566" t="s">
        <v>370</v>
      </c>
      <c r="B32" s="574">
        <v>40.369999999999997</v>
      </c>
      <c r="C32" s="575">
        <v>39.21</v>
      </c>
      <c r="D32" s="575">
        <v>121.58</v>
      </c>
      <c r="E32" s="575">
        <v>149.33000000000001</v>
      </c>
      <c r="F32" s="575">
        <v>151.79</v>
      </c>
      <c r="G32" s="575">
        <v>153.22</v>
      </c>
      <c r="H32" s="575">
        <v>154.88</v>
      </c>
      <c r="I32" s="575">
        <v>147.96</v>
      </c>
      <c r="J32" s="575">
        <v>141.94999999999999</v>
      </c>
      <c r="K32" s="575">
        <v>132.22</v>
      </c>
      <c r="L32" s="575">
        <v>124.56</v>
      </c>
      <c r="M32" s="575">
        <v>148.6</v>
      </c>
      <c r="N32" s="575">
        <v>171.21</v>
      </c>
      <c r="O32" s="575">
        <v>190.04</v>
      </c>
      <c r="P32" s="575">
        <v>377.93</v>
      </c>
      <c r="Q32" s="575">
        <v>365.78</v>
      </c>
      <c r="R32" s="575">
        <v>485.18</v>
      </c>
      <c r="S32" s="575">
        <v>407.87</v>
      </c>
      <c r="T32" s="576">
        <v>387.87</v>
      </c>
      <c r="U32" s="574">
        <v>-650</v>
      </c>
      <c r="V32" s="575">
        <v>-628</v>
      </c>
      <c r="W32" s="575">
        <v>308</v>
      </c>
      <c r="X32" s="575">
        <v>584</v>
      </c>
      <c r="Y32" s="575">
        <v>768</v>
      </c>
      <c r="Z32" s="575">
        <v>740</v>
      </c>
      <c r="AA32" s="575">
        <v>748</v>
      </c>
      <c r="AB32" s="575">
        <v>499</v>
      </c>
      <c r="AC32" s="575">
        <v>268</v>
      </c>
      <c r="AD32" s="575">
        <v>190</v>
      </c>
      <c r="AE32" s="575">
        <v>369</v>
      </c>
      <c r="AF32" s="575">
        <v>499</v>
      </c>
      <c r="AG32" s="575">
        <v>379</v>
      </c>
      <c r="AH32" s="575">
        <v>275</v>
      </c>
      <c r="AI32" s="575">
        <v>2385</v>
      </c>
      <c r="AJ32" s="575">
        <v>2264</v>
      </c>
      <c r="AK32" s="575">
        <v>3482</v>
      </c>
      <c r="AL32" s="575">
        <v>2602</v>
      </c>
      <c r="AM32" s="576">
        <v>2401</v>
      </c>
    </row>
    <row r="33" spans="1:39">
      <c r="A33" s="893" t="s">
        <v>490</v>
      </c>
      <c r="B33" s="894">
        <v>28721.27</v>
      </c>
      <c r="C33" s="895">
        <v>30101.72</v>
      </c>
      <c r="D33" s="895">
        <v>32080.13</v>
      </c>
      <c r="E33" s="895">
        <v>32751.91</v>
      </c>
      <c r="F33" s="895">
        <v>32674.95</v>
      </c>
      <c r="G33" s="895">
        <v>35573.22</v>
      </c>
      <c r="H33" s="895">
        <v>37871.74</v>
      </c>
      <c r="I33" s="895">
        <v>40562.83</v>
      </c>
      <c r="J33" s="895">
        <v>42765.52</v>
      </c>
      <c r="K33" s="895">
        <v>45282.28</v>
      </c>
      <c r="L33" s="895">
        <v>44374.45</v>
      </c>
      <c r="M33" s="895">
        <v>43679.94</v>
      </c>
      <c r="N33" s="895">
        <v>46206.27</v>
      </c>
      <c r="O33" s="895">
        <v>47776.01</v>
      </c>
      <c r="P33" s="895">
        <v>48912.33</v>
      </c>
      <c r="Q33" s="895">
        <v>50804.51</v>
      </c>
      <c r="R33" s="895">
        <v>52639.58</v>
      </c>
      <c r="S33" s="895">
        <v>54445.53</v>
      </c>
      <c r="T33" s="896">
        <v>57743.27</v>
      </c>
      <c r="U33" s="894">
        <v>342263</v>
      </c>
      <c r="V33" s="895">
        <v>364468</v>
      </c>
      <c r="W33" s="895">
        <v>389484</v>
      </c>
      <c r="X33" s="895">
        <v>394147</v>
      </c>
      <c r="Y33" s="895">
        <v>400351</v>
      </c>
      <c r="Z33" s="895">
        <v>434054</v>
      </c>
      <c r="AA33" s="895">
        <v>464226</v>
      </c>
      <c r="AB33" s="895">
        <v>494378</v>
      </c>
      <c r="AC33" s="895">
        <v>525691</v>
      </c>
      <c r="AD33" s="895">
        <v>553893</v>
      </c>
      <c r="AE33" s="895">
        <v>537844</v>
      </c>
      <c r="AF33" s="895">
        <v>534892</v>
      </c>
      <c r="AG33" s="895">
        <v>569616</v>
      </c>
      <c r="AH33" s="895">
        <v>590657</v>
      </c>
      <c r="AI33" s="895">
        <v>604069</v>
      </c>
      <c r="AJ33" s="895">
        <v>629982</v>
      </c>
      <c r="AK33" s="895">
        <v>655909</v>
      </c>
      <c r="AL33" s="895">
        <v>681878</v>
      </c>
      <c r="AM33" s="896">
        <v>724312</v>
      </c>
    </row>
    <row r="34" spans="1:39">
      <c r="A34" s="877" t="s">
        <v>491</v>
      </c>
      <c r="B34" s="897">
        <v>28882.38</v>
      </c>
      <c r="C34" s="898">
        <v>30315.23</v>
      </c>
      <c r="D34" s="898">
        <v>32489.45</v>
      </c>
      <c r="E34" s="898">
        <v>33211.35</v>
      </c>
      <c r="F34" s="898">
        <v>33115.379999999997</v>
      </c>
      <c r="G34" s="898">
        <v>35941.410000000003</v>
      </c>
      <c r="H34" s="898">
        <v>38388.29</v>
      </c>
      <c r="I34" s="898">
        <v>41416.31</v>
      </c>
      <c r="J34" s="898">
        <v>43430.76</v>
      </c>
      <c r="K34" s="898">
        <v>46051.13</v>
      </c>
      <c r="L34" s="898">
        <v>45268.02</v>
      </c>
      <c r="M34" s="898">
        <v>44233.37</v>
      </c>
      <c r="N34" s="898">
        <v>46971.99</v>
      </c>
      <c r="O34" s="898">
        <v>48581.05</v>
      </c>
      <c r="P34" s="898">
        <v>49413.99</v>
      </c>
      <c r="Q34" s="898">
        <v>51178.12</v>
      </c>
      <c r="R34" s="898">
        <v>52779.53</v>
      </c>
      <c r="S34" s="898">
        <v>54438.96</v>
      </c>
      <c r="T34" s="899">
        <v>57750.19</v>
      </c>
      <c r="U34" s="897">
        <v>344121</v>
      </c>
      <c r="V34" s="898">
        <v>366944</v>
      </c>
      <c r="W34" s="898">
        <v>394250</v>
      </c>
      <c r="X34" s="898">
        <v>399514</v>
      </c>
      <c r="Y34" s="898">
        <v>405518</v>
      </c>
      <c r="Z34" s="898">
        <v>438389</v>
      </c>
      <c r="AA34" s="898">
        <v>470321</v>
      </c>
      <c r="AB34" s="898">
        <v>504477</v>
      </c>
      <c r="AC34" s="898">
        <v>533576</v>
      </c>
      <c r="AD34" s="898">
        <v>563017</v>
      </c>
      <c r="AE34" s="898">
        <v>548465</v>
      </c>
      <c r="AF34" s="898">
        <v>541482</v>
      </c>
      <c r="AG34" s="898">
        <v>578751</v>
      </c>
      <c r="AH34" s="898">
        <v>600276</v>
      </c>
      <c r="AI34" s="898">
        <v>610089</v>
      </c>
      <c r="AJ34" s="898">
        <v>634481</v>
      </c>
      <c r="AK34" s="898">
        <v>657600</v>
      </c>
      <c r="AL34" s="898">
        <v>681798</v>
      </c>
      <c r="AM34" s="899">
        <v>724396</v>
      </c>
    </row>
    <row r="35" spans="1:39" ht="13.5" thickBot="1">
      <c r="A35" s="900" t="s">
        <v>492</v>
      </c>
      <c r="B35" s="901">
        <v>30240.05</v>
      </c>
      <c r="C35" s="902">
        <v>32145.85</v>
      </c>
      <c r="D35" s="902">
        <v>35953.120000000003</v>
      </c>
      <c r="E35" s="902">
        <v>36704.69</v>
      </c>
      <c r="F35" s="902">
        <v>36676.74</v>
      </c>
      <c r="G35" s="902">
        <v>38970.660000000003</v>
      </c>
      <c r="H35" s="902">
        <v>42462.43</v>
      </c>
      <c r="I35" s="902">
        <v>48381.37</v>
      </c>
      <c r="J35" s="902">
        <v>48918.84</v>
      </c>
      <c r="K35" s="902">
        <v>52881.96</v>
      </c>
      <c r="L35" s="902">
        <v>53229.46</v>
      </c>
      <c r="M35" s="902">
        <v>49476.22</v>
      </c>
      <c r="N35" s="902">
        <v>54036.639999999999</v>
      </c>
      <c r="O35" s="902">
        <v>55676.28</v>
      </c>
      <c r="P35" s="902">
        <v>53555.51</v>
      </c>
      <c r="Q35" s="902">
        <v>54252.12</v>
      </c>
      <c r="R35" s="902">
        <v>54013.69</v>
      </c>
      <c r="S35" s="902">
        <v>54501.2</v>
      </c>
      <c r="T35" s="903">
        <v>57951.53</v>
      </c>
      <c r="U35" s="901">
        <v>344121</v>
      </c>
      <c r="V35" s="902">
        <v>366944</v>
      </c>
      <c r="W35" s="902">
        <v>394250</v>
      </c>
      <c r="X35" s="902">
        <v>399514</v>
      </c>
      <c r="Y35" s="902">
        <v>405518</v>
      </c>
      <c r="Z35" s="902">
        <v>438389</v>
      </c>
      <c r="AA35" s="902">
        <v>470321</v>
      </c>
      <c r="AB35" s="902">
        <v>504477</v>
      </c>
      <c r="AC35" s="902">
        <v>533576</v>
      </c>
      <c r="AD35" s="902">
        <v>563017</v>
      </c>
      <c r="AE35" s="902">
        <v>548465</v>
      </c>
      <c r="AF35" s="902">
        <v>541482</v>
      </c>
      <c r="AG35" s="902">
        <v>578751</v>
      </c>
      <c r="AH35" s="902">
        <v>600276</v>
      </c>
      <c r="AI35" s="902">
        <v>610089</v>
      </c>
      <c r="AJ35" s="902">
        <v>634481</v>
      </c>
      <c r="AK35" s="902">
        <v>657600</v>
      </c>
      <c r="AL35" s="902">
        <v>681798</v>
      </c>
      <c r="AM35" s="903">
        <v>724396</v>
      </c>
    </row>
    <row r="36" spans="1:39" s="612" customFormat="1" ht="13.5" thickBot="1">
      <c r="A36" s="608" t="s">
        <v>375</v>
      </c>
      <c r="B36" s="613">
        <v>1619.84</v>
      </c>
      <c r="C36" s="614">
        <v>1746.28</v>
      </c>
      <c r="D36" s="614">
        <v>1834.67</v>
      </c>
      <c r="E36" s="614">
        <v>1953.23</v>
      </c>
      <c r="F36" s="614">
        <v>2168.54</v>
      </c>
      <c r="G36" s="614">
        <v>2316.4699999999998</v>
      </c>
      <c r="H36" s="614">
        <v>2521.87</v>
      </c>
      <c r="I36" s="614">
        <v>2702.37</v>
      </c>
      <c r="J36" s="614">
        <v>2849.23</v>
      </c>
      <c r="K36" s="614">
        <v>2992.62</v>
      </c>
      <c r="L36" s="614">
        <v>3135.89</v>
      </c>
      <c r="M36" s="614">
        <v>3096.99</v>
      </c>
      <c r="N36" s="614">
        <v>3487.27</v>
      </c>
      <c r="O36" s="614">
        <v>3674.22</v>
      </c>
      <c r="P36" s="614">
        <v>3789.93</v>
      </c>
      <c r="Q36" s="614">
        <v>3938.32</v>
      </c>
      <c r="R36" s="614">
        <v>3956.1</v>
      </c>
      <c r="S36" s="614">
        <v>4113.92</v>
      </c>
      <c r="T36" s="615">
        <v>4262.59</v>
      </c>
      <c r="U36" s="613">
        <v>17277</v>
      </c>
      <c r="V36" s="614">
        <v>18278</v>
      </c>
      <c r="W36" s="614">
        <v>19289</v>
      </c>
      <c r="X36" s="614">
        <v>20946</v>
      </c>
      <c r="Y36" s="614">
        <v>23376</v>
      </c>
      <c r="Z36" s="614">
        <v>25126</v>
      </c>
      <c r="AA36" s="614">
        <v>27266</v>
      </c>
      <c r="AB36" s="614">
        <v>29589</v>
      </c>
      <c r="AC36" s="614">
        <v>31568</v>
      </c>
      <c r="AD36" s="614">
        <v>33060</v>
      </c>
      <c r="AE36" s="614">
        <v>35205</v>
      </c>
      <c r="AF36" s="614">
        <v>35393</v>
      </c>
      <c r="AG36" s="614">
        <v>38984</v>
      </c>
      <c r="AH36" s="614">
        <v>41321</v>
      </c>
      <c r="AI36" s="614">
        <v>42522</v>
      </c>
      <c r="AJ36" s="614">
        <v>44112</v>
      </c>
      <c r="AK36" s="614">
        <v>45433</v>
      </c>
      <c r="AL36" s="614">
        <v>47496</v>
      </c>
      <c r="AM36" s="615">
        <v>48839</v>
      </c>
    </row>
    <row r="37" spans="1:39">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row>
    <row r="38" spans="1:39">
      <c r="A38" s="168" t="s">
        <v>118</v>
      </c>
      <c r="B38"/>
      <c r="C38"/>
      <c r="D38"/>
      <c r="E38"/>
      <c r="F38"/>
      <c r="G38"/>
      <c r="H38"/>
      <c r="I38"/>
      <c r="J38"/>
      <c r="K38"/>
      <c r="L38"/>
      <c r="M38"/>
      <c r="N38"/>
      <c r="O38"/>
      <c r="P38"/>
      <c r="Q38"/>
      <c r="R38"/>
      <c r="S38" s="27"/>
      <c r="T38" s="23"/>
      <c r="U38" s="23"/>
      <c r="V38" s="23"/>
      <c r="W38" s="23"/>
      <c r="X38" s="23"/>
      <c r="Y38" s="23"/>
      <c r="Z38" s="23"/>
      <c r="AA38" s="23"/>
      <c r="AB38" s="23"/>
      <c r="AC38" s="23"/>
      <c r="AD38" s="23"/>
      <c r="AE38" s="23"/>
      <c r="AF38" s="23"/>
      <c r="AG38" s="23"/>
      <c r="AH38" s="23"/>
      <c r="AI38" s="23"/>
      <c r="AJ38" s="23"/>
      <c r="AK38" s="23"/>
      <c r="AL38" s="23"/>
      <c r="AM38" s="23"/>
    </row>
    <row r="39" spans="1:39">
      <c r="A39" s="235"/>
      <c r="B39" s="52"/>
      <c r="C39" s="52"/>
      <c r="D39" s="52"/>
      <c r="E39" s="52"/>
      <c r="F39" s="52"/>
      <c r="G39" s="52"/>
      <c r="H39" s="52"/>
      <c r="I39" s="52"/>
      <c r="J39" s="52"/>
      <c r="K39" s="52"/>
      <c r="L39" s="52"/>
      <c r="M39" s="52"/>
      <c r="N39" s="52"/>
      <c r="O39" s="52"/>
      <c r="P39" s="52"/>
      <c r="Q39" s="52"/>
      <c r="R39" s="52"/>
      <c r="S39" s="52"/>
      <c r="T39" s="52"/>
      <c r="AK39" s="211"/>
      <c r="AL39" s="211"/>
      <c r="AM39" s="212"/>
    </row>
    <row r="40" spans="1:39">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row>
    <row r="41" spans="1:39">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row>
    <row r="42" spans="1:39">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row>
    <row r="43" spans="1:39">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row>
    <row r="44" spans="1:39">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row>
    <row r="45" spans="1:39">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row>
    <row r="46" spans="1:39">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row>
    <row r="47" spans="1:39">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row>
    <row r="48" spans="1:39">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row>
    <row r="49" spans="2:3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row>
    <row r="50" spans="2:39">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row>
    <row r="51" spans="2:39">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row>
    <row r="52" spans="2:39">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row>
    <row r="53" spans="2:39">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row>
    <row r="54" spans="2:39">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row>
    <row r="55" spans="2:39">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row>
    <row r="56" spans="2:39">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row>
    <row r="57" spans="2:39">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row>
    <row r="58" spans="2:39">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row>
    <row r="59" spans="2:3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row>
    <row r="60" spans="2:39">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row>
    <row r="61" spans="2:39">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row>
    <row r="62" spans="2:39">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row>
    <row r="63" spans="2:39">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row>
    <row r="64" spans="2:39">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row>
    <row r="65" spans="2:39">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row>
    <row r="66" spans="2:39">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row>
    <row r="67" spans="2:39">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row>
    <row r="68" spans="2:39">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row>
    <row r="69" spans="2:3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row>
    <row r="70" spans="2:39">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row>
    <row r="71" spans="2:39">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row>
    <row r="72" spans="2:39">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row>
    <row r="73" spans="2:39">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row>
    <row r="74" spans="2:39">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row>
    <row r="75" spans="2:39">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row>
    <row r="76" spans="2:39">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row>
    <row r="77" spans="2:39">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row>
    <row r="78" spans="2:39">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row>
    <row r="79" spans="2:3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row>
    <row r="80" spans="2:39">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row>
    <row r="81" spans="2:39">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row>
    <row r="82" spans="2:39">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row>
    <row r="83" spans="2:39">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row>
    <row r="84" spans="2:39">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row>
    <row r="85" spans="2:39">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row>
    <row r="86" spans="2:39">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row>
    <row r="87" spans="2:39">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row>
    <row r="88" spans="2:39">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row>
    <row r="89" spans="2:3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row>
    <row r="90" spans="2:39">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row>
    <row r="91" spans="2:39">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row>
    <row r="92" spans="2:39">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row>
    <row r="93" spans="2:39">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row>
  </sheetData>
  <mergeCells count="4">
    <mergeCell ref="A1:AM1"/>
    <mergeCell ref="B3:T3"/>
    <mergeCell ref="B2:AM2"/>
    <mergeCell ref="U3:AM3"/>
  </mergeCells>
  <phoneticPr fontId="0" type="noConversion"/>
  <hyperlinks>
    <hyperlink ref="A38" location="'List of Tables'!A1" display="Back to contents"/>
  </hyperlinks>
  <pageMargins left="0.75" right="0.75" top="1" bottom="1" header="0.5" footer="0.5"/>
  <pageSetup paperSize="9" scale="1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33"/>
  <sheetViews>
    <sheetView workbookViewId="0">
      <selection sqref="A1:T1"/>
    </sheetView>
  </sheetViews>
  <sheetFormatPr defaultRowHeight="12.75"/>
  <cols>
    <col min="1" max="1" width="24.5703125" customWidth="1"/>
    <col min="5" max="7" width="10.28515625" bestFit="1" customWidth="1"/>
    <col min="8" max="8" width="11.28515625" bestFit="1" customWidth="1"/>
  </cols>
  <sheetData>
    <row r="4" spans="4:8">
      <c r="D4" s="235" t="s">
        <v>185</v>
      </c>
      <c r="E4" s="235" t="s">
        <v>23</v>
      </c>
      <c r="F4" s="235" t="s">
        <v>187</v>
      </c>
      <c r="G4" s="235" t="s">
        <v>188</v>
      </c>
    </row>
    <row r="5" spans="4:8">
      <c r="D5" t="s">
        <v>171</v>
      </c>
      <c r="E5" s="261">
        <v>1858</v>
      </c>
      <c r="F5" s="261">
        <v>161.11000000000001</v>
      </c>
      <c r="G5" s="261">
        <v>1518.78</v>
      </c>
      <c r="H5" s="261"/>
    </row>
    <row r="6" spans="4:8">
      <c r="D6" t="s">
        <v>172</v>
      </c>
      <c r="E6" s="261">
        <v>2476</v>
      </c>
      <c r="F6" s="261">
        <v>213.51</v>
      </c>
      <c r="G6" s="261">
        <v>2044.13</v>
      </c>
      <c r="H6" s="261"/>
    </row>
    <row r="7" spans="4:8">
      <c r="D7" t="s">
        <v>173</v>
      </c>
      <c r="E7" s="261">
        <v>4766</v>
      </c>
      <c r="F7" s="261">
        <v>409.32</v>
      </c>
      <c r="G7" s="261">
        <v>3872.99</v>
      </c>
      <c r="H7" s="261"/>
    </row>
    <row r="8" spans="4:8">
      <c r="D8" t="s">
        <v>174</v>
      </c>
      <c r="E8" s="261">
        <v>5367</v>
      </c>
      <c r="F8" s="261">
        <v>459.45</v>
      </c>
      <c r="G8" s="261">
        <v>3952.79</v>
      </c>
      <c r="H8" s="261"/>
    </row>
    <row r="9" spans="4:8">
      <c r="D9" t="s">
        <v>175</v>
      </c>
      <c r="E9" s="261">
        <v>5167</v>
      </c>
      <c r="F9" s="261">
        <v>440.44</v>
      </c>
      <c r="G9" s="261">
        <v>4001.8</v>
      </c>
      <c r="H9" s="261"/>
    </row>
    <row r="10" spans="4:8">
      <c r="D10" t="s">
        <v>176</v>
      </c>
      <c r="E10" s="261">
        <v>4335</v>
      </c>
      <c r="F10" s="261">
        <v>368.18</v>
      </c>
      <c r="G10" s="261">
        <v>3397.44</v>
      </c>
      <c r="H10" s="261"/>
    </row>
    <row r="11" spans="4:8">
      <c r="D11" t="s">
        <v>177</v>
      </c>
      <c r="E11" s="261">
        <v>6095</v>
      </c>
      <c r="F11" s="261">
        <v>516.55999999999995</v>
      </c>
      <c r="G11" s="261">
        <v>4590.6899999999996</v>
      </c>
      <c r="H11" s="261"/>
    </row>
    <row r="12" spans="4:8">
      <c r="D12" t="s">
        <v>178</v>
      </c>
      <c r="E12" s="261">
        <v>10099</v>
      </c>
      <c r="F12" s="261">
        <v>853.48</v>
      </c>
      <c r="G12" s="261">
        <v>7818.53</v>
      </c>
      <c r="H12" s="261"/>
    </row>
    <row r="13" spans="4:8">
      <c r="D13" t="s">
        <v>179</v>
      </c>
      <c r="E13" s="261">
        <v>7885</v>
      </c>
      <c r="F13" s="261">
        <v>665.25</v>
      </c>
      <c r="G13" s="261">
        <v>6153.33</v>
      </c>
      <c r="H13" s="261"/>
    </row>
    <row r="14" spans="4:8">
      <c r="D14" t="s">
        <v>180</v>
      </c>
      <c r="E14" s="261">
        <v>9124</v>
      </c>
      <c r="F14" s="261">
        <v>768.85</v>
      </c>
      <c r="G14" s="261">
        <v>7599.68</v>
      </c>
      <c r="H14" s="261"/>
    </row>
    <row r="15" spans="4:8">
      <c r="D15" t="s">
        <v>181</v>
      </c>
      <c r="E15" s="261">
        <v>10621</v>
      </c>
      <c r="F15" s="261">
        <v>893.58</v>
      </c>
      <c r="G15" s="261">
        <v>8855.01</v>
      </c>
      <c r="H15" s="261"/>
    </row>
    <row r="16" spans="4:8">
      <c r="D16" t="s">
        <v>182</v>
      </c>
      <c r="E16" s="261">
        <v>6590</v>
      </c>
      <c r="F16" s="261">
        <v>553.42999999999995</v>
      </c>
      <c r="G16" s="261">
        <v>5796.28</v>
      </c>
      <c r="H16" s="261"/>
    </row>
    <row r="17" spans="2:8">
      <c r="D17" t="s">
        <v>42</v>
      </c>
      <c r="E17" s="261">
        <v>9135</v>
      </c>
      <c r="F17" s="261">
        <v>765.72</v>
      </c>
      <c r="G17" s="261">
        <v>7830.37</v>
      </c>
      <c r="H17" s="261"/>
    </row>
    <row r="18" spans="2:8">
      <c r="D18" t="s">
        <v>43</v>
      </c>
      <c r="E18" s="261">
        <v>9619</v>
      </c>
      <c r="F18" s="261">
        <v>805.04</v>
      </c>
      <c r="G18" s="261">
        <v>7900.27</v>
      </c>
      <c r="H18" s="261"/>
    </row>
    <row r="19" spans="2:8">
      <c r="D19" t="s">
        <v>78</v>
      </c>
      <c r="E19" s="261">
        <v>6020</v>
      </c>
      <c r="F19" s="261">
        <v>501.66</v>
      </c>
      <c r="G19" s="261">
        <v>4643.18</v>
      </c>
      <c r="H19" s="261"/>
    </row>
    <row r="20" spans="2:8">
      <c r="D20" t="s">
        <v>79</v>
      </c>
      <c r="E20" s="261">
        <v>4499</v>
      </c>
      <c r="F20" s="261">
        <v>373.6</v>
      </c>
      <c r="G20" s="261">
        <v>3447.61</v>
      </c>
      <c r="H20" s="261"/>
    </row>
    <row r="21" spans="2:8">
      <c r="D21" t="s">
        <v>120</v>
      </c>
      <c r="E21" s="261">
        <v>1691</v>
      </c>
      <c r="F21" s="261">
        <v>139.96</v>
      </c>
      <c r="G21" s="261">
        <v>1374.11</v>
      </c>
      <c r="H21" s="261"/>
    </row>
    <row r="22" spans="2:8">
      <c r="D22" t="s">
        <v>168</v>
      </c>
      <c r="E22" s="261">
        <v>-80</v>
      </c>
      <c r="F22" s="261">
        <v>-6.57</v>
      </c>
      <c r="G22" s="261">
        <v>55.67</v>
      </c>
      <c r="H22" s="261"/>
    </row>
    <row r="23" spans="2:8">
      <c r="D23" s="235" t="s">
        <v>330</v>
      </c>
      <c r="E23">
        <v>84</v>
      </c>
      <c r="F23">
        <v>6.92</v>
      </c>
      <c r="G23">
        <v>208.26</v>
      </c>
    </row>
    <row r="25" spans="2:8">
      <c r="B25" s="23"/>
      <c r="C25" s="23"/>
      <c r="D25" s="23"/>
      <c r="E25" s="23"/>
      <c r="F25" s="23"/>
    </row>
    <row r="27" spans="2:8">
      <c r="B27" s="23"/>
      <c r="C27" s="23"/>
      <c r="D27" s="23"/>
      <c r="E27" s="23"/>
      <c r="F27" s="23"/>
    </row>
    <row r="28" spans="2:8">
      <c r="B28" s="23"/>
      <c r="C28" s="23"/>
      <c r="D28" s="23"/>
      <c r="E28" s="23"/>
      <c r="F28" s="23"/>
    </row>
    <row r="31" spans="2:8" ht="15.75" customHeight="1"/>
    <row r="33" spans="1:1">
      <c r="A33" s="168" t="s">
        <v>118</v>
      </c>
    </row>
  </sheetData>
  <hyperlinks>
    <hyperlink ref="A33" location="'List of Tables'!A1" display="Back to contents"/>
  </hyperlinks>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election sqref="A1:T1"/>
    </sheetView>
  </sheetViews>
  <sheetFormatPr defaultRowHeight="12.75"/>
  <cols>
    <col min="1" max="1" width="27.5703125" customWidth="1"/>
  </cols>
  <sheetData>
    <row r="1" spans="1:23" ht="15.75" thickBot="1">
      <c r="A1" s="1042" t="s">
        <v>338</v>
      </c>
      <c r="B1" s="981"/>
      <c r="C1" s="981"/>
      <c r="D1" s="981"/>
      <c r="E1" s="981"/>
      <c r="F1" s="981"/>
      <c r="G1" s="981"/>
      <c r="H1" s="981"/>
      <c r="I1" s="981"/>
      <c r="J1" s="981"/>
      <c r="K1" s="981"/>
      <c r="L1" s="981"/>
      <c r="M1" s="981"/>
      <c r="N1" s="981"/>
      <c r="O1" s="1043"/>
      <c r="P1" s="1043"/>
      <c r="Q1" s="1043"/>
      <c r="R1" s="981"/>
      <c r="S1" s="981"/>
      <c r="T1" s="1043"/>
    </row>
    <row r="2" spans="1:23">
      <c r="A2" s="1044"/>
      <c r="B2" s="1046" t="s">
        <v>24</v>
      </c>
      <c r="C2" s="1047"/>
      <c r="D2" s="1047"/>
      <c r="E2" s="1047"/>
      <c r="F2" s="1047"/>
      <c r="G2" s="1047"/>
      <c r="H2" s="1047"/>
      <c r="I2" s="1047"/>
      <c r="J2" s="1047"/>
      <c r="K2" s="1047"/>
      <c r="L2" s="1047"/>
      <c r="M2" s="1047"/>
      <c r="N2" s="1047"/>
      <c r="O2" s="1047"/>
      <c r="P2" s="1047"/>
      <c r="Q2" s="1047"/>
      <c r="R2" s="1047"/>
      <c r="S2" s="1027"/>
      <c r="T2" s="1048"/>
    </row>
    <row r="3" spans="1:23" ht="13.5" thickBot="1">
      <c r="A3" s="1045"/>
      <c r="B3" s="474" t="s">
        <v>171</v>
      </c>
      <c r="C3" s="137" t="s">
        <v>172</v>
      </c>
      <c r="D3" s="137" t="s">
        <v>173</v>
      </c>
      <c r="E3" s="137" t="s">
        <v>174</v>
      </c>
      <c r="F3" s="137" t="s">
        <v>175</v>
      </c>
      <c r="G3" s="137" t="s">
        <v>176</v>
      </c>
      <c r="H3" s="137" t="s">
        <v>177</v>
      </c>
      <c r="I3" s="137" t="s">
        <v>178</v>
      </c>
      <c r="J3" s="137" t="s">
        <v>179</v>
      </c>
      <c r="K3" s="137" t="s">
        <v>180</v>
      </c>
      <c r="L3" s="137" t="s">
        <v>181</v>
      </c>
      <c r="M3" s="137" t="s">
        <v>182</v>
      </c>
      <c r="N3" s="137" t="s">
        <v>42</v>
      </c>
      <c r="O3" s="137" t="s">
        <v>43</v>
      </c>
      <c r="P3" s="137" t="s">
        <v>78</v>
      </c>
      <c r="Q3" s="137" t="s">
        <v>79</v>
      </c>
      <c r="R3" s="137" t="s">
        <v>120</v>
      </c>
      <c r="S3" s="137" t="s">
        <v>168</v>
      </c>
      <c r="T3" s="138" t="s">
        <v>330</v>
      </c>
      <c r="V3" s="32"/>
      <c r="W3" s="32"/>
    </row>
    <row r="4" spans="1:23">
      <c r="A4" s="221" t="s">
        <v>151</v>
      </c>
      <c r="B4" s="142">
        <v>404</v>
      </c>
      <c r="C4" s="142">
        <v>443</v>
      </c>
      <c r="D4" s="142">
        <v>608</v>
      </c>
      <c r="E4" s="142">
        <v>601</v>
      </c>
      <c r="F4" s="142">
        <v>477</v>
      </c>
      <c r="G4" s="142">
        <v>48</v>
      </c>
      <c r="H4" s="142">
        <v>68</v>
      </c>
      <c r="I4" s="142">
        <v>61</v>
      </c>
      <c r="J4" s="142">
        <v>60</v>
      </c>
      <c r="K4" s="142">
        <v>66</v>
      </c>
      <c r="L4" s="142">
        <v>63</v>
      </c>
      <c r="M4" s="142">
        <v>67</v>
      </c>
      <c r="N4" s="142">
        <v>69</v>
      </c>
      <c r="O4" s="142">
        <v>67</v>
      </c>
      <c r="P4" s="142">
        <v>69</v>
      </c>
      <c r="Q4" s="142">
        <v>71</v>
      </c>
      <c r="R4" s="142">
        <v>70</v>
      </c>
      <c r="S4" s="142">
        <v>72</v>
      </c>
      <c r="T4" s="193">
        <v>72</v>
      </c>
      <c r="V4" s="27"/>
      <c r="W4" s="27"/>
    </row>
    <row r="5" spans="1:23">
      <c r="A5" s="140" t="s">
        <v>89</v>
      </c>
      <c r="B5" s="142">
        <v>952</v>
      </c>
      <c r="C5" s="142">
        <v>1180</v>
      </c>
      <c r="D5" s="142">
        <v>2640</v>
      </c>
      <c r="E5" s="142">
        <v>3456</v>
      </c>
      <c r="F5" s="142">
        <v>3732</v>
      </c>
      <c r="G5" s="142">
        <v>3108</v>
      </c>
      <c r="H5" s="142">
        <v>4743</v>
      </c>
      <c r="I5" s="142">
        <v>8022</v>
      </c>
      <c r="J5" s="142">
        <v>5670</v>
      </c>
      <c r="K5" s="142">
        <v>7378</v>
      </c>
      <c r="L5" s="142">
        <v>7991</v>
      </c>
      <c r="M5" s="142">
        <v>5600</v>
      </c>
      <c r="N5" s="142">
        <v>7608</v>
      </c>
      <c r="O5" s="142">
        <v>7520</v>
      </c>
      <c r="P5" s="142">
        <v>4214</v>
      </c>
      <c r="Q5" s="142">
        <v>3310</v>
      </c>
      <c r="R5" s="142">
        <v>1544</v>
      </c>
      <c r="S5" s="142">
        <v>410</v>
      </c>
      <c r="T5" s="193">
        <v>661</v>
      </c>
      <c r="V5" s="27"/>
      <c r="W5" s="27"/>
    </row>
    <row r="6" spans="1:23" ht="13.5" thickBot="1">
      <c r="A6" s="140" t="s">
        <v>152</v>
      </c>
      <c r="B6" s="142">
        <v>502</v>
      </c>
      <c r="C6" s="142">
        <v>853</v>
      </c>
      <c r="D6" s="142">
        <v>1518</v>
      </c>
      <c r="E6" s="142">
        <v>1310</v>
      </c>
      <c r="F6" s="142">
        <v>958</v>
      </c>
      <c r="G6" s="142">
        <v>1179</v>
      </c>
      <c r="H6" s="142">
        <v>1284</v>
      </c>
      <c r="I6" s="142">
        <v>2016</v>
      </c>
      <c r="J6" s="142">
        <v>2155</v>
      </c>
      <c r="K6" s="142">
        <v>1680</v>
      </c>
      <c r="L6" s="142">
        <v>2567</v>
      </c>
      <c r="M6" s="142">
        <v>923</v>
      </c>
      <c r="N6" s="142">
        <v>1458</v>
      </c>
      <c r="O6" s="142">
        <v>2032</v>
      </c>
      <c r="P6" s="142">
        <v>1737</v>
      </c>
      <c r="Q6" s="142">
        <v>1118</v>
      </c>
      <c r="R6" s="142">
        <v>77</v>
      </c>
      <c r="S6" s="142">
        <v>-562</v>
      </c>
      <c r="T6" s="193">
        <v>-649</v>
      </c>
      <c r="V6" s="27"/>
      <c r="W6" s="27"/>
    </row>
    <row r="7" spans="1:23" ht="13.5" thickBot="1">
      <c r="A7" s="225" t="s">
        <v>50</v>
      </c>
      <c r="B7" s="580">
        <v>1858</v>
      </c>
      <c r="C7" s="580">
        <v>2476</v>
      </c>
      <c r="D7" s="580">
        <v>4766</v>
      </c>
      <c r="E7" s="580">
        <v>5367</v>
      </c>
      <c r="F7" s="580">
        <v>5167</v>
      </c>
      <c r="G7" s="580">
        <v>4335</v>
      </c>
      <c r="H7" s="580">
        <v>6095</v>
      </c>
      <c r="I7" s="580">
        <v>10099</v>
      </c>
      <c r="J7" s="580">
        <v>7885</v>
      </c>
      <c r="K7" s="580">
        <v>9124</v>
      </c>
      <c r="L7" s="580">
        <v>10621</v>
      </c>
      <c r="M7" s="580">
        <v>6590</v>
      </c>
      <c r="N7" s="580">
        <v>9135</v>
      </c>
      <c r="O7" s="580">
        <v>9619</v>
      </c>
      <c r="P7" s="580">
        <v>6020</v>
      </c>
      <c r="Q7" s="580">
        <v>4499</v>
      </c>
      <c r="R7" s="580">
        <v>1691</v>
      </c>
      <c r="S7" s="580">
        <v>-80</v>
      </c>
      <c r="T7" s="581">
        <v>84</v>
      </c>
      <c r="V7" s="27"/>
      <c r="W7" s="27"/>
    </row>
    <row r="9" spans="1:23">
      <c r="A9" s="168" t="s">
        <v>118</v>
      </c>
    </row>
  </sheetData>
  <mergeCells count="3">
    <mergeCell ref="A1:T1"/>
    <mergeCell ref="A2:A3"/>
    <mergeCell ref="B2:T2"/>
  </mergeCells>
  <hyperlinks>
    <hyperlink ref="A9" location="'List of Table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orkbookViewId="0">
      <selection sqref="A1:T1"/>
    </sheetView>
  </sheetViews>
  <sheetFormatPr defaultRowHeight="12.75"/>
  <cols>
    <col min="1" max="1" width="37.28515625" customWidth="1"/>
  </cols>
  <sheetData>
    <row r="1" spans="1:23" ht="15.75" thickBot="1">
      <c r="A1" s="1042" t="s">
        <v>339</v>
      </c>
      <c r="B1" s="981"/>
      <c r="C1" s="981"/>
      <c r="D1" s="981"/>
      <c r="E1" s="981"/>
      <c r="F1" s="981"/>
      <c r="G1" s="981"/>
      <c r="H1" s="981"/>
      <c r="I1" s="981"/>
      <c r="J1" s="981"/>
      <c r="K1" s="981"/>
      <c r="L1" s="981"/>
      <c r="M1" s="981"/>
      <c r="N1" s="981"/>
      <c r="O1" s="1043"/>
      <c r="P1" s="1043"/>
      <c r="Q1" s="1043"/>
      <c r="R1" s="981"/>
      <c r="S1" s="981"/>
      <c r="T1" s="1043"/>
    </row>
    <row r="2" spans="1:23">
      <c r="A2" s="1044"/>
      <c r="B2" s="1049" t="s">
        <v>24</v>
      </c>
      <c r="C2" s="1050"/>
      <c r="D2" s="1050"/>
      <c r="E2" s="1050"/>
      <c r="F2" s="1050"/>
      <c r="G2" s="1050"/>
      <c r="H2" s="1050"/>
      <c r="I2" s="1050"/>
      <c r="J2" s="1050"/>
      <c r="K2" s="1050"/>
      <c r="L2" s="1050"/>
      <c r="M2" s="1050"/>
      <c r="N2" s="1050"/>
      <c r="O2" s="1050"/>
      <c r="P2" s="1050"/>
      <c r="Q2" s="1050"/>
      <c r="R2" s="1050"/>
      <c r="S2" s="1051"/>
      <c r="T2" s="1052"/>
    </row>
    <row r="3" spans="1:23" ht="13.5" thickBot="1">
      <c r="A3" s="1045"/>
      <c r="B3" s="474" t="s">
        <v>171</v>
      </c>
      <c r="C3" s="137" t="s">
        <v>172</v>
      </c>
      <c r="D3" s="137" t="s">
        <v>173</v>
      </c>
      <c r="E3" s="137" t="s">
        <v>174</v>
      </c>
      <c r="F3" s="137" t="s">
        <v>175</v>
      </c>
      <c r="G3" s="137" t="s">
        <v>176</v>
      </c>
      <c r="H3" s="137" t="s">
        <v>177</v>
      </c>
      <c r="I3" s="137" t="s">
        <v>178</v>
      </c>
      <c r="J3" s="137" t="s">
        <v>179</v>
      </c>
      <c r="K3" s="137" t="s">
        <v>180</v>
      </c>
      <c r="L3" s="137" t="s">
        <v>181</v>
      </c>
      <c r="M3" s="137" t="s">
        <v>182</v>
      </c>
      <c r="N3" s="137" t="s">
        <v>42</v>
      </c>
      <c r="O3" s="137" t="s">
        <v>43</v>
      </c>
      <c r="P3" s="137" t="s">
        <v>78</v>
      </c>
      <c r="Q3" s="137" t="s">
        <v>79</v>
      </c>
      <c r="R3" s="137" t="s">
        <v>120</v>
      </c>
      <c r="S3" s="137" t="s">
        <v>168</v>
      </c>
      <c r="T3" s="138" t="s">
        <v>330</v>
      </c>
      <c r="V3" s="32"/>
      <c r="W3" s="32"/>
    </row>
    <row r="4" spans="1:23">
      <c r="A4" s="221" t="s">
        <v>153</v>
      </c>
      <c r="B4" s="142">
        <v>1858</v>
      </c>
      <c r="C4" s="142">
        <v>2476</v>
      </c>
      <c r="D4" s="142">
        <v>4766</v>
      </c>
      <c r="E4" s="142">
        <v>5367</v>
      </c>
      <c r="F4" s="142">
        <v>5167</v>
      </c>
      <c r="G4" s="142">
        <v>4335</v>
      </c>
      <c r="H4" s="142">
        <v>6095</v>
      </c>
      <c r="I4" s="142">
        <v>10099</v>
      </c>
      <c r="J4" s="142">
        <v>7885</v>
      </c>
      <c r="K4" s="142">
        <v>9124</v>
      </c>
      <c r="L4" s="142">
        <v>10621</v>
      </c>
      <c r="M4" s="142">
        <v>6590</v>
      </c>
      <c r="N4" s="142">
        <v>9135</v>
      </c>
      <c r="O4" s="142">
        <v>9619</v>
      </c>
      <c r="P4" s="142">
        <v>6020</v>
      </c>
      <c r="Q4" s="142">
        <v>4499</v>
      </c>
      <c r="R4" s="101">
        <v>1691</v>
      </c>
      <c r="S4" s="194">
        <v>-80</v>
      </c>
      <c r="T4" s="102">
        <v>84</v>
      </c>
      <c r="V4" s="27"/>
      <c r="W4" s="27"/>
    </row>
    <row r="5" spans="1:23" ht="13.5" thickBot="1">
      <c r="A5" s="140" t="s">
        <v>154</v>
      </c>
      <c r="B5" s="142">
        <v>161.11000000000001</v>
      </c>
      <c r="C5" s="142">
        <v>213.51</v>
      </c>
      <c r="D5" s="142">
        <v>409.32</v>
      </c>
      <c r="E5" s="142">
        <v>459.45</v>
      </c>
      <c r="F5" s="142">
        <v>440.44</v>
      </c>
      <c r="G5" s="142">
        <v>368.18</v>
      </c>
      <c r="H5" s="142">
        <v>516.55999999999995</v>
      </c>
      <c r="I5" s="142">
        <v>853.48</v>
      </c>
      <c r="J5" s="142">
        <v>665.25</v>
      </c>
      <c r="K5" s="142">
        <v>768.85</v>
      </c>
      <c r="L5" s="142">
        <v>893.58</v>
      </c>
      <c r="M5" s="142">
        <v>553.42999999999995</v>
      </c>
      <c r="N5" s="142">
        <v>765.72</v>
      </c>
      <c r="O5" s="142">
        <v>805.04</v>
      </c>
      <c r="P5" s="142">
        <v>501.66</v>
      </c>
      <c r="Q5" s="142">
        <v>373.6</v>
      </c>
      <c r="R5" s="142">
        <v>139.96</v>
      </c>
      <c r="S5" s="142">
        <v>-6.57</v>
      </c>
      <c r="T5" s="193">
        <v>6.92</v>
      </c>
      <c r="V5" s="27"/>
      <c r="W5" s="27"/>
    </row>
    <row r="6" spans="1:23" ht="13.5" thickBot="1">
      <c r="A6" s="876" t="s">
        <v>155</v>
      </c>
      <c r="B6" s="226">
        <v>8.6999999999999994E-2</v>
      </c>
      <c r="C6" s="226">
        <v>8.5999999999999993E-2</v>
      </c>
      <c r="D6" s="226">
        <v>8.5999999999999993E-2</v>
      </c>
      <c r="E6" s="226">
        <v>8.5999999999999993E-2</v>
      </c>
      <c r="F6" s="226">
        <v>8.5000000000000006E-2</v>
      </c>
      <c r="G6" s="226">
        <v>8.5000000000000006E-2</v>
      </c>
      <c r="H6" s="226">
        <v>8.5000000000000006E-2</v>
      </c>
      <c r="I6" s="226">
        <v>8.5000000000000006E-2</v>
      </c>
      <c r="J6" s="226">
        <v>8.4000000000000005E-2</v>
      </c>
      <c r="K6" s="226">
        <v>8.4000000000000005E-2</v>
      </c>
      <c r="L6" s="226">
        <v>8.4000000000000005E-2</v>
      </c>
      <c r="M6" s="226">
        <v>8.4000000000000005E-2</v>
      </c>
      <c r="N6" s="226">
        <v>8.4000000000000005E-2</v>
      </c>
      <c r="O6" s="226">
        <v>8.4000000000000005E-2</v>
      </c>
      <c r="P6" s="226">
        <v>8.3000000000000004E-2</v>
      </c>
      <c r="Q6" s="226">
        <v>8.3000000000000004E-2</v>
      </c>
      <c r="R6" s="226">
        <v>8.3000000000000004E-2</v>
      </c>
      <c r="S6" s="226">
        <v>8.2000000000000003E-2</v>
      </c>
      <c r="T6" s="227">
        <v>8.2000000000000003E-2</v>
      </c>
      <c r="V6" s="27"/>
      <c r="W6" s="27"/>
    </row>
    <row r="8" spans="1:23">
      <c r="A8" s="168" t="s">
        <v>118</v>
      </c>
    </row>
  </sheetData>
  <mergeCells count="3">
    <mergeCell ref="A1:T1"/>
    <mergeCell ref="A2:A3"/>
    <mergeCell ref="B2:T2"/>
  </mergeCells>
  <hyperlinks>
    <hyperlink ref="A8" location="'List of Table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selection sqref="A1:T1"/>
    </sheetView>
  </sheetViews>
  <sheetFormatPr defaultRowHeight="12.75"/>
  <cols>
    <col min="1" max="1" width="41.42578125" customWidth="1"/>
  </cols>
  <sheetData>
    <row r="1" spans="1:23" ht="15.75" thickBot="1">
      <c r="A1" s="980" t="s">
        <v>340</v>
      </c>
      <c r="B1" s="981"/>
      <c r="C1" s="981"/>
      <c r="D1" s="981"/>
      <c r="E1" s="981"/>
      <c r="F1" s="981"/>
      <c r="G1" s="981"/>
      <c r="H1" s="981"/>
      <c r="I1" s="981"/>
      <c r="J1" s="981"/>
      <c r="K1" s="981"/>
      <c r="L1" s="981"/>
      <c r="M1" s="981"/>
      <c r="N1" s="981"/>
      <c r="O1" s="981"/>
      <c r="P1" s="981"/>
      <c r="Q1" s="981"/>
      <c r="R1" s="981"/>
      <c r="S1" s="981"/>
      <c r="T1" s="982"/>
    </row>
    <row r="2" spans="1:23">
      <c r="A2" s="1044"/>
      <c r="B2" s="1049" t="s">
        <v>24</v>
      </c>
      <c r="C2" s="1051"/>
      <c r="D2" s="1051"/>
      <c r="E2" s="1051"/>
      <c r="F2" s="1051"/>
      <c r="G2" s="1051"/>
      <c r="H2" s="1051"/>
      <c r="I2" s="1051"/>
      <c r="J2" s="1051"/>
      <c r="K2" s="1051"/>
      <c r="L2" s="1051"/>
      <c r="M2" s="1051"/>
      <c r="N2" s="1051"/>
      <c r="O2" s="1051"/>
      <c r="P2" s="1051"/>
      <c r="Q2" s="1051"/>
      <c r="R2" s="1051"/>
      <c r="S2" s="1051"/>
      <c r="T2" s="1052"/>
    </row>
    <row r="3" spans="1:23" ht="13.5" thickBot="1">
      <c r="A3" s="1045"/>
      <c r="B3" s="474" t="s">
        <v>171</v>
      </c>
      <c r="C3" s="137" t="s">
        <v>172</v>
      </c>
      <c r="D3" s="137" t="s">
        <v>173</v>
      </c>
      <c r="E3" s="137" t="s">
        <v>174</v>
      </c>
      <c r="F3" s="137" t="s">
        <v>175</v>
      </c>
      <c r="G3" s="137" t="s">
        <v>176</v>
      </c>
      <c r="H3" s="137" t="s">
        <v>177</v>
      </c>
      <c r="I3" s="137" t="s">
        <v>178</v>
      </c>
      <c r="J3" s="137" t="s">
        <v>179</v>
      </c>
      <c r="K3" s="137" t="s">
        <v>180</v>
      </c>
      <c r="L3" s="137" t="s">
        <v>181</v>
      </c>
      <c r="M3" s="137" t="s">
        <v>182</v>
      </c>
      <c r="N3" s="137" t="s">
        <v>42</v>
      </c>
      <c r="O3" s="137" t="s">
        <v>43</v>
      </c>
      <c r="P3" s="137" t="s">
        <v>78</v>
      </c>
      <c r="Q3" s="137" t="s">
        <v>79</v>
      </c>
      <c r="R3" s="137" t="s">
        <v>120</v>
      </c>
      <c r="S3" s="137" t="s">
        <v>168</v>
      </c>
      <c r="T3" s="138" t="s">
        <v>330</v>
      </c>
      <c r="V3" s="32"/>
      <c r="W3" s="32"/>
    </row>
    <row r="4" spans="1:23">
      <c r="A4" s="156" t="s">
        <v>389</v>
      </c>
      <c r="B4" s="642">
        <v>1858</v>
      </c>
      <c r="C4" s="642">
        <v>2476</v>
      </c>
      <c r="D4" s="642">
        <v>4766</v>
      </c>
      <c r="E4" s="642">
        <v>5367</v>
      </c>
      <c r="F4" s="642">
        <v>5167</v>
      </c>
      <c r="G4" s="642">
        <v>4335</v>
      </c>
      <c r="H4" s="642">
        <v>6095</v>
      </c>
      <c r="I4" s="642">
        <v>10099</v>
      </c>
      <c r="J4" s="642">
        <v>7885</v>
      </c>
      <c r="K4" s="642">
        <v>9124</v>
      </c>
      <c r="L4" s="642">
        <v>10621</v>
      </c>
      <c r="M4" s="642">
        <v>6590</v>
      </c>
      <c r="N4" s="642">
        <v>9135</v>
      </c>
      <c r="O4" s="642">
        <v>9619</v>
      </c>
      <c r="P4" s="642">
        <v>6020</v>
      </c>
      <c r="Q4" s="642">
        <v>4499</v>
      </c>
      <c r="R4" s="642">
        <v>1691</v>
      </c>
      <c r="S4" s="642">
        <v>-80</v>
      </c>
      <c r="T4" s="643">
        <v>84</v>
      </c>
      <c r="V4" s="32"/>
      <c r="W4" s="32"/>
    </row>
    <row r="5" spans="1:23">
      <c r="A5" s="641" t="s">
        <v>151</v>
      </c>
      <c r="B5" s="644">
        <v>404</v>
      </c>
      <c r="C5" s="644">
        <v>443</v>
      </c>
      <c r="D5" s="644">
        <v>608</v>
      </c>
      <c r="E5" s="644">
        <v>601</v>
      </c>
      <c r="F5" s="644">
        <v>477</v>
      </c>
      <c r="G5" s="644">
        <v>48</v>
      </c>
      <c r="H5" s="644">
        <v>68</v>
      </c>
      <c r="I5" s="644">
        <v>61</v>
      </c>
      <c r="J5" s="644">
        <v>60</v>
      </c>
      <c r="K5" s="644">
        <v>66</v>
      </c>
      <c r="L5" s="644">
        <v>63</v>
      </c>
      <c r="M5" s="644">
        <v>67</v>
      </c>
      <c r="N5" s="644">
        <v>69</v>
      </c>
      <c r="O5" s="644">
        <v>67</v>
      </c>
      <c r="P5" s="644">
        <v>69</v>
      </c>
      <c r="Q5" s="644">
        <v>71</v>
      </c>
      <c r="R5" s="644">
        <v>70</v>
      </c>
      <c r="S5" s="644">
        <v>72</v>
      </c>
      <c r="T5" s="645">
        <v>72</v>
      </c>
      <c r="V5" s="32"/>
      <c r="W5" s="32"/>
    </row>
    <row r="6" spans="1:23">
      <c r="A6" s="641" t="s">
        <v>390</v>
      </c>
      <c r="B6" s="644">
        <v>952</v>
      </c>
      <c r="C6" s="644">
        <v>1180</v>
      </c>
      <c r="D6" s="644">
        <v>2640</v>
      </c>
      <c r="E6" s="644">
        <v>3456</v>
      </c>
      <c r="F6" s="644">
        <v>3732</v>
      </c>
      <c r="G6" s="644">
        <v>3108</v>
      </c>
      <c r="H6" s="644">
        <v>4743</v>
      </c>
      <c r="I6" s="644">
        <v>8022</v>
      </c>
      <c r="J6" s="644">
        <v>5670</v>
      </c>
      <c r="K6" s="644">
        <v>7378</v>
      </c>
      <c r="L6" s="644">
        <v>7991</v>
      </c>
      <c r="M6" s="644">
        <v>5600</v>
      </c>
      <c r="N6" s="644">
        <v>7608</v>
      </c>
      <c r="O6" s="644">
        <v>7520</v>
      </c>
      <c r="P6" s="644">
        <v>4214</v>
      </c>
      <c r="Q6" s="644">
        <v>3310</v>
      </c>
      <c r="R6" s="644">
        <v>1544</v>
      </c>
      <c r="S6" s="644">
        <v>410</v>
      </c>
      <c r="T6" s="645">
        <v>661</v>
      </c>
      <c r="V6" s="32"/>
      <c r="W6" s="32"/>
    </row>
    <row r="7" spans="1:23" ht="13.5" thickBot="1">
      <c r="A7" s="135" t="s">
        <v>152</v>
      </c>
      <c r="B7" s="646">
        <v>502</v>
      </c>
      <c r="C7" s="646">
        <v>853</v>
      </c>
      <c r="D7" s="646">
        <v>1518</v>
      </c>
      <c r="E7" s="646">
        <v>1310</v>
      </c>
      <c r="F7" s="646">
        <v>958</v>
      </c>
      <c r="G7" s="646">
        <v>1179</v>
      </c>
      <c r="H7" s="646">
        <v>1284</v>
      </c>
      <c r="I7" s="646">
        <v>2016</v>
      </c>
      <c r="J7" s="646">
        <v>2155</v>
      </c>
      <c r="K7" s="646">
        <v>1680</v>
      </c>
      <c r="L7" s="646">
        <v>2567</v>
      </c>
      <c r="M7" s="646">
        <v>923</v>
      </c>
      <c r="N7" s="646">
        <v>1458</v>
      </c>
      <c r="O7" s="646">
        <v>2032</v>
      </c>
      <c r="P7" s="646">
        <v>1737</v>
      </c>
      <c r="Q7" s="646">
        <v>1118</v>
      </c>
      <c r="R7" s="646">
        <v>77</v>
      </c>
      <c r="S7" s="646">
        <v>-562</v>
      </c>
      <c r="T7" s="647">
        <v>-649</v>
      </c>
      <c r="V7" s="32"/>
      <c r="W7" s="32"/>
    </row>
    <row r="8" spans="1:23">
      <c r="A8" s="711" t="s">
        <v>391</v>
      </c>
      <c r="B8" s="642">
        <v>1518.78</v>
      </c>
      <c r="C8" s="642">
        <v>2044.13</v>
      </c>
      <c r="D8" s="642">
        <v>3872.99</v>
      </c>
      <c r="E8" s="642">
        <v>3952.79</v>
      </c>
      <c r="F8" s="642">
        <v>4001.8</v>
      </c>
      <c r="G8" s="642">
        <v>3397.44</v>
      </c>
      <c r="H8" s="642">
        <v>4590.6899999999996</v>
      </c>
      <c r="I8" s="642">
        <v>7818.53</v>
      </c>
      <c r="J8" s="642">
        <v>6153.33</v>
      </c>
      <c r="K8" s="642">
        <v>7599.68</v>
      </c>
      <c r="L8" s="642">
        <v>8855.01</v>
      </c>
      <c r="M8" s="642">
        <v>5796.28</v>
      </c>
      <c r="N8" s="642">
        <v>7830.37</v>
      </c>
      <c r="O8" s="642">
        <v>7900.27</v>
      </c>
      <c r="P8" s="642">
        <v>4643.18</v>
      </c>
      <c r="Q8" s="642">
        <v>3447.61</v>
      </c>
      <c r="R8" s="642">
        <v>1374.11</v>
      </c>
      <c r="S8" s="642">
        <v>55.67</v>
      </c>
      <c r="T8" s="643">
        <v>208.26</v>
      </c>
      <c r="V8" s="32"/>
      <c r="W8" s="32"/>
    </row>
    <row r="9" spans="1:23">
      <c r="A9" s="640" t="s">
        <v>151</v>
      </c>
      <c r="B9" s="644">
        <v>323.64</v>
      </c>
      <c r="C9" s="644">
        <v>356.5</v>
      </c>
      <c r="D9" s="644">
        <v>487.65</v>
      </c>
      <c r="E9" s="644">
        <v>457.09</v>
      </c>
      <c r="F9" s="644">
        <v>381.65</v>
      </c>
      <c r="G9" s="644">
        <v>38.869999999999997</v>
      </c>
      <c r="H9" s="644">
        <v>53.14</v>
      </c>
      <c r="I9" s="644">
        <v>48.65</v>
      </c>
      <c r="J9" s="644">
        <v>47.32</v>
      </c>
      <c r="K9" s="644">
        <v>55.71</v>
      </c>
      <c r="L9" s="644">
        <v>55.29</v>
      </c>
      <c r="M9" s="644">
        <v>60.68</v>
      </c>
      <c r="N9" s="644">
        <v>61.26</v>
      </c>
      <c r="O9" s="644">
        <v>56.06</v>
      </c>
      <c r="P9" s="644">
        <v>57.07</v>
      </c>
      <c r="Q9" s="644">
        <v>58.29</v>
      </c>
      <c r="R9" s="644">
        <v>57.54</v>
      </c>
      <c r="S9" s="644">
        <v>58.75</v>
      </c>
      <c r="T9" s="645">
        <v>58.75</v>
      </c>
      <c r="V9" s="32"/>
      <c r="W9" s="32"/>
    </row>
    <row r="10" spans="1:23">
      <c r="A10" s="640" t="s">
        <v>390</v>
      </c>
      <c r="B10" s="644">
        <v>761.91</v>
      </c>
      <c r="C10" s="644">
        <v>949.35</v>
      </c>
      <c r="D10" s="644">
        <v>2131.02</v>
      </c>
      <c r="E10" s="644">
        <v>2632.06</v>
      </c>
      <c r="F10" s="644">
        <v>2973.81</v>
      </c>
      <c r="G10" s="644">
        <v>2517.48</v>
      </c>
      <c r="H10" s="644">
        <v>3709.96</v>
      </c>
      <c r="I10" s="644">
        <v>6403.89</v>
      </c>
      <c r="J10" s="644">
        <v>4483.21</v>
      </c>
      <c r="K10" s="644">
        <v>6280.07</v>
      </c>
      <c r="L10" s="644">
        <v>6989.97</v>
      </c>
      <c r="M10" s="644">
        <v>5075.42</v>
      </c>
      <c r="N10" s="644">
        <v>6731.86</v>
      </c>
      <c r="O10" s="644">
        <v>6296.39</v>
      </c>
      <c r="P10" s="644">
        <v>3485.02</v>
      </c>
      <c r="Q10" s="644">
        <v>2717.8</v>
      </c>
      <c r="R10" s="644">
        <v>1269.3900000000001</v>
      </c>
      <c r="S10" s="644">
        <v>334.78</v>
      </c>
      <c r="T10" s="645">
        <v>539.51</v>
      </c>
      <c r="V10" s="32"/>
      <c r="W10" s="32"/>
    </row>
    <row r="11" spans="1:23" ht="13.5" thickBot="1">
      <c r="A11" s="628" t="s">
        <v>152</v>
      </c>
      <c r="B11" s="646">
        <v>433.23</v>
      </c>
      <c r="C11" s="646">
        <v>738.28</v>
      </c>
      <c r="D11" s="646">
        <v>1254.32</v>
      </c>
      <c r="E11" s="646">
        <v>863.64</v>
      </c>
      <c r="F11" s="646">
        <v>646.34</v>
      </c>
      <c r="G11" s="646">
        <v>841.09</v>
      </c>
      <c r="H11" s="646">
        <v>827.59</v>
      </c>
      <c r="I11" s="646">
        <v>1366</v>
      </c>
      <c r="J11" s="646">
        <v>1622.79</v>
      </c>
      <c r="K11" s="646">
        <v>1263.9100000000001</v>
      </c>
      <c r="L11" s="646">
        <v>1809.75</v>
      </c>
      <c r="M11" s="646">
        <v>660.17</v>
      </c>
      <c r="N11" s="646">
        <v>1037.24</v>
      </c>
      <c r="O11" s="646">
        <v>1547.82</v>
      </c>
      <c r="P11" s="646">
        <v>1101.0899999999999</v>
      </c>
      <c r="Q11" s="646">
        <v>671.52</v>
      </c>
      <c r="R11" s="646">
        <v>47.18</v>
      </c>
      <c r="S11" s="646">
        <v>-337.87</v>
      </c>
      <c r="T11" s="647">
        <v>-390.01</v>
      </c>
      <c r="V11" s="32"/>
      <c r="W11" s="32"/>
    </row>
    <row r="12" spans="1:23">
      <c r="A12" s="712" t="s">
        <v>392</v>
      </c>
      <c r="B12" s="648">
        <v>0.8174273412271259</v>
      </c>
      <c r="C12" s="649">
        <v>0.82557754442649434</v>
      </c>
      <c r="D12" s="649">
        <v>0.81262903902643724</v>
      </c>
      <c r="E12" s="649">
        <v>0.73649897521893049</v>
      </c>
      <c r="F12" s="649">
        <v>0.77449196826011224</v>
      </c>
      <c r="G12" s="649">
        <v>0.78372318339100344</v>
      </c>
      <c r="H12" s="649">
        <v>0.75318949958982762</v>
      </c>
      <c r="I12" s="649">
        <v>0.77418853351817007</v>
      </c>
      <c r="J12" s="649">
        <v>0.7803842739378567</v>
      </c>
      <c r="K12" s="649">
        <v>0.8329329241560719</v>
      </c>
      <c r="L12" s="649">
        <v>0.83372657941813388</v>
      </c>
      <c r="M12" s="649">
        <v>0.87955690440060696</v>
      </c>
      <c r="N12" s="649">
        <v>0.85718336070060208</v>
      </c>
      <c r="O12" s="649">
        <v>0.82131926395675225</v>
      </c>
      <c r="P12" s="649">
        <v>0.77129235880398672</v>
      </c>
      <c r="Q12" s="649">
        <v>0.76630584574349858</v>
      </c>
      <c r="R12" s="649">
        <v>0.81260201064458892</v>
      </c>
      <c r="S12" s="649">
        <v>-0.69587500000000002</v>
      </c>
      <c r="T12" s="650">
        <v>2.4792857142857141</v>
      </c>
      <c r="V12" s="27"/>
      <c r="W12" s="27"/>
    </row>
    <row r="13" spans="1:23">
      <c r="A13" s="566" t="s">
        <v>151</v>
      </c>
      <c r="B13" s="651">
        <v>0.80108910891089102</v>
      </c>
      <c r="C13" s="652">
        <v>0.80474040632054178</v>
      </c>
      <c r="D13" s="652">
        <v>0.80205592105263157</v>
      </c>
      <c r="E13" s="652">
        <v>0.76054908485856898</v>
      </c>
      <c r="F13" s="652">
        <v>0.80010482180293496</v>
      </c>
      <c r="G13" s="652">
        <v>0.80979166666666658</v>
      </c>
      <c r="H13" s="652">
        <v>0.78147058823529414</v>
      </c>
      <c r="I13" s="652">
        <v>0.79754098360655734</v>
      </c>
      <c r="J13" s="652">
        <v>0.78866666666666663</v>
      </c>
      <c r="K13" s="652">
        <v>0.84409090909090911</v>
      </c>
      <c r="L13" s="652">
        <v>0.87761904761904763</v>
      </c>
      <c r="M13" s="652">
        <v>0.90567164179104476</v>
      </c>
      <c r="N13" s="652">
        <v>0.88782608695652177</v>
      </c>
      <c r="O13" s="652">
        <v>0.83671641791044782</v>
      </c>
      <c r="P13" s="652">
        <v>0.82710144927536233</v>
      </c>
      <c r="Q13" s="652">
        <v>0.82098591549295774</v>
      </c>
      <c r="R13" s="652">
        <v>0.82199999999999995</v>
      </c>
      <c r="S13" s="652">
        <v>0.81597222222222221</v>
      </c>
      <c r="T13" s="88">
        <v>0.81597222222222221</v>
      </c>
      <c r="V13" s="27"/>
      <c r="W13" s="27"/>
    </row>
    <row r="14" spans="1:23">
      <c r="A14" s="566" t="s">
        <v>390</v>
      </c>
      <c r="B14" s="651">
        <v>0.80032563025210079</v>
      </c>
      <c r="C14" s="652">
        <v>0.80453389830508482</v>
      </c>
      <c r="D14" s="652">
        <v>0.80720454545454545</v>
      </c>
      <c r="E14" s="652">
        <v>0.76159143518518513</v>
      </c>
      <c r="F14" s="652">
        <v>0.79684083601286171</v>
      </c>
      <c r="G14" s="652">
        <v>0.81</v>
      </c>
      <c r="H14" s="652">
        <v>0.78219692177946443</v>
      </c>
      <c r="I14" s="652">
        <v>0.79829094988780858</v>
      </c>
      <c r="J14" s="652">
        <v>0.79068959435626107</v>
      </c>
      <c r="K14" s="652">
        <v>0.85118866901599344</v>
      </c>
      <c r="L14" s="652">
        <v>0.8747303216118133</v>
      </c>
      <c r="M14" s="652">
        <v>0.90632500000000005</v>
      </c>
      <c r="N14" s="652">
        <v>0.8848396424815983</v>
      </c>
      <c r="O14" s="652">
        <v>0.83728590425531924</v>
      </c>
      <c r="P14" s="652">
        <v>0.82700996677740868</v>
      </c>
      <c r="Q14" s="652">
        <v>0.82108761329305147</v>
      </c>
      <c r="R14" s="652">
        <v>0.82214378238341979</v>
      </c>
      <c r="S14" s="652">
        <v>0.81653658536585361</v>
      </c>
      <c r="T14" s="88">
        <v>0.81620272314674736</v>
      </c>
      <c r="V14" s="27"/>
      <c r="W14" s="27"/>
    </row>
    <row r="15" spans="1:23" ht="13.5" thickBot="1">
      <c r="A15" s="131" t="s">
        <v>152</v>
      </c>
      <c r="B15" s="653">
        <v>0.86300796812749003</v>
      </c>
      <c r="C15" s="654">
        <v>0.86550996483001175</v>
      </c>
      <c r="D15" s="654">
        <v>0.8262977602108037</v>
      </c>
      <c r="E15" s="654">
        <v>0.65926717557251913</v>
      </c>
      <c r="F15" s="654">
        <v>0.67467640918580374</v>
      </c>
      <c r="G15" s="654">
        <v>0.71339270568278201</v>
      </c>
      <c r="H15" s="654">
        <v>0.6445404984423676</v>
      </c>
      <c r="I15" s="654">
        <v>0.67757936507936511</v>
      </c>
      <c r="J15" s="654">
        <v>0.75303480278422275</v>
      </c>
      <c r="K15" s="654">
        <v>0.75232738095238105</v>
      </c>
      <c r="L15" s="654">
        <v>0.70500584339696148</v>
      </c>
      <c r="M15" s="654">
        <v>0.71524377031419284</v>
      </c>
      <c r="N15" s="654">
        <v>0.71141289437585731</v>
      </c>
      <c r="O15" s="654">
        <v>0.76172244094488184</v>
      </c>
      <c r="P15" s="654">
        <v>0.63390328151986175</v>
      </c>
      <c r="Q15" s="654">
        <v>0.60064400715563504</v>
      </c>
      <c r="R15" s="654">
        <v>0.61272727272727268</v>
      </c>
      <c r="S15" s="654">
        <v>0.6011921708185054</v>
      </c>
      <c r="T15" s="655">
        <v>0.60093990755007698</v>
      </c>
      <c r="V15" s="27"/>
      <c r="W15" s="27"/>
    </row>
    <row r="17" spans="1:6">
      <c r="A17" s="168" t="s">
        <v>118</v>
      </c>
    </row>
    <row r="21" spans="1:6">
      <c r="F21" s="235" t="s">
        <v>524</v>
      </c>
    </row>
  </sheetData>
  <mergeCells count="3">
    <mergeCell ref="A1:T1"/>
    <mergeCell ref="A2:A3"/>
    <mergeCell ref="B2:T2"/>
  </mergeCells>
  <hyperlinks>
    <hyperlink ref="A17" location="'List of Table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V26"/>
  <sheetViews>
    <sheetView workbookViewId="0">
      <selection sqref="A1:T1"/>
    </sheetView>
  </sheetViews>
  <sheetFormatPr defaultRowHeight="12.75"/>
  <cols>
    <col min="1" max="1" width="54.140625" customWidth="1"/>
  </cols>
  <sheetData>
    <row r="1" spans="1:22" ht="15.75" thickBot="1">
      <c r="A1" s="965" t="s">
        <v>486</v>
      </c>
      <c r="B1" s="966"/>
      <c r="C1" s="966"/>
      <c r="D1" s="966"/>
      <c r="E1" s="966"/>
      <c r="F1" s="966"/>
      <c r="G1" s="966"/>
      <c r="H1" s="966"/>
      <c r="I1" s="966"/>
      <c r="J1" s="966"/>
      <c r="K1" s="966"/>
      <c r="L1" s="966"/>
      <c r="M1" s="966"/>
      <c r="N1" s="966"/>
      <c r="O1" s="966"/>
      <c r="P1" s="966"/>
      <c r="Q1" s="966"/>
      <c r="R1" s="966"/>
      <c r="S1" s="966"/>
      <c r="T1" s="967"/>
    </row>
    <row r="2" spans="1:22" ht="13.5" thickBot="1">
      <c r="A2" s="968"/>
      <c r="B2" s="970" t="s">
        <v>24</v>
      </c>
      <c r="C2" s="971"/>
      <c r="D2" s="971"/>
      <c r="E2" s="971"/>
      <c r="F2" s="971"/>
      <c r="G2" s="971"/>
      <c r="H2" s="971"/>
      <c r="I2" s="971"/>
      <c r="J2" s="971"/>
      <c r="K2" s="971"/>
      <c r="L2" s="971"/>
      <c r="M2" s="971"/>
      <c r="N2" s="971"/>
      <c r="O2" s="971"/>
      <c r="P2" s="971"/>
      <c r="Q2" s="971"/>
      <c r="R2" s="971"/>
      <c r="S2" s="971"/>
      <c r="T2" s="972"/>
    </row>
    <row r="3" spans="1:22" ht="13.5" thickBot="1">
      <c r="A3" s="969"/>
      <c r="B3" s="141" t="s">
        <v>171</v>
      </c>
      <c r="C3" s="141" t="s">
        <v>172</v>
      </c>
      <c r="D3" s="141" t="s">
        <v>173</v>
      </c>
      <c r="E3" s="141" t="s">
        <v>174</v>
      </c>
      <c r="F3" s="141" t="s">
        <v>175</v>
      </c>
      <c r="G3" s="141" t="s">
        <v>176</v>
      </c>
      <c r="H3" s="141" t="s">
        <v>177</v>
      </c>
      <c r="I3" s="141" t="s">
        <v>178</v>
      </c>
      <c r="J3" s="141" t="s">
        <v>179</v>
      </c>
      <c r="K3" s="141" t="s">
        <v>180</v>
      </c>
      <c r="L3" s="141" t="s">
        <v>181</v>
      </c>
      <c r="M3" s="141" t="s">
        <v>182</v>
      </c>
      <c r="N3" s="141" t="s">
        <v>42</v>
      </c>
      <c r="O3" s="141" t="s">
        <v>43</v>
      </c>
      <c r="P3" s="141" t="s">
        <v>78</v>
      </c>
      <c r="Q3" s="141" t="s">
        <v>79</v>
      </c>
      <c r="R3" s="141" t="s">
        <v>120</v>
      </c>
      <c r="S3" s="141" t="s">
        <v>168</v>
      </c>
      <c r="T3" s="145" t="s">
        <v>330</v>
      </c>
    </row>
    <row r="4" spans="1:22">
      <c r="A4" s="870" t="s">
        <v>464</v>
      </c>
      <c r="B4" s="38">
        <v>28721.27</v>
      </c>
      <c r="C4" s="38">
        <v>30101.72</v>
      </c>
      <c r="D4" s="38">
        <v>32080.13</v>
      </c>
      <c r="E4" s="38">
        <v>32751.91</v>
      </c>
      <c r="F4" s="38">
        <v>32674.95</v>
      </c>
      <c r="G4" s="38">
        <v>35573.22</v>
      </c>
      <c r="H4" s="38">
        <v>37871.74</v>
      </c>
      <c r="I4" s="38">
        <v>40562.83</v>
      </c>
      <c r="J4" s="38">
        <v>42765.52</v>
      </c>
      <c r="K4" s="38">
        <v>45282.28</v>
      </c>
      <c r="L4" s="38">
        <v>44374.45</v>
      </c>
      <c r="M4" s="38">
        <v>43679.94</v>
      </c>
      <c r="N4" s="38">
        <v>46206.27</v>
      </c>
      <c r="O4" s="38">
        <v>47776.01</v>
      </c>
      <c r="P4" s="38">
        <v>48912.33</v>
      </c>
      <c r="Q4" s="38">
        <v>50804.51</v>
      </c>
      <c r="R4" s="38">
        <v>52639.58</v>
      </c>
      <c r="S4" s="38">
        <v>54445.53</v>
      </c>
      <c r="T4" s="103">
        <v>57743.27</v>
      </c>
      <c r="U4" s="27"/>
      <c r="V4" s="23"/>
    </row>
    <row r="5" spans="1:22" ht="13.5" thickBot="1">
      <c r="A5" s="870" t="s">
        <v>465</v>
      </c>
      <c r="B5" s="38">
        <v>30240.05</v>
      </c>
      <c r="C5" s="38">
        <v>32145.85</v>
      </c>
      <c r="D5" s="38">
        <v>35953.120000000003</v>
      </c>
      <c r="E5" s="38">
        <v>36704.69</v>
      </c>
      <c r="F5" s="38">
        <v>36676.74</v>
      </c>
      <c r="G5" s="38">
        <v>38970.660000000003</v>
      </c>
      <c r="H5" s="38">
        <v>42462.43</v>
      </c>
      <c r="I5" s="38">
        <v>48381.37</v>
      </c>
      <c r="J5" s="38">
        <v>48918.84</v>
      </c>
      <c r="K5" s="38">
        <v>52881.96</v>
      </c>
      <c r="L5" s="38">
        <v>53229.46</v>
      </c>
      <c r="M5" s="38">
        <v>49476.22</v>
      </c>
      <c r="N5" s="38">
        <v>54036.639999999999</v>
      </c>
      <c r="O5" s="38">
        <v>55676.28</v>
      </c>
      <c r="P5" s="38">
        <v>53555.51</v>
      </c>
      <c r="Q5" s="38">
        <v>54252.12</v>
      </c>
      <c r="R5" s="38">
        <v>54013.69</v>
      </c>
      <c r="S5" s="38">
        <v>54501.2</v>
      </c>
      <c r="T5" s="103">
        <v>57951.53</v>
      </c>
      <c r="U5" s="27"/>
      <c r="V5" s="23"/>
    </row>
    <row r="6" spans="1:22" ht="13.5" thickBot="1">
      <c r="A6" s="870"/>
      <c r="B6" s="962" t="s">
        <v>484</v>
      </c>
      <c r="C6" s="963"/>
      <c r="D6" s="963"/>
      <c r="E6" s="963"/>
      <c r="F6" s="963"/>
      <c r="G6" s="963"/>
      <c r="H6" s="963"/>
      <c r="I6" s="963"/>
      <c r="J6" s="963"/>
      <c r="K6" s="963"/>
      <c r="L6" s="963"/>
      <c r="M6" s="963"/>
      <c r="N6" s="963"/>
      <c r="O6" s="963"/>
      <c r="P6" s="963"/>
      <c r="Q6" s="963"/>
      <c r="R6" s="963"/>
      <c r="S6" s="963"/>
      <c r="T6" s="964"/>
    </row>
    <row r="7" spans="1:22">
      <c r="A7" s="870" t="s">
        <v>464</v>
      </c>
      <c r="B7" s="67">
        <v>8.4000000000000005E-2</v>
      </c>
      <c r="C7" s="67">
        <v>8.3000000000000004E-2</v>
      </c>
      <c r="D7" s="67">
        <v>8.2000000000000003E-2</v>
      </c>
      <c r="E7" s="67">
        <v>8.3000000000000004E-2</v>
      </c>
      <c r="F7" s="67">
        <v>8.2000000000000003E-2</v>
      </c>
      <c r="G7" s="67">
        <v>8.2000000000000003E-2</v>
      </c>
      <c r="H7" s="67">
        <v>8.2000000000000003E-2</v>
      </c>
      <c r="I7" s="67">
        <v>8.2000000000000003E-2</v>
      </c>
      <c r="J7" s="67">
        <v>8.1000000000000003E-2</v>
      </c>
      <c r="K7" s="67">
        <v>8.2000000000000003E-2</v>
      </c>
      <c r="L7" s="67">
        <v>8.3000000000000004E-2</v>
      </c>
      <c r="M7" s="67">
        <v>8.2000000000000003E-2</v>
      </c>
      <c r="N7" s="67">
        <v>8.1000000000000003E-2</v>
      </c>
      <c r="O7" s="67">
        <v>8.1000000000000003E-2</v>
      </c>
      <c r="P7" s="67">
        <v>8.1000000000000003E-2</v>
      </c>
      <c r="Q7" s="67">
        <v>8.1000000000000003E-2</v>
      </c>
      <c r="R7" s="67">
        <v>0.08</v>
      </c>
      <c r="S7" s="67">
        <v>0.08</v>
      </c>
      <c r="T7" s="129">
        <v>0.08</v>
      </c>
    </row>
    <row r="8" spans="1:22" ht="13.5" thickBot="1">
      <c r="A8" s="870" t="s">
        <v>465</v>
      </c>
      <c r="B8" s="67">
        <v>8.7999999999999995E-2</v>
      </c>
      <c r="C8" s="67">
        <v>8.7999999999999995E-2</v>
      </c>
      <c r="D8" s="67">
        <v>9.0999999999999998E-2</v>
      </c>
      <c r="E8" s="67">
        <v>9.1999999999999998E-2</v>
      </c>
      <c r="F8" s="67">
        <v>0.09</v>
      </c>
      <c r="G8" s="67">
        <v>8.8999999999999996E-2</v>
      </c>
      <c r="H8" s="67">
        <v>0.09</v>
      </c>
      <c r="I8" s="67">
        <v>9.6000000000000002E-2</v>
      </c>
      <c r="J8" s="67">
        <v>9.1999999999999998E-2</v>
      </c>
      <c r="K8" s="67">
        <v>9.4E-2</v>
      </c>
      <c r="L8" s="67">
        <v>9.7000000000000003E-2</v>
      </c>
      <c r="M8" s="67">
        <v>9.0999999999999998E-2</v>
      </c>
      <c r="N8" s="67">
        <v>9.2999999999999999E-2</v>
      </c>
      <c r="O8" s="67">
        <v>9.2999999999999999E-2</v>
      </c>
      <c r="P8" s="67">
        <v>8.7999999999999995E-2</v>
      </c>
      <c r="Q8" s="67">
        <v>8.5999999999999993E-2</v>
      </c>
      <c r="R8" s="67">
        <v>8.2000000000000003E-2</v>
      </c>
      <c r="S8" s="67">
        <v>0.08</v>
      </c>
      <c r="T8" s="129">
        <v>0.08</v>
      </c>
      <c r="U8" s="27"/>
    </row>
    <row r="9" spans="1:22" ht="13.5" thickBot="1">
      <c r="A9" s="870"/>
      <c r="B9" s="962" t="s">
        <v>304</v>
      </c>
      <c r="C9" s="963"/>
      <c r="D9" s="963"/>
      <c r="E9" s="963"/>
      <c r="F9" s="963"/>
      <c r="G9" s="963"/>
      <c r="H9" s="963"/>
      <c r="I9" s="963"/>
      <c r="J9" s="963"/>
      <c r="K9" s="963"/>
      <c r="L9" s="963"/>
      <c r="M9" s="963"/>
      <c r="N9" s="963"/>
      <c r="O9" s="963"/>
      <c r="P9" s="963"/>
      <c r="Q9" s="963"/>
      <c r="R9" s="963"/>
      <c r="S9" s="963"/>
      <c r="T9" s="964"/>
    </row>
    <row r="10" spans="1:22">
      <c r="A10" s="870" t="s">
        <v>464</v>
      </c>
      <c r="B10" s="67">
        <v>0.36699999999999999</v>
      </c>
      <c r="C10" s="67">
        <v>0.376</v>
      </c>
      <c r="D10" s="67">
        <v>0.38200000000000001</v>
      </c>
      <c r="E10" s="67">
        <v>0.374</v>
      </c>
      <c r="F10" s="67">
        <v>0.35699999999999998</v>
      </c>
      <c r="G10" s="67">
        <v>0.36299999999999999</v>
      </c>
      <c r="H10" s="67">
        <v>0.36599999999999999</v>
      </c>
      <c r="I10" s="67">
        <v>0.36799999999999999</v>
      </c>
      <c r="J10" s="67">
        <v>0.36699999999999999</v>
      </c>
      <c r="K10" s="67">
        <v>0.374</v>
      </c>
      <c r="L10" s="67">
        <v>0.35899999999999999</v>
      </c>
      <c r="M10" s="67">
        <v>0.35399999999999998</v>
      </c>
      <c r="N10" s="67">
        <v>0.372</v>
      </c>
      <c r="O10" s="67">
        <v>0.371</v>
      </c>
      <c r="P10" s="67">
        <v>0.372</v>
      </c>
      <c r="Q10" s="67">
        <v>0.36799999999999999</v>
      </c>
      <c r="R10" s="67">
        <v>0.36599999999999999</v>
      </c>
      <c r="S10" s="67">
        <v>0.374</v>
      </c>
      <c r="T10" s="129">
        <v>0.38500000000000001</v>
      </c>
    </row>
    <row r="11" spans="1:22">
      <c r="A11" s="870" t="s">
        <v>465</v>
      </c>
      <c r="B11" s="67">
        <v>0.35199999999999998</v>
      </c>
      <c r="C11" s="67">
        <v>0.35099999999999998</v>
      </c>
      <c r="D11" s="67">
        <v>0.35699999999999998</v>
      </c>
      <c r="E11" s="67">
        <v>0.36199999999999999</v>
      </c>
      <c r="F11" s="67">
        <v>0.34200000000000003</v>
      </c>
      <c r="G11" s="67">
        <v>0.34799999999999998</v>
      </c>
      <c r="H11" s="67">
        <v>0.35599999999999998</v>
      </c>
      <c r="I11" s="67">
        <v>0.371</v>
      </c>
      <c r="J11" s="67">
        <v>0.35799999999999998</v>
      </c>
      <c r="K11" s="67">
        <v>0.36299999999999999</v>
      </c>
      <c r="L11" s="67">
        <v>0.36</v>
      </c>
      <c r="M11" s="67">
        <v>0.34799999999999998</v>
      </c>
      <c r="N11" s="67">
        <v>0.36699999999999999</v>
      </c>
      <c r="O11" s="67">
        <v>0.37</v>
      </c>
      <c r="P11" s="67">
        <v>0.35899999999999999</v>
      </c>
      <c r="Q11" s="67">
        <v>0.34799999999999998</v>
      </c>
      <c r="R11" s="67">
        <v>0.34399999999999997</v>
      </c>
      <c r="S11" s="67">
        <v>0.35</v>
      </c>
      <c r="T11" s="129">
        <v>0.36399999999999999</v>
      </c>
    </row>
    <row r="12" spans="1:22" s="254" customFormat="1" ht="13.5" thickBot="1">
      <c r="A12" s="780" t="s">
        <v>466</v>
      </c>
      <c r="B12" s="172">
        <v>0.34699999999999998</v>
      </c>
      <c r="C12" s="172">
        <v>0.35399999999999998</v>
      </c>
      <c r="D12" s="172">
        <v>0.36099999999999999</v>
      </c>
      <c r="E12" s="172">
        <v>0.35299999999999998</v>
      </c>
      <c r="F12" s="172">
        <v>0.34100000000000003</v>
      </c>
      <c r="G12" s="172">
        <v>0.34799999999999998</v>
      </c>
      <c r="H12" s="172">
        <v>0.35599999999999998</v>
      </c>
      <c r="I12" s="172">
        <v>0.36</v>
      </c>
      <c r="J12" s="172">
        <v>0.36099999999999999</v>
      </c>
      <c r="K12" s="172">
        <v>0.36399999999999999</v>
      </c>
      <c r="L12" s="172">
        <v>0.35499999999999998</v>
      </c>
      <c r="M12" s="172">
        <v>0.35399999999999998</v>
      </c>
      <c r="N12" s="172">
        <v>0.36399999999999999</v>
      </c>
      <c r="O12" s="172">
        <v>0.36699999999999999</v>
      </c>
      <c r="P12" s="172">
        <v>0.36099999999999999</v>
      </c>
      <c r="Q12" s="172">
        <v>0.36099999999999999</v>
      </c>
      <c r="R12" s="172">
        <v>0.35799999999999998</v>
      </c>
      <c r="S12" s="172">
        <v>0.36199999999999999</v>
      </c>
      <c r="T12" s="217">
        <v>0.37</v>
      </c>
    </row>
    <row r="14" spans="1:22">
      <c r="A14" s="168" t="s">
        <v>118</v>
      </c>
      <c r="T14" s="23"/>
    </row>
    <row r="15" spans="1:22">
      <c r="T15" s="27"/>
    </row>
    <row r="20" spans="2:19">
      <c r="B20" s="27"/>
      <c r="C20" s="27"/>
      <c r="D20" s="27"/>
      <c r="E20" s="27"/>
      <c r="F20" s="27"/>
      <c r="G20" s="27"/>
      <c r="H20" s="27"/>
      <c r="I20" s="27"/>
      <c r="J20" s="27"/>
      <c r="K20" s="27"/>
      <c r="L20" s="27"/>
      <c r="M20" s="27"/>
      <c r="N20" s="27"/>
      <c r="O20" s="27"/>
      <c r="P20" s="27"/>
      <c r="Q20" s="27"/>
      <c r="R20" s="27"/>
      <c r="S20" s="27"/>
    </row>
    <row r="21" spans="2:19">
      <c r="B21" s="27"/>
      <c r="C21" s="27"/>
      <c r="D21" s="27"/>
      <c r="E21" s="27"/>
      <c r="F21" s="27"/>
      <c r="G21" s="27"/>
      <c r="H21" s="27"/>
      <c r="I21" s="27"/>
      <c r="J21" s="27"/>
      <c r="K21" s="27"/>
      <c r="L21" s="27"/>
      <c r="M21" s="27"/>
      <c r="N21" s="27"/>
      <c r="O21" s="27"/>
      <c r="P21" s="27"/>
      <c r="Q21" s="27"/>
      <c r="R21" s="27"/>
      <c r="S21" s="27"/>
    </row>
    <row r="22" spans="2:19">
      <c r="B22" s="27"/>
      <c r="C22" s="27"/>
      <c r="D22" s="27"/>
      <c r="E22" s="27"/>
      <c r="F22" s="27"/>
      <c r="G22" s="27"/>
      <c r="H22" s="27"/>
      <c r="I22" s="27"/>
      <c r="J22" s="27"/>
      <c r="K22" s="27"/>
      <c r="L22" s="27"/>
      <c r="M22" s="27"/>
      <c r="N22" s="27"/>
      <c r="O22" s="27"/>
      <c r="P22" s="27"/>
      <c r="Q22" s="27"/>
      <c r="R22" s="27"/>
      <c r="S22" s="27"/>
    </row>
    <row r="24" spans="2:19">
      <c r="B24" s="24"/>
      <c r="C24" s="24"/>
      <c r="D24" s="24"/>
      <c r="E24" s="24"/>
      <c r="F24" s="24"/>
      <c r="G24" s="24"/>
      <c r="H24" s="24"/>
      <c r="I24" s="24"/>
      <c r="J24" s="24"/>
      <c r="K24" s="24"/>
      <c r="L24" s="24"/>
      <c r="M24" s="24"/>
      <c r="N24" s="24"/>
      <c r="O24" s="24"/>
      <c r="P24" s="24"/>
      <c r="Q24" s="24"/>
      <c r="R24" s="24"/>
      <c r="S24" s="24"/>
    </row>
    <row r="25" spans="2:19">
      <c r="B25" s="24"/>
      <c r="C25" s="24"/>
      <c r="D25" s="24"/>
      <c r="E25" s="24"/>
      <c r="F25" s="24"/>
      <c r="G25" s="24"/>
      <c r="H25" s="24"/>
      <c r="I25" s="24"/>
      <c r="J25" s="24"/>
      <c r="K25" s="24"/>
      <c r="L25" s="24"/>
      <c r="M25" s="24"/>
      <c r="N25" s="24"/>
      <c r="O25" s="24"/>
      <c r="P25" s="24"/>
      <c r="Q25" s="24"/>
      <c r="R25" s="24"/>
      <c r="S25" s="24"/>
    </row>
    <row r="26" spans="2:19">
      <c r="B26" s="24"/>
      <c r="C26" s="24"/>
      <c r="D26" s="24"/>
      <c r="E26" s="24"/>
      <c r="F26" s="24"/>
      <c r="G26" s="24"/>
      <c r="H26" s="24"/>
      <c r="I26" s="24"/>
      <c r="J26" s="24"/>
      <c r="K26" s="24"/>
      <c r="L26" s="24"/>
      <c r="M26" s="24"/>
      <c r="N26" s="24"/>
      <c r="O26" s="24"/>
      <c r="P26" s="24"/>
      <c r="Q26" s="24"/>
      <c r="R26" s="24"/>
      <c r="S26" s="24"/>
    </row>
  </sheetData>
  <mergeCells count="5">
    <mergeCell ref="B9:T9"/>
    <mergeCell ref="A1:T1"/>
    <mergeCell ref="A2:A3"/>
    <mergeCell ref="B2:T2"/>
    <mergeCell ref="B6:T6"/>
  </mergeCells>
  <phoneticPr fontId="0" type="noConversion"/>
  <hyperlinks>
    <hyperlink ref="A14" location="'List of Tables'!A1" display="Back to contents"/>
  </hyperlinks>
  <pageMargins left="0.75" right="0.75" top="1" bottom="1" header="0.5" footer="0.5"/>
  <pageSetup paperSize="9" scale="60"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1:E38"/>
  <sheetViews>
    <sheetView workbookViewId="0">
      <selection sqref="A1:T1"/>
    </sheetView>
  </sheetViews>
  <sheetFormatPr defaultRowHeight="12.75"/>
  <cols>
    <col min="1" max="1" width="6.5703125" customWidth="1"/>
    <col min="3" max="3" width="30.28515625" bestFit="1" customWidth="1"/>
    <col min="6" max="6" width="22.140625" customWidth="1"/>
  </cols>
  <sheetData>
    <row r="1" spans="3:5">
      <c r="C1" s="155"/>
    </row>
    <row r="2" spans="3:5" s="32" customFormat="1"/>
    <row r="3" spans="3:5" s="32" customFormat="1"/>
    <row r="4" spans="3:5" s="32" customFormat="1">
      <c r="C4" s="32" t="s">
        <v>128</v>
      </c>
      <c r="D4" s="169">
        <v>-6.6000000000000003E-2</v>
      </c>
      <c r="E4" s="169"/>
    </row>
    <row r="5" spans="3:5" s="32" customFormat="1">
      <c r="C5" s="32" t="s">
        <v>61</v>
      </c>
      <c r="D5" s="169">
        <v>0.22686000000000001</v>
      </c>
      <c r="E5" s="169"/>
    </row>
    <row r="6" spans="3:5" s="32" customFormat="1">
      <c r="C6" s="32" t="s">
        <v>60</v>
      </c>
      <c r="D6" s="169">
        <v>0.44073000000000001</v>
      </c>
      <c r="E6" s="169"/>
    </row>
    <row r="7" spans="3:5" s="32" customFormat="1">
      <c r="C7" s="32" t="s">
        <v>54</v>
      </c>
      <c r="D7" s="169">
        <v>0.80977999999999994</v>
      </c>
      <c r="E7" s="169"/>
    </row>
    <row r="8" spans="3:5" s="32" customFormat="1">
      <c r="C8" s="32" t="s">
        <v>62</v>
      </c>
      <c r="D8" s="169">
        <v>1.03677</v>
      </c>
      <c r="E8" s="169"/>
    </row>
    <row r="9" spans="3:5" s="32" customFormat="1">
      <c r="C9" s="32" t="s">
        <v>86</v>
      </c>
      <c r="D9" s="169">
        <v>1.0406500000000001</v>
      </c>
      <c r="E9" s="169"/>
    </row>
    <row r="10" spans="3:5" s="32" customFormat="1">
      <c r="C10" s="32" t="s">
        <v>64</v>
      </c>
      <c r="D10" s="169">
        <v>1.20767</v>
      </c>
      <c r="E10" s="169"/>
    </row>
    <row r="11" spans="3:5" s="32" customFormat="1">
      <c r="C11" s="32" t="s">
        <v>67</v>
      </c>
      <c r="D11" s="169">
        <v>1.37544</v>
      </c>
      <c r="E11" s="169"/>
    </row>
    <row r="12" spans="3:5" s="32" customFormat="1">
      <c r="C12" s="32" t="s">
        <v>53</v>
      </c>
      <c r="D12" s="169">
        <v>1.51169</v>
      </c>
      <c r="E12" s="169"/>
    </row>
    <row r="13" spans="3:5" s="32" customFormat="1">
      <c r="C13" s="32" t="s">
        <v>65</v>
      </c>
      <c r="D13" s="169">
        <v>1.6853800000000001</v>
      </c>
      <c r="E13" s="169"/>
    </row>
    <row r="14" spans="3:5" s="32" customFormat="1">
      <c r="C14" s="32" t="s">
        <v>57</v>
      </c>
      <c r="D14" s="169">
        <v>2.7466900000000001</v>
      </c>
      <c r="E14" s="169"/>
    </row>
    <row r="15" spans="3:5" s="32" customFormat="1">
      <c r="C15" s="32" t="s">
        <v>56</v>
      </c>
      <c r="D15" s="169">
        <v>3.0529299999999999</v>
      </c>
      <c r="E15" s="169"/>
    </row>
    <row r="16" spans="3:5" s="32" customFormat="1">
      <c r="C16" s="32" t="s">
        <v>63</v>
      </c>
      <c r="D16" s="169">
        <v>3.1631499999999999</v>
      </c>
      <c r="E16" s="169"/>
    </row>
    <row r="17" spans="3:5" s="32" customFormat="1">
      <c r="C17" s="32" t="s">
        <v>55</v>
      </c>
      <c r="D17" s="169">
        <v>3.2493000000000003</v>
      </c>
      <c r="E17" s="169"/>
    </row>
    <row r="18" spans="3:5" s="32" customFormat="1">
      <c r="C18" s="32" t="s">
        <v>77</v>
      </c>
      <c r="D18" s="169">
        <v>5.1262700000000008</v>
      </c>
      <c r="E18" s="169"/>
    </row>
    <row r="19" spans="3:5" s="32" customFormat="1">
      <c r="C19" s="32" t="s">
        <v>68</v>
      </c>
      <c r="D19" s="169">
        <v>8.1616800000000005</v>
      </c>
      <c r="E19" s="169"/>
    </row>
    <row r="20" spans="3:5" s="32" customFormat="1">
      <c r="C20" s="32" t="s">
        <v>66</v>
      </c>
      <c r="D20" s="169">
        <v>12.657360000000001</v>
      </c>
      <c r="E20" s="169"/>
    </row>
    <row r="21" spans="3:5" s="32" customFormat="1">
      <c r="C21" s="32" t="s">
        <v>69</v>
      </c>
      <c r="D21" s="169">
        <v>23.78229</v>
      </c>
    </row>
    <row r="22" spans="3:5" s="32" customFormat="1"/>
    <row r="23" spans="3:5" s="32" customFormat="1"/>
    <row r="38" spans="3:3">
      <c r="C38" s="168" t="s">
        <v>118</v>
      </c>
    </row>
  </sheetData>
  <sortState ref="C4:D21">
    <sortCondition ref="D4"/>
  </sortState>
  <hyperlinks>
    <hyperlink ref="C38" location="'List of Tables'!A1" display="Back to contents"/>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41"/>
  <sheetViews>
    <sheetView workbookViewId="0">
      <selection sqref="A1:T1"/>
    </sheetView>
  </sheetViews>
  <sheetFormatPr defaultRowHeight="12.75"/>
  <cols>
    <col min="1" max="1" width="43.28515625" customWidth="1"/>
    <col min="3" max="3" width="11.42578125" customWidth="1"/>
    <col min="6" max="6" width="22.140625" customWidth="1"/>
  </cols>
  <sheetData>
    <row r="1" spans="1:8" ht="15.75" customHeight="1" thickBot="1">
      <c r="A1" s="1053" t="s">
        <v>342</v>
      </c>
      <c r="B1" s="1054"/>
      <c r="C1" s="1055"/>
    </row>
    <row r="2" spans="1:8">
      <c r="A2" s="4"/>
      <c r="B2" s="1056" t="s">
        <v>22</v>
      </c>
      <c r="C2" s="1057"/>
    </row>
    <row r="3" spans="1:8" ht="23.25" thickBot="1">
      <c r="A3" s="1"/>
      <c r="B3" s="2" t="s">
        <v>24</v>
      </c>
      <c r="C3" s="3" t="s">
        <v>51</v>
      </c>
      <c r="D3" s="31"/>
    </row>
    <row r="4" spans="1:8">
      <c r="A4" s="12" t="s">
        <v>52</v>
      </c>
      <c r="B4" s="5"/>
      <c r="C4" s="6"/>
      <c r="H4" s="32"/>
    </row>
    <row r="5" spans="1:8">
      <c r="A5" s="8" t="s">
        <v>53</v>
      </c>
      <c r="B5" s="56">
        <v>1511.69</v>
      </c>
      <c r="C5" s="112">
        <v>2.1000000000000001E-2</v>
      </c>
      <c r="G5" s="23"/>
      <c r="H5" s="23"/>
    </row>
    <row r="6" spans="1:8">
      <c r="A6" s="8" t="s">
        <v>54</v>
      </c>
      <c r="B6" s="56">
        <v>809.78</v>
      </c>
      <c r="C6" s="112">
        <v>1.1000000000000001E-2</v>
      </c>
      <c r="G6" s="23"/>
      <c r="H6" s="23"/>
    </row>
    <row r="7" spans="1:8">
      <c r="A7" s="8" t="s">
        <v>55</v>
      </c>
      <c r="B7" s="56">
        <v>3249.3</v>
      </c>
      <c r="C7" s="112">
        <v>4.5999999999999999E-2</v>
      </c>
      <c r="G7" s="23"/>
      <c r="H7" s="23"/>
    </row>
    <row r="8" spans="1:8">
      <c r="A8" s="12" t="s">
        <v>56</v>
      </c>
      <c r="B8" s="56">
        <v>3052.93</v>
      </c>
      <c r="C8" s="112">
        <v>4.2999999999999997E-2</v>
      </c>
      <c r="G8" s="23"/>
      <c r="H8" s="23"/>
    </row>
    <row r="9" spans="1:8">
      <c r="A9" s="12" t="s">
        <v>57</v>
      </c>
      <c r="B9" s="56">
        <v>2746.69</v>
      </c>
      <c r="C9" s="112">
        <v>3.9E-2</v>
      </c>
      <c r="G9" s="23"/>
      <c r="H9" s="23"/>
    </row>
    <row r="10" spans="1:8">
      <c r="A10" s="12" t="s">
        <v>58</v>
      </c>
      <c r="B10" s="56" t="s">
        <v>427</v>
      </c>
      <c r="C10" s="112"/>
      <c r="G10" s="23"/>
      <c r="H10" s="23"/>
    </row>
    <row r="11" spans="1:8">
      <c r="A11" s="8" t="s">
        <v>59</v>
      </c>
      <c r="B11" s="56">
        <v>1040.6500000000001</v>
      </c>
      <c r="C11" s="112">
        <v>1.4999999999999999E-2</v>
      </c>
      <c r="G11" s="23"/>
      <c r="H11" s="23"/>
    </row>
    <row r="12" spans="1:8">
      <c r="A12" s="8" t="s">
        <v>60</v>
      </c>
      <c r="B12" s="56">
        <v>440.73</v>
      </c>
      <c r="C12" s="112">
        <v>6.0000000000000001E-3</v>
      </c>
      <c r="G12" s="23"/>
      <c r="H12" s="23"/>
    </row>
    <row r="13" spans="1:8">
      <c r="A13" s="8" t="s">
        <v>61</v>
      </c>
      <c r="B13" s="56">
        <v>226.86</v>
      </c>
      <c r="C13" s="112">
        <v>3.0000000000000001E-3</v>
      </c>
      <c r="G13" s="23"/>
      <c r="H13" s="23"/>
    </row>
    <row r="14" spans="1:8">
      <c r="A14" s="8" t="s">
        <v>62</v>
      </c>
      <c r="B14" s="56">
        <v>1036.77</v>
      </c>
      <c r="C14" s="112">
        <v>1.4999999999999999E-2</v>
      </c>
      <c r="G14" s="23"/>
      <c r="H14" s="23"/>
    </row>
    <row r="15" spans="1:8">
      <c r="A15" s="8" t="s">
        <v>63</v>
      </c>
      <c r="B15" s="56">
        <v>3163.15</v>
      </c>
      <c r="C15" s="112">
        <v>4.4000000000000004E-2</v>
      </c>
      <c r="G15" s="23"/>
      <c r="H15" s="23"/>
    </row>
    <row r="16" spans="1:8">
      <c r="A16" s="12" t="s">
        <v>64</v>
      </c>
      <c r="B16" s="56">
        <v>1207.67</v>
      </c>
      <c r="C16" s="112">
        <v>1.7000000000000001E-2</v>
      </c>
      <c r="G16" s="23"/>
      <c r="H16" s="23"/>
    </row>
    <row r="17" spans="1:8">
      <c r="A17" s="12" t="s">
        <v>65</v>
      </c>
      <c r="B17" s="56">
        <v>1685.38</v>
      </c>
      <c r="C17" s="112">
        <v>2.4E-2</v>
      </c>
      <c r="G17" s="23"/>
      <c r="H17" s="23"/>
    </row>
    <row r="18" spans="1:8">
      <c r="A18" s="12" t="s">
        <v>66</v>
      </c>
      <c r="B18" s="56">
        <v>12657.36</v>
      </c>
      <c r="C18" s="112">
        <v>0.17800000000000002</v>
      </c>
      <c r="G18" s="23"/>
      <c r="H18" s="23"/>
    </row>
    <row r="19" spans="1:8">
      <c r="A19" s="12" t="s">
        <v>67</v>
      </c>
      <c r="B19" s="56">
        <v>1375.44</v>
      </c>
      <c r="C19" s="112">
        <v>1.9E-2</v>
      </c>
      <c r="G19" s="23"/>
      <c r="H19" s="23"/>
    </row>
    <row r="20" spans="1:8">
      <c r="A20" s="12" t="s">
        <v>68</v>
      </c>
      <c r="B20" s="56">
        <v>8161.68</v>
      </c>
      <c r="C20" s="112">
        <v>0.115</v>
      </c>
      <c r="G20" s="23"/>
      <c r="H20" s="23"/>
    </row>
    <row r="21" spans="1:8">
      <c r="A21" s="12" t="s">
        <v>69</v>
      </c>
      <c r="B21" s="56">
        <v>23782.29</v>
      </c>
      <c r="C21" s="112">
        <v>0.33399999999999996</v>
      </c>
      <c r="G21" s="23"/>
      <c r="H21" s="23"/>
    </row>
    <row r="22" spans="1:8">
      <c r="A22" s="188" t="s">
        <v>128</v>
      </c>
      <c r="B22" s="189">
        <v>-66</v>
      </c>
      <c r="C22" s="190">
        <v>-1E-3</v>
      </c>
      <c r="G22" s="23"/>
      <c r="H22" s="23"/>
    </row>
    <row r="23" spans="1:8" ht="13.5" thickBot="1">
      <c r="A23" s="13" t="s">
        <v>77</v>
      </c>
      <c r="B23" s="59">
        <v>5126.2700000000004</v>
      </c>
      <c r="C23" s="113">
        <v>7.2000000000000008E-2</v>
      </c>
      <c r="G23" s="23"/>
      <c r="H23" s="23"/>
    </row>
    <row r="24" spans="1:8" ht="13.5" thickBot="1">
      <c r="A24" s="14" t="s">
        <v>92</v>
      </c>
      <c r="B24" s="62">
        <v>71208.63</v>
      </c>
      <c r="C24" s="323">
        <v>1</v>
      </c>
    </row>
    <row r="25" spans="1:8">
      <c r="A25" s="1058"/>
      <c r="B25" s="1058"/>
      <c r="C25" s="1058"/>
    </row>
    <row r="26" spans="1:8">
      <c r="A26" s="168" t="s">
        <v>118</v>
      </c>
    </row>
    <row r="28" spans="1:8">
      <c r="B28" s="23"/>
      <c r="C28" s="27"/>
    </row>
    <row r="36" spans="6:9">
      <c r="I36" s="32"/>
    </row>
    <row r="41" spans="6:9">
      <c r="F41" s="32"/>
    </row>
  </sheetData>
  <sortState ref="F36:I52">
    <sortCondition ref="I36"/>
  </sortState>
  <mergeCells count="3">
    <mergeCell ref="A1:C1"/>
    <mergeCell ref="B2:C2"/>
    <mergeCell ref="A25:C25"/>
  </mergeCells>
  <hyperlinks>
    <hyperlink ref="A26" location="'List of Tables'!A1" display="Back to content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21"/>
  <sheetViews>
    <sheetView workbookViewId="0">
      <selection sqref="A1:T1"/>
    </sheetView>
  </sheetViews>
  <sheetFormatPr defaultRowHeight="12.75"/>
  <cols>
    <col min="1" max="1" width="35.85546875" customWidth="1"/>
    <col min="2" max="3" width="9.28515625" bestFit="1" customWidth="1"/>
    <col min="4" max="4" width="9.5703125" bestFit="1" customWidth="1"/>
    <col min="5" max="5" width="14.42578125" customWidth="1"/>
  </cols>
  <sheetData>
    <row r="1" spans="1:8" ht="15.75" thickBot="1">
      <c r="A1" s="1042" t="s">
        <v>493</v>
      </c>
      <c r="B1" s="981"/>
      <c r="C1" s="981"/>
      <c r="D1" s="1043"/>
      <c r="E1" s="1059"/>
    </row>
    <row r="2" spans="1:8" ht="13.5" thickBot="1">
      <c r="A2" s="1060"/>
      <c r="B2" s="1061" t="s">
        <v>22</v>
      </c>
      <c r="C2" s="1061"/>
      <c r="D2" s="1062"/>
      <c r="E2" s="630"/>
    </row>
    <row r="3" spans="1:8" ht="13.5" thickBot="1">
      <c r="A3" s="1045"/>
      <c r="B3" s="141" t="s">
        <v>168</v>
      </c>
      <c r="C3" s="141" t="s">
        <v>330</v>
      </c>
      <c r="D3" s="141" t="s">
        <v>313</v>
      </c>
      <c r="E3" s="660" t="s">
        <v>397</v>
      </c>
      <c r="G3" s="32"/>
      <c r="H3" s="32"/>
    </row>
    <row r="4" spans="1:8" s="22" customFormat="1">
      <c r="A4" s="711" t="s">
        <v>75</v>
      </c>
      <c r="B4" s="729">
        <v>62134.62</v>
      </c>
      <c r="C4" s="729">
        <v>63187.81</v>
      </c>
      <c r="D4" s="730">
        <v>1.6950131826669157E-2</v>
      </c>
      <c r="E4" s="731">
        <v>1.3373529644535198E-2</v>
      </c>
    </row>
    <row r="5" spans="1:8">
      <c r="A5" s="732" t="s">
        <v>282</v>
      </c>
      <c r="B5" s="575">
        <v>23387.24</v>
      </c>
      <c r="C5" s="575">
        <v>23921.96</v>
      </c>
      <c r="D5" s="651">
        <v>2.2863749634415953E-2</v>
      </c>
      <c r="E5" s="733">
        <v>2.2863749634415953E-2</v>
      </c>
      <c r="G5" s="235"/>
      <c r="H5" s="32"/>
    </row>
    <row r="6" spans="1:8">
      <c r="A6" s="732" t="s">
        <v>393</v>
      </c>
      <c r="B6" s="575">
        <v>12360</v>
      </c>
      <c r="C6" s="575">
        <v>12425</v>
      </c>
      <c r="D6" s="651">
        <v>5.2588996763753837E-3</v>
      </c>
      <c r="E6" s="733">
        <v>-3.8998174553531717E-3</v>
      </c>
      <c r="G6" s="32"/>
      <c r="H6" s="32"/>
    </row>
    <row r="7" spans="1:8">
      <c r="A7" s="732" t="s">
        <v>394</v>
      </c>
      <c r="B7" s="575">
        <v>0</v>
      </c>
      <c r="C7" s="575">
        <v>0</v>
      </c>
      <c r="D7" s="651" t="s">
        <v>212</v>
      </c>
      <c r="E7" s="733" t="s">
        <v>212</v>
      </c>
      <c r="G7" s="32"/>
      <c r="H7" s="32"/>
    </row>
    <row r="8" spans="1:8" ht="13.5" thickBot="1">
      <c r="A8" s="710" t="s">
        <v>395</v>
      </c>
      <c r="B8" s="578">
        <v>26387.38</v>
      </c>
      <c r="C8" s="578">
        <v>26840.85</v>
      </c>
      <c r="D8" s="653">
        <v>1.7185108942229022E-2</v>
      </c>
      <c r="E8" s="734">
        <v>1.8319872887325506E-2</v>
      </c>
      <c r="G8" s="32"/>
      <c r="H8" s="32"/>
    </row>
    <row r="9" spans="1:8" s="22" customFormat="1">
      <c r="A9" s="711" t="s">
        <v>396</v>
      </c>
      <c r="B9" s="729">
        <v>6913.09</v>
      </c>
      <c r="C9" s="729">
        <v>8020.81</v>
      </c>
      <c r="D9" s="730">
        <v>0.16023514810309147</v>
      </c>
      <c r="E9" s="731">
        <v>0.10571376695205248</v>
      </c>
    </row>
    <row r="10" spans="1:8">
      <c r="A10" s="732" t="s">
        <v>282</v>
      </c>
      <c r="B10" s="575">
        <v>1981.88</v>
      </c>
      <c r="C10" s="575">
        <v>2106.81</v>
      </c>
      <c r="D10" s="651">
        <v>6.3036107130603147E-2</v>
      </c>
      <c r="E10" s="733">
        <v>6.3036107130603147E-2</v>
      </c>
      <c r="G10" s="32"/>
      <c r="H10" s="32"/>
    </row>
    <row r="11" spans="1:8">
      <c r="A11" s="732" t="s">
        <v>393</v>
      </c>
      <c r="B11" s="575">
        <v>1727</v>
      </c>
      <c r="C11" s="575">
        <v>2086.1999999999998</v>
      </c>
      <c r="D11" s="651">
        <v>0.20799073537927026</v>
      </c>
      <c r="E11" s="733">
        <v>4.9136390708755195E-2</v>
      </c>
      <c r="G11" s="32"/>
      <c r="H11" s="32"/>
    </row>
    <row r="12" spans="1:8">
      <c r="A12" s="732" t="s">
        <v>394</v>
      </c>
      <c r="B12" s="575">
        <v>1010.81</v>
      </c>
      <c r="C12" s="575">
        <v>1563.45</v>
      </c>
      <c r="D12" s="651">
        <v>0.54672985031806198</v>
      </c>
      <c r="E12" s="733">
        <v>0.20584163898117391</v>
      </c>
      <c r="G12" s="32"/>
      <c r="H12" s="32"/>
    </row>
    <row r="13" spans="1:8" ht="13.5" thickBot="1">
      <c r="A13" s="710" t="s">
        <v>395</v>
      </c>
      <c r="B13" s="578">
        <v>2193.41</v>
      </c>
      <c r="C13" s="578">
        <v>2264.35</v>
      </c>
      <c r="D13" s="653">
        <v>3.2342334538458362E-2</v>
      </c>
      <c r="E13" s="734">
        <v>9.4975340758203908E-2</v>
      </c>
      <c r="G13" s="32"/>
      <c r="H13" s="32"/>
    </row>
    <row r="14" spans="1:8" s="22" customFormat="1">
      <c r="A14" s="656" t="s">
        <v>398</v>
      </c>
      <c r="B14" s="657">
        <v>69047.72</v>
      </c>
      <c r="C14" s="657">
        <v>71208.63</v>
      </c>
      <c r="D14" s="648">
        <v>3.1295892174281859E-2</v>
      </c>
      <c r="E14" s="662">
        <v>2.2143021048736111E-2</v>
      </c>
    </row>
    <row r="15" spans="1:8">
      <c r="A15" s="640" t="s">
        <v>282</v>
      </c>
      <c r="B15" s="575">
        <v>25369.119999999999</v>
      </c>
      <c r="C15" s="575">
        <v>26028.77</v>
      </c>
      <c r="D15" s="651">
        <v>2.6002084423898175E-2</v>
      </c>
      <c r="E15" s="663">
        <v>2.6002084423898175E-2</v>
      </c>
      <c r="G15" s="32"/>
      <c r="H15" s="32"/>
    </row>
    <row r="16" spans="1:8">
      <c r="A16" s="640" t="s">
        <v>393</v>
      </c>
      <c r="B16" s="575">
        <v>14087</v>
      </c>
      <c r="C16" s="575">
        <v>14511.2</v>
      </c>
      <c r="D16" s="651">
        <v>3.0112870022006133E-2</v>
      </c>
      <c r="E16" s="663">
        <v>1.2336853756398369E-3</v>
      </c>
      <c r="G16" s="32"/>
      <c r="H16" s="32"/>
    </row>
    <row r="17" spans="1:8">
      <c r="A17" s="132" t="s">
        <v>394</v>
      </c>
      <c r="B17" s="658">
        <v>1010.81</v>
      </c>
      <c r="C17" s="658">
        <v>1563.45</v>
      </c>
      <c r="D17" s="652">
        <v>0.54672985031806198</v>
      </c>
      <c r="E17" s="664">
        <v>0.20584163898117391</v>
      </c>
      <c r="G17" s="27"/>
      <c r="H17" s="27"/>
    </row>
    <row r="18" spans="1:8" ht="13.5" thickBot="1">
      <c r="A18" s="131" t="s">
        <v>395</v>
      </c>
      <c r="B18" s="659">
        <v>28580.79</v>
      </c>
      <c r="C18" s="659">
        <v>29105.200000000001</v>
      </c>
      <c r="D18" s="661">
        <v>1.8348338166999545E-2</v>
      </c>
      <c r="E18" s="665">
        <v>2.3761556484190427E-2</v>
      </c>
      <c r="G18" s="27"/>
      <c r="H18" s="27"/>
    </row>
    <row r="19" spans="1:8">
      <c r="B19" s="23"/>
      <c r="C19" s="23"/>
      <c r="D19" s="27"/>
    </row>
    <row r="20" spans="1:8">
      <c r="A20" s="168" t="s">
        <v>118</v>
      </c>
      <c r="B20" s="27"/>
      <c r="C20" s="27"/>
      <c r="D20" s="27"/>
      <c r="E20" s="624"/>
    </row>
    <row r="21" spans="1:8">
      <c r="B21" s="27"/>
      <c r="C21" s="27"/>
      <c r="D21" s="27"/>
      <c r="E21" s="624"/>
    </row>
  </sheetData>
  <mergeCells count="3">
    <mergeCell ref="A1:E1"/>
    <mergeCell ref="A2:A3"/>
    <mergeCell ref="B2:D2"/>
  </mergeCells>
  <hyperlinks>
    <hyperlink ref="A20" location="'List of Tables'!A1" display="Back to contents"/>
  </hyperlinks>
  <pageMargins left="0.7" right="0.7" top="0.75" bottom="0.75" header="0.3" footer="0.3"/>
  <pageSetup paperSize="9"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T7"/>
  <sheetViews>
    <sheetView workbookViewId="0">
      <selection sqref="A1:T1"/>
    </sheetView>
  </sheetViews>
  <sheetFormatPr defaultRowHeight="12.75"/>
  <cols>
    <col min="1" max="1" width="22.7109375" customWidth="1"/>
    <col min="2" max="20" width="10.5703125" customWidth="1"/>
  </cols>
  <sheetData>
    <row r="1" spans="1:20" ht="15.75" thickBot="1">
      <c r="A1" s="1063" t="s">
        <v>343</v>
      </c>
      <c r="B1" s="1064"/>
      <c r="C1" s="1064"/>
      <c r="D1" s="1064"/>
      <c r="E1" s="1064"/>
      <c r="F1" s="1064"/>
      <c r="G1" s="1064"/>
      <c r="H1" s="1064"/>
      <c r="I1" s="1064"/>
      <c r="J1" s="1064"/>
      <c r="K1" s="1064"/>
      <c r="L1" s="1064"/>
      <c r="M1" s="1064"/>
      <c r="N1" s="1064"/>
      <c r="O1" s="1064"/>
      <c r="P1" s="1064"/>
      <c r="Q1" s="1064"/>
      <c r="R1" s="1064"/>
      <c r="S1" s="1064"/>
      <c r="T1" s="1065"/>
    </row>
    <row r="2" spans="1:20" ht="13.5" thickBot="1">
      <c r="A2" s="258"/>
      <c r="B2" s="998" t="s">
        <v>306</v>
      </c>
      <c r="C2" s="999"/>
      <c r="D2" s="999"/>
      <c r="E2" s="999"/>
      <c r="F2" s="999"/>
      <c r="G2" s="999"/>
      <c r="H2" s="999"/>
      <c r="I2" s="999"/>
      <c r="J2" s="999"/>
      <c r="K2" s="999"/>
      <c r="L2" s="999"/>
      <c r="M2" s="999"/>
      <c r="N2" s="999"/>
      <c r="O2" s="999"/>
      <c r="P2" s="999"/>
      <c r="Q2" s="999"/>
      <c r="R2" s="999"/>
      <c r="S2" s="999"/>
      <c r="T2" s="1000"/>
    </row>
    <row r="3" spans="1:20" ht="13.5" thickBot="1">
      <c r="A3" s="251"/>
      <c r="B3" s="305" t="s">
        <v>171</v>
      </c>
      <c r="C3" s="141" t="s">
        <v>172</v>
      </c>
      <c r="D3" s="141" t="s">
        <v>173</v>
      </c>
      <c r="E3" s="141" t="s">
        <v>174</v>
      </c>
      <c r="F3" s="141" t="s">
        <v>175</v>
      </c>
      <c r="G3" s="141" t="s">
        <v>176</v>
      </c>
      <c r="H3" s="141" t="s">
        <v>177</v>
      </c>
      <c r="I3" s="141" t="s">
        <v>178</v>
      </c>
      <c r="J3" s="141" t="s">
        <v>179</v>
      </c>
      <c r="K3" s="141" t="s">
        <v>180</v>
      </c>
      <c r="L3" s="141" t="s">
        <v>181</v>
      </c>
      <c r="M3" s="141" t="s">
        <v>182</v>
      </c>
      <c r="N3" s="141" t="s">
        <v>42</v>
      </c>
      <c r="O3" s="141" t="s">
        <v>43</v>
      </c>
      <c r="P3" s="141" t="s">
        <v>78</v>
      </c>
      <c r="Q3" s="141" t="s">
        <v>79</v>
      </c>
      <c r="R3" s="141" t="s">
        <v>120</v>
      </c>
      <c r="S3" s="141" t="s">
        <v>168</v>
      </c>
      <c r="T3" s="145" t="s">
        <v>330</v>
      </c>
    </row>
    <row r="4" spans="1:20">
      <c r="A4" s="250" t="s">
        <v>70</v>
      </c>
      <c r="B4" s="308">
        <v>0.93169999999999997</v>
      </c>
      <c r="C4" s="308">
        <v>0.92949999999999999</v>
      </c>
      <c r="D4" s="308">
        <v>0.92709999999999992</v>
      </c>
      <c r="E4" s="308">
        <v>0.90510000000000002</v>
      </c>
      <c r="F4" s="308">
        <v>0.90670000000000006</v>
      </c>
      <c r="G4" s="308">
        <v>0.91099999999999992</v>
      </c>
      <c r="H4" s="308">
        <v>0.89459999999999995</v>
      </c>
      <c r="I4" s="308">
        <v>0.89049999999999996</v>
      </c>
      <c r="J4" s="308">
        <v>0.88300000000000001</v>
      </c>
      <c r="K4" s="308">
        <v>0.88180000000000003</v>
      </c>
      <c r="L4" s="308">
        <v>0.86620000000000008</v>
      </c>
      <c r="M4" s="308">
        <v>0.87129999999999996</v>
      </c>
      <c r="N4" s="308">
        <v>0.88419999999999999</v>
      </c>
      <c r="O4" s="308">
        <v>0.88670000000000004</v>
      </c>
      <c r="P4" s="308">
        <v>0.87790000000000001</v>
      </c>
      <c r="Q4" s="308">
        <v>0.89569999999999994</v>
      </c>
      <c r="R4" s="308">
        <v>0.89579999999999993</v>
      </c>
      <c r="S4" s="308">
        <v>0.89989999999999992</v>
      </c>
      <c r="T4" s="190">
        <v>0.88739999999999997</v>
      </c>
    </row>
    <row r="5" spans="1:20" ht="13.5" thickBot="1">
      <c r="A5" s="249" t="s">
        <v>71</v>
      </c>
      <c r="B5" s="191">
        <v>6.83E-2</v>
      </c>
      <c r="C5" s="191">
        <v>7.0499999999999993E-2</v>
      </c>
      <c r="D5" s="191">
        <v>7.2900000000000006E-2</v>
      </c>
      <c r="E5" s="191">
        <v>9.4899999999999998E-2</v>
      </c>
      <c r="F5" s="191">
        <v>9.3299999999999994E-2</v>
      </c>
      <c r="G5" s="191">
        <v>8.900000000000001E-2</v>
      </c>
      <c r="H5" s="191">
        <v>0.10539999999999999</v>
      </c>
      <c r="I5" s="191">
        <v>0.10949999999999999</v>
      </c>
      <c r="J5" s="191">
        <v>0.11699999999999999</v>
      </c>
      <c r="K5" s="191">
        <v>0.1182</v>
      </c>
      <c r="L5" s="191">
        <v>0.1338</v>
      </c>
      <c r="M5" s="191">
        <v>0.12869999999999998</v>
      </c>
      <c r="N5" s="191">
        <v>0.1158</v>
      </c>
      <c r="O5" s="191">
        <v>0.1133</v>
      </c>
      <c r="P5" s="191">
        <v>0.12210000000000001</v>
      </c>
      <c r="Q5" s="191">
        <v>0.1043</v>
      </c>
      <c r="R5" s="191">
        <v>0.1042</v>
      </c>
      <c r="S5" s="191">
        <v>0.10009999999999999</v>
      </c>
      <c r="T5" s="259">
        <v>0.11259999999999999</v>
      </c>
    </row>
    <row r="7" spans="1:20">
      <c r="A7" s="168" t="s">
        <v>118</v>
      </c>
    </row>
  </sheetData>
  <mergeCells count="2">
    <mergeCell ref="A1:T1"/>
    <mergeCell ref="B2:T2"/>
  </mergeCells>
  <hyperlinks>
    <hyperlink ref="A7" location="'List of Table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T11"/>
  <sheetViews>
    <sheetView workbookViewId="0">
      <selection sqref="A1:T1"/>
    </sheetView>
  </sheetViews>
  <sheetFormatPr defaultRowHeight="12.75"/>
  <cols>
    <col min="1" max="1" width="38.140625" customWidth="1"/>
  </cols>
  <sheetData>
    <row r="1" spans="1:20" ht="15.75" customHeight="1" thickBot="1">
      <c r="A1" s="1063" t="s">
        <v>514</v>
      </c>
      <c r="B1" s="1064"/>
      <c r="C1" s="1064"/>
      <c r="D1" s="1064"/>
      <c r="E1" s="1064"/>
      <c r="F1" s="1064"/>
      <c r="G1" s="1064"/>
      <c r="H1" s="1064"/>
      <c r="I1" s="1064"/>
      <c r="J1" s="1064"/>
      <c r="K1" s="1064"/>
      <c r="L1" s="1064"/>
      <c r="M1" s="1064"/>
      <c r="N1" s="1064"/>
      <c r="O1" s="1064"/>
      <c r="P1" s="1064"/>
      <c r="Q1" s="1064"/>
      <c r="R1" s="1064"/>
      <c r="S1" s="1064"/>
      <c r="T1" s="1065"/>
    </row>
    <row r="2" spans="1:20" ht="12.75" customHeight="1" thickBot="1">
      <c r="A2" s="1066"/>
      <c r="B2" s="998" t="s">
        <v>307</v>
      </c>
      <c r="C2" s="999"/>
      <c r="D2" s="999"/>
      <c r="E2" s="999"/>
      <c r="F2" s="999"/>
      <c r="G2" s="999"/>
      <c r="H2" s="999"/>
      <c r="I2" s="999"/>
      <c r="J2" s="999"/>
      <c r="K2" s="999"/>
      <c r="L2" s="999"/>
      <c r="M2" s="999"/>
      <c r="N2" s="999"/>
      <c r="O2" s="999"/>
      <c r="P2" s="999"/>
      <c r="Q2" s="999"/>
      <c r="R2" s="999"/>
      <c r="S2" s="999"/>
      <c r="T2" s="1000"/>
    </row>
    <row r="3" spans="1:20" ht="13.5" thickBot="1">
      <c r="A3" s="1067"/>
      <c r="B3" s="305" t="s">
        <v>171</v>
      </c>
      <c r="C3" s="141" t="s">
        <v>172</v>
      </c>
      <c r="D3" s="141" t="s">
        <v>173</v>
      </c>
      <c r="E3" s="141" t="s">
        <v>174</v>
      </c>
      <c r="F3" s="141" t="s">
        <v>175</v>
      </c>
      <c r="G3" s="141" t="s">
        <v>176</v>
      </c>
      <c r="H3" s="141" t="s">
        <v>177</v>
      </c>
      <c r="I3" s="141" t="s">
        <v>178</v>
      </c>
      <c r="J3" s="141" t="s">
        <v>179</v>
      </c>
      <c r="K3" s="141" t="s">
        <v>180</v>
      </c>
      <c r="L3" s="141" t="s">
        <v>181</v>
      </c>
      <c r="M3" s="141" t="s">
        <v>182</v>
      </c>
      <c r="N3" s="141" t="s">
        <v>42</v>
      </c>
      <c r="O3" s="141" t="s">
        <v>43</v>
      </c>
      <c r="P3" s="141" t="s">
        <v>78</v>
      </c>
      <c r="Q3" s="141" t="s">
        <v>79</v>
      </c>
      <c r="R3" s="141" t="s">
        <v>120</v>
      </c>
      <c r="S3" s="141" t="s">
        <v>168</v>
      </c>
      <c r="T3" s="145" t="s">
        <v>330</v>
      </c>
    </row>
    <row r="4" spans="1:20">
      <c r="A4" s="7" t="s">
        <v>17</v>
      </c>
      <c r="B4" s="15"/>
      <c r="C4" s="15"/>
      <c r="D4" s="15"/>
      <c r="E4" s="15"/>
      <c r="F4" s="15"/>
      <c r="G4" s="15"/>
      <c r="H4" s="15"/>
      <c r="I4" s="15"/>
      <c r="J4" s="15"/>
      <c r="K4" s="15"/>
      <c r="L4" s="15"/>
      <c r="M4" s="15"/>
      <c r="N4" s="15"/>
      <c r="O4" s="15"/>
      <c r="P4" s="15"/>
      <c r="Q4" s="15"/>
      <c r="R4" s="15"/>
      <c r="S4" s="15"/>
      <c r="T4" s="288"/>
    </row>
    <row r="5" spans="1:20">
      <c r="A5" s="8" t="s">
        <v>14</v>
      </c>
      <c r="B5" s="67">
        <v>0.41699999999999998</v>
      </c>
      <c r="C5" s="67">
        <v>0.42199999999999999</v>
      </c>
      <c r="D5" s="67">
        <v>0.42599999999999999</v>
      </c>
      <c r="E5" s="67">
        <v>0.439</v>
      </c>
      <c r="F5" s="67">
        <v>0.45100000000000001</v>
      </c>
      <c r="G5" s="67">
        <v>0.45800000000000002</v>
      </c>
      <c r="H5" s="67">
        <v>0.46600000000000003</v>
      </c>
      <c r="I5" s="67">
        <v>0.46600000000000003</v>
      </c>
      <c r="J5" s="67">
        <v>0.46600000000000003</v>
      </c>
      <c r="K5" s="67">
        <v>0.47799999999999998</v>
      </c>
      <c r="L5" s="67">
        <v>0.496</v>
      </c>
      <c r="M5" s="67">
        <v>0.51600000000000001</v>
      </c>
      <c r="N5" s="67">
        <v>0.53200000000000003</v>
      </c>
      <c r="O5" s="67">
        <v>0.51600000000000001</v>
      </c>
      <c r="P5" s="67">
        <v>0.51800000000000002</v>
      </c>
      <c r="Q5" s="67">
        <v>0.49</v>
      </c>
      <c r="R5" s="67">
        <v>0.47599999999999998</v>
      </c>
      <c r="S5" s="67">
        <v>0.47399999999999998</v>
      </c>
      <c r="T5" s="68">
        <v>0.47499999999999998</v>
      </c>
    </row>
    <row r="6" spans="1:20">
      <c r="A6" s="8" t="s">
        <v>116</v>
      </c>
      <c r="B6" s="67">
        <v>0.41099999999999998</v>
      </c>
      <c r="C6" s="67">
        <v>0.41499999999999998</v>
      </c>
      <c r="D6" s="67">
        <v>0.41599999999999998</v>
      </c>
      <c r="E6" s="67">
        <v>0.43099999999999999</v>
      </c>
      <c r="F6" s="67">
        <v>0.443</v>
      </c>
      <c r="G6" s="67">
        <v>0.45100000000000001</v>
      </c>
      <c r="H6" s="67">
        <v>0.45800000000000002</v>
      </c>
      <c r="I6" s="67">
        <v>0.45700000000000002</v>
      </c>
      <c r="J6" s="67">
        <v>0.45700000000000002</v>
      </c>
      <c r="K6" s="67">
        <v>0.46800000000000003</v>
      </c>
      <c r="L6" s="67">
        <v>0.48499999999999999</v>
      </c>
      <c r="M6" s="67">
        <v>0.50800000000000001</v>
      </c>
      <c r="N6" s="67">
        <v>0.52200000000000002</v>
      </c>
      <c r="O6" s="67">
        <v>0.50700000000000001</v>
      </c>
      <c r="P6" s="67">
        <v>0.51</v>
      </c>
      <c r="Q6" s="67">
        <v>0.48299999999999998</v>
      </c>
      <c r="R6" s="67">
        <v>0.47099999999999997</v>
      </c>
      <c r="S6" s="67">
        <v>0.47</v>
      </c>
      <c r="T6" s="68">
        <v>0.47099999999999997</v>
      </c>
    </row>
    <row r="7" spans="1:20">
      <c r="A7" s="8" t="s">
        <v>15</v>
      </c>
      <c r="B7" s="67">
        <v>0.38</v>
      </c>
      <c r="C7" s="67">
        <v>0.36899999999999999</v>
      </c>
      <c r="D7" s="67">
        <v>0.35499999999999998</v>
      </c>
      <c r="E7" s="67">
        <v>0.379</v>
      </c>
      <c r="F7" s="67">
        <v>0.38600000000000001</v>
      </c>
      <c r="G7" s="67">
        <v>0.4</v>
      </c>
      <c r="H7" s="67">
        <v>0.40400000000000003</v>
      </c>
      <c r="I7" s="67">
        <v>0.39500000000000002</v>
      </c>
      <c r="J7" s="67">
        <v>0.39800000000000002</v>
      </c>
      <c r="K7" s="67">
        <v>0.39800000000000002</v>
      </c>
      <c r="L7" s="67">
        <v>0.41399999999999998</v>
      </c>
      <c r="M7" s="67">
        <v>0.44800000000000001</v>
      </c>
      <c r="N7" s="67">
        <v>0.44900000000000001</v>
      </c>
      <c r="O7" s="67">
        <v>0.441</v>
      </c>
      <c r="P7" s="67">
        <v>0.45600000000000002</v>
      </c>
      <c r="Q7" s="67">
        <v>0.434</v>
      </c>
      <c r="R7" s="67">
        <v>0.436</v>
      </c>
      <c r="S7" s="67">
        <v>0.44400000000000001</v>
      </c>
      <c r="T7" s="68">
        <v>0.44700000000000001</v>
      </c>
    </row>
    <row r="8" spans="1:20">
      <c r="A8" s="7" t="s">
        <v>18</v>
      </c>
      <c r="B8" s="67"/>
      <c r="C8" s="67"/>
      <c r="D8" s="67"/>
      <c r="E8" s="67"/>
      <c r="F8" s="67"/>
      <c r="G8" s="67"/>
      <c r="H8" s="67"/>
      <c r="I8" s="67"/>
      <c r="J8" s="67"/>
      <c r="K8" s="67"/>
      <c r="L8" s="67"/>
      <c r="M8" s="67"/>
      <c r="N8" s="67"/>
      <c r="O8" s="67"/>
      <c r="P8" s="67"/>
      <c r="Q8" s="67"/>
      <c r="R8" s="67"/>
      <c r="S8" s="67"/>
      <c r="T8" s="68"/>
    </row>
    <row r="9" spans="1:20" ht="13.5" thickBot="1">
      <c r="A9" s="9" t="s">
        <v>19</v>
      </c>
      <c r="B9" s="139">
        <v>0.34300000000000003</v>
      </c>
      <c r="C9" s="139">
        <v>0.34</v>
      </c>
      <c r="D9" s="139">
        <v>0.34300000000000003</v>
      </c>
      <c r="E9" s="139">
        <v>0.35299999999999998</v>
      </c>
      <c r="F9" s="139">
        <v>0.36199999999999999</v>
      </c>
      <c r="G9" s="139">
        <v>0.371</v>
      </c>
      <c r="H9" s="139">
        <v>0.38600000000000001</v>
      </c>
      <c r="I9" s="139">
        <v>0.38600000000000001</v>
      </c>
      <c r="J9" s="139">
        <v>0.38500000000000001</v>
      </c>
      <c r="K9" s="139">
        <v>0.39</v>
      </c>
      <c r="L9" s="139">
        <v>0.42599999999999999</v>
      </c>
      <c r="M9" s="139">
        <v>0.45300000000000001</v>
      </c>
      <c r="N9" s="139">
        <v>0.44900000000000001</v>
      </c>
      <c r="O9" s="39">
        <v>0.438</v>
      </c>
      <c r="P9" s="39">
        <v>0.433</v>
      </c>
      <c r="Q9" s="39">
        <v>0.41899999999999998</v>
      </c>
      <c r="R9" s="139">
        <v>0.41</v>
      </c>
      <c r="S9" s="139">
        <v>0.4</v>
      </c>
      <c r="T9" s="42">
        <v>0.39400000000000002</v>
      </c>
    </row>
    <row r="11" spans="1:20">
      <c r="A11" s="168" t="s">
        <v>118</v>
      </c>
    </row>
  </sheetData>
  <mergeCells count="3">
    <mergeCell ref="A1:T1"/>
    <mergeCell ref="A2:A3"/>
    <mergeCell ref="B2:T2"/>
  </mergeCells>
  <hyperlinks>
    <hyperlink ref="A11" location="'List of Tables'!A1" display="Back to contents"/>
  </hyperlinks>
  <pageMargins left="0.75" right="0.75" top="1" bottom="1" header="0.5" footer="0.5"/>
  <pageSetup paperSize="9" scale="65"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7"/>
  <sheetViews>
    <sheetView workbookViewId="0">
      <selection sqref="A1:T1"/>
    </sheetView>
  </sheetViews>
  <sheetFormatPr defaultRowHeight="12.75"/>
  <cols>
    <col min="1" max="1" width="37.5703125" customWidth="1"/>
    <col min="2" max="20" width="10.7109375" customWidth="1"/>
  </cols>
  <sheetData>
    <row r="1" spans="1:20" ht="15.75" thickBot="1">
      <c r="A1" s="980" t="s">
        <v>515</v>
      </c>
      <c r="B1" s="981"/>
      <c r="C1" s="981"/>
      <c r="D1" s="981"/>
      <c r="E1" s="981"/>
      <c r="F1" s="981"/>
      <c r="G1" s="981"/>
      <c r="H1" s="981"/>
      <c r="I1" s="981"/>
      <c r="J1" s="981"/>
      <c r="K1" s="981"/>
      <c r="L1" s="981"/>
      <c r="M1" s="981"/>
      <c r="N1" s="981"/>
      <c r="O1" s="981"/>
      <c r="P1" s="981"/>
      <c r="Q1" s="981"/>
      <c r="R1" s="981"/>
      <c r="S1" s="981"/>
      <c r="T1" s="982"/>
    </row>
    <row r="2" spans="1:20" ht="13.5" customHeight="1">
      <c r="A2" s="486"/>
      <c r="B2" s="988" t="s">
        <v>24</v>
      </c>
      <c r="C2" s="989"/>
      <c r="D2" s="989"/>
      <c r="E2" s="989"/>
      <c r="F2" s="989"/>
      <c r="G2" s="989"/>
      <c r="H2" s="989"/>
      <c r="I2" s="989"/>
      <c r="J2" s="989"/>
      <c r="K2" s="989"/>
      <c r="L2" s="989"/>
      <c r="M2" s="989"/>
      <c r="N2" s="989"/>
      <c r="O2" s="989"/>
      <c r="P2" s="989"/>
      <c r="Q2" s="989"/>
      <c r="R2" s="989"/>
      <c r="S2" s="990"/>
      <c r="T2" s="991"/>
    </row>
    <row r="3" spans="1:20" ht="13.5" thickBot="1">
      <c r="A3" s="487"/>
      <c r="B3" s="434" t="s">
        <v>171</v>
      </c>
      <c r="C3" s="434" t="s">
        <v>172</v>
      </c>
      <c r="D3" s="434" t="s">
        <v>173</v>
      </c>
      <c r="E3" s="434" t="s">
        <v>174</v>
      </c>
      <c r="F3" s="434" t="s">
        <v>175</v>
      </c>
      <c r="G3" s="434" t="s">
        <v>176</v>
      </c>
      <c r="H3" s="434" t="s">
        <v>177</v>
      </c>
      <c r="I3" s="434" t="s">
        <v>178</v>
      </c>
      <c r="J3" s="434" t="s">
        <v>179</v>
      </c>
      <c r="K3" s="434" t="s">
        <v>180</v>
      </c>
      <c r="L3" s="434" t="s">
        <v>181</v>
      </c>
      <c r="M3" s="434" t="s">
        <v>182</v>
      </c>
      <c r="N3" s="434" t="s">
        <v>42</v>
      </c>
      <c r="O3" s="434" t="s">
        <v>43</v>
      </c>
      <c r="P3" s="434" t="s">
        <v>78</v>
      </c>
      <c r="Q3" s="434" t="s">
        <v>79</v>
      </c>
      <c r="R3" s="434" t="s">
        <v>120</v>
      </c>
      <c r="S3" s="434" t="s">
        <v>168</v>
      </c>
      <c r="T3" s="435" t="s">
        <v>330</v>
      </c>
    </row>
    <row r="4" spans="1:20">
      <c r="A4" s="475" t="s">
        <v>22</v>
      </c>
      <c r="B4" s="476">
        <v>6424.2</v>
      </c>
      <c r="C4" s="476">
        <v>6663.91</v>
      </c>
      <c r="D4" s="476">
        <v>7057.46</v>
      </c>
      <c r="E4" s="476">
        <v>7598.12</v>
      </c>
      <c r="F4" s="476">
        <v>8156.01</v>
      </c>
      <c r="G4" s="476">
        <v>8854.27</v>
      </c>
      <c r="H4" s="476">
        <v>9472.14</v>
      </c>
      <c r="I4" s="476">
        <v>10048.41</v>
      </c>
      <c r="J4" s="476">
        <v>10564.38</v>
      </c>
      <c r="K4" s="476">
        <v>11184.35</v>
      </c>
      <c r="L4" s="476">
        <v>11754.97</v>
      </c>
      <c r="M4" s="476">
        <v>12146.6</v>
      </c>
      <c r="N4" s="476">
        <v>12535.8</v>
      </c>
      <c r="O4" s="477">
        <v>12519.11</v>
      </c>
      <c r="P4" s="477">
        <v>12806.58</v>
      </c>
      <c r="Q4" s="477">
        <v>12673.01</v>
      </c>
      <c r="R4" s="478">
        <v>12791.95</v>
      </c>
      <c r="S4" s="478">
        <v>12831.94</v>
      </c>
      <c r="T4" s="479">
        <v>13175.32</v>
      </c>
    </row>
    <row r="5" spans="1:20">
      <c r="A5" s="475" t="s">
        <v>23</v>
      </c>
      <c r="B5" s="476">
        <v>5804.66</v>
      </c>
      <c r="C5" s="480">
        <v>6001.69</v>
      </c>
      <c r="D5" s="480">
        <v>6355.85</v>
      </c>
      <c r="E5" s="480">
        <v>6751.09</v>
      </c>
      <c r="F5" s="480">
        <v>7261.69</v>
      </c>
      <c r="G5" s="480">
        <v>7830.9</v>
      </c>
      <c r="H5" s="480">
        <v>8481.64</v>
      </c>
      <c r="I5" s="480">
        <v>8953.43</v>
      </c>
      <c r="J5" s="480">
        <v>9329.98</v>
      </c>
      <c r="K5" s="480">
        <v>9820.08</v>
      </c>
      <c r="L5" s="480">
        <v>10644.4</v>
      </c>
      <c r="M5" s="480">
        <v>11110.64</v>
      </c>
      <c r="N5" s="480">
        <v>11370.2</v>
      </c>
      <c r="O5" s="480">
        <v>11297.82</v>
      </c>
      <c r="P5" s="480">
        <v>11472.31</v>
      </c>
      <c r="Q5" s="480">
        <v>11467.74</v>
      </c>
      <c r="R5" s="480">
        <v>11618.19</v>
      </c>
      <c r="S5" s="480">
        <v>11555.25</v>
      </c>
      <c r="T5" s="481">
        <v>11738.52</v>
      </c>
    </row>
    <row r="6" spans="1:20">
      <c r="A6" s="482" t="s">
        <v>88</v>
      </c>
      <c r="B6" s="483">
        <v>619.54</v>
      </c>
      <c r="C6" s="483">
        <v>662.23</v>
      </c>
      <c r="D6" s="483">
        <v>701.61</v>
      </c>
      <c r="E6" s="483">
        <v>847.03</v>
      </c>
      <c r="F6" s="483">
        <v>894.32</v>
      </c>
      <c r="G6" s="483">
        <v>1023.36</v>
      </c>
      <c r="H6" s="483">
        <v>990.5</v>
      </c>
      <c r="I6" s="483">
        <v>1094.98</v>
      </c>
      <c r="J6" s="483">
        <v>1234.4000000000001</v>
      </c>
      <c r="K6" s="483">
        <v>1364.27</v>
      </c>
      <c r="L6" s="483">
        <v>1110.57</v>
      </c>
      <c r="M6" s="483">
        <v>1035.96</v>
      </c>
      <c r="N6" s="483">
        <v>1165.5999999999999</v>
      </c>
      <c r="O6" s="483">
        <v>1221.3</v>
      </c>
      <c r="P6" s="483">
        <v>1334.27</v>
      </c>
      <c r="Q6" s="483">
        <v>1205.27</v>
      </c>
      <c r="R6" s="483">
        <v>1173.76</v>
      </c>
      <c r="S6" s="483">
        <v>1276.69</v>
      </c>
      <c r="T6" s="484">
        <v>1436.8</v>
      </c>
    </row>
    <row r="7" spans="1:20" ht="13.5" thickBot="1">
      <c r="A7" s="485" t="s">
        <v>412</v>
      </c>
      <c r="B7" s="676">
        <v>0.10673148814917677</v>
      </c>
      <c r="C7" s="676">
        <v>0.11033892120386102</v>
      </c>
      <c r="D7" s="676">
        <v>0.11038806768567544</v>
      </c>
      <c r="E7" s="676">
        <v>0.12546566554437866</v>
      </c>
      <c r="F7" s="676">
        <v>0.12315590447953584</v>
      </c>
      <c r="G7" s="676">
        <v>0.13068357404640607</v>
      </c>
      <c r="H7" s="676">
        <v>0.11678166015063129</v>
      </c>
      <c r="I7" s="676">
        <v>0.12229726484710324</v>
      </c>
      <c r="J7" s="676">
        <v>0.13230467803789492</v>
      </c>
      <c r="K7" s="676">
        <v>0.13892656678967996</v>
      </c>
      <c r="L7" s="676">
        <v>0.10433373417008007</v>
      </c>
      <c r="M7" s="676">
        <v>9.3240353390983799E-2</v>
      </c>
      <c r="N7" s="676">
        <v>0.10251358815148359</v>
      </c>
      <c r="O7" s="677">
        <v>0.10809961567806892</v>
      </c>
      <c r="P7" s="677">
        <v>0.11630351690287322</v>
      </c>
      <c r="Q7" s="677">
        <v>0.10510091787919862</v>
      </c>
      <c r="R7" s="676">
        <v>0.10102778487871178</v>
      </c>
      <c r="S7" s="676">
        <v>0.1104857099586769</v>
      </c>
      <c r="T7" s="678">
        <v>0.12240043889689667</v>
      </c>
    </row>
    <row r="8" spans="1:20">
      <c r="A8" s="36"/>
      <c r="S8" s="27"/>
    </row>
    <row r="9" spans="1:20">
      <c r="A9" s="26"/>
    </row>
    <row r="10" spans="1:20">
      <c r="A10" s="168" t="s">
        <v>118</v>
      </c>
    </row>
    <row r="11" spans="1:20">
      <c r="O11" s="23"/>
      <c r="P11" s="23"/>
      <c r="Q11" s="23"/>
      <c r="R11" s="23"/>
      <c r="S11" s="23"/>
    </row>
    <row r="17" ht="15.75" customHeight="1"/>
  </sheetData>
  <mergeCells count="2">
    <mergeCell ref="A1:T1"/>
    <mergeCell ref="B2:T2"/>
  </mergeCells>
  <hyperlinks>
    <hyperlink ref="A10" location="'List of Table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M33"/>
  <sheetViews>
    <sheetView workbookViewId="0">
      <selection sqref="A1:T1"/>
    </sheetView>
  </sheetViews>
  <sheetFormatPr defaultRowHeight="12.75"/>
  <cols>
    <col min="1" max="1" width="35" customWidth="1"/>
    <col min="58" max="58" width="11.42578125" customWidth="1"/>
  </cols>
  <sheetData>
    <row r="1" spans="1:65" ht="15.75" thickBot="1">
      <c r="A1" s="1042" t="s">
        <v>346</v>
      </c>
      <c r="B1" s="981"/>
      <c r="C1" s="981"/>
      <c r="D1" s="981"/>
      <c r="E1" s="981"/>
      <c r="F1" s="981"/>
      <c r="G1" s="981"/>
      <c r="H1" s="981"/>
      <c r="I1" s="981"/>
      <c r="J1" s="981"/>
      <c r="K1" s="981"/>
      <c r="L1" s="981"/>
      <c r="M1" s="981"/>
      <c r="N1" s="981"/>
      <c r="O1" s="1043"/>
      <c r="P1" s="1043"/>
      <c r="Q1" s="1043"/>
      <c r="R1" s="981"/>
      <c r="S1" s="981"/>
      <c r="T1" s="1043"/>
      <c r="U1" s="981"/>
      <c r="V1" s="981"/>
      <c r="W1" s="981"/>
      <c r="X1" s="981"/>
      <c r="Y1" s="981"/>
      <c r="Z1" s="981"/>
      <c r="AA1" s="981"/>
      <c r="AB1" s="981"/>
      <c r="AC1" s="981"/>
      <c r="AD1" s="981"/>
      <c r="AE1" s="981"/>
      <c r="AF1" s="981"/>
      <c r="AG1" s="981"/>
      <c r="AH1" s="1043"/>
      <c r="AI1" s="1043"/>
      <c r="AJ1" s="1043"/>
      <c r="AK1" s="981"/>
      <c r="AL1" s="981"/>
      <c r="AM1" s="1043"/>
      <c r="AN1" s="981"/>
      <c r="AO1" s="981"/>
      <c r="AP1" s="981"/>
      <c r="AQ1" s="981"/>
      <c r="AR1" s="981"/>
      <c r="AS1" s="981"/>
      <c r="AT1" s="981"/>
      <c r="AU1" s="981"/>
      <c r="AV1" s="981"/>
      <c r="AW1" s="981"/>
      <c r="AX1" s="981"/>
      <c r="AY1" s="981"/>
      <c r="AZ1" s="981"/>
      <c r="BA1" s="1043"/>
      <c r="BB1" s="1043"/>
      <c r="BC1" s="1043"/>
      <c r="BD1" s="981"/>
      <c r="BE1" s="981"/>
      <c r="BF1" s="1059"/>
    </row>
    <row r="2" spans="1:65" ht="13.5" thickBot="1">
      <c r="A2" s="1044"/>
      <c r="B2" s="1068" t="s">
        <v>24</v>
      </c>
      <c r="C2" s="1069"/>
      <c r="D2" s="1069"/>
      <c r="E2" s="1069"/>
      <c r="F2" s="1069"/>
      <c r="G2" s="1069"/>
      <c r="H2" s="1069"/>
      <c r="I2" s="1069"/>
      <c r="J2" s="1069"/>
      <c r="K2" s="1069"/>
      <c r="L2" s="1069"/>
      <c r="M2" s="1069"/>
      <c r="N2" s="1069"/>
      <c r="O2" s="1069"/>
      <c r="P2" s="1069"/>
      <c r="Q2" s="1069"/>
      <c r="R2" s="1069"/>
      <c r="S2" s="1069"/>
      <c r="T2" s="1069"/>
      <c r="U2" s="1069"/>
      <c r="V2" s="1069"/>
      <c r="W2" s="1069"/>
      <c r="X2" s="1069"/>
      <c r="Y2" s="1069"/>
      <c r="Z2" s="1069"/>
      <c r="AA2" s="1069"/>
      <c r="AB2" s="1069"/>
      <c r="AC2" s="1069"/>
      <c r="AD2" s="1069"/>
      <c r="AE2" s="1069"/>
      <c r="AF2" s="1069"/>
      <c r="AG2" s="1069"/>
      <c r="AH2" s="1069"/>
      <c r="AI2" s="1069"/>
      <c r="AJ2" s="1069"/>
      <c r="AK2" s="1069"/>
      <c r="AL2" s="1069"/>
      <c r="AM2" s="1069"/>
      <c r="AN2" s="1069"/>
      <c r="AO2" s="1069"/>
      <c r="AP2" s="1069"/>
      <c r="AQ2" s="1069"/>
      <c r="AR2" s="1069"/>
      <c r="AS2" s="1069"/>
      <c r="AT2" s="1069"/>
      <c r="AU2" s="1069"/>
      <c r="AV2" s="1069"/>
      <c r="AW2" s="1069"/>
      <c r="AX2" s="1069"/>
      <c r="AY2" s="1069"/>
      <c r="AZ2" s="1069"/>
      <c r="BA2" s="1069"/>
      <c r="BB2" s="1069"/>
      <c r="BC2" s="1069"/>
      <c r="BD2" s="1069"/>
      <c r="BE2" s="1069"/>
      <c r="BF2" s="1070"/>
    </row>
    <row r="3" spans="1:65" ht="13.5" thickBot="1">
      <c r="A3" s="1060"/>
      <c r="B3" s="1068" t="s">
        <v>70</v>
      </c>
      <c r="C3" s="1069"/>
      <c r="D3" s="1069"/>
      <c r="E3" s="1069"/>
      <c r="F3" s="1069"/>
      <c r="G3" s="1069"/>
      <c r="H3" s="1069"/>
      <c r="I3" s="1069"/>
      <c r="J3" s="1069"/>
      <c r="K3" s="1069"/>
      <c r="L3" s="1069"/>
      <c r="M3" s="1069"/>
      <c r="N3" s="1069"/>
      <c r="O3" s="1069"/>
      <c r="P3" s="1069"/>
      <c r="Q3" s="1069"/>
      <c r="R3" s="1069"/>
      <c r="S3" s="1069"/>
      <c r="T3" s="1070"/>
      <c r="U3" s="1068" t="s">
        <v>71</v>
      </c>
      <c r="V3" s="1069"/>
      <c r="W3" s="1069"/>
      <c r="X3" s="1069"/>
      <c r="Y3" s="1069"/>
      <c r="Z3" s="1069"/>
      <c r="AA3" s="1069"/>
      <c r="AB3" s="1069"/>
      <c r="AC3" s="1069"/>
      <c r="AD3" s="1069"/>
      <c r="AE3" s="1069"/>
      <c r="AF3" s="1069"/>
      <c r="AG3" s="1069"/>
      <c r="AH3" s="1069"/>
      <c r="AI3" s="1069"/>
      <c r="AJ3" s="1069"/>
      <c r="AK3" s="1069"/>
      <c r="AL3" s="1069"/>
      <c r="AM3" s="1070"/>
      <c r="AN3" s="1068" t="s">
        <v>50</v>
      </c>
      <c r="AO3" s="1069"/>
      <c r="AP3" s="1069"/>
      <c r="AQ3" s="1069"/>
      <c r="AR3" s="1069"/>
      <c r="AS3" s="1069"/>
      <c r="AT3" s="1069"/>
      <c r="AU3" s="1069"/>
      <c r="AV3" s="1069"/>
      <c r="AW3" s="1069"/>
      <c r="AX3" s="1069"/>
      <c r="AY3" s="1069"/>
      <c r="AZ3" s="1069"/>
      <c r="BA3" s="1069"/>
      <c r="BB3" s="1069"/>
      <c r="BC3" s="1069"/>
      <c r="BD3" s="1069"/>
      <c r="BE3" s="1069"/>
      <c r="BF3" s="1070"/>
    </row>
    <row r="4" spans="1:65" ht="13.5" thickBot="1">
      <c r="A4" s="1045"/>
      <c r="B4" s="137" t="s">
        <v>171</v>
      </c>
      <c r="C4" s="137" t="s">
        <v>172</v>
      </c>
      <c r="D4" s="137" t="s">
        <v>173</v>
      </c>
      <c r="E4" s="137" t="s">
        <v>174</v>
      </c>
      <c r="F4" s="137" t="s">
        <v>175</v>
      </c>
      <c r="G4" s="137" t="s">
        <v>176</v>
      </c>
      <c r="H4" s="137" t="s">
        <v>177</v>
      </c>
      <c r="I4" s="137" t="s">
        <v>178</v>
      </c>
      <c r="J4" s="137" t="s">
        <v>179</v>
      </c>
      <c r="K4" s="137" t="s">
        <v>180</v>
      </c>
      <c r="L4" s="137" t="s">
        <v>181</v>
      </c>
      <c r="M4" s="137" t="s">
        <v>182</v>
      </c>
      <c r="N4" s="137" t="s">
        <v>42</v>
      </c>
      <c r="O4" s="137" t="s">
        <v>43</v>
      </c>
      <c r="P4" s="137" t="s">
        <v>78</v>
      </c>
      <c r="Q4" s="137" t="s">
        <v>79</v>
      </c>
      <c r="R4" s="137" t="s">
        <v>120</v>
      </c>
      <c r="S4" s="137" t="s">
        <v>168</v>
      </c>
      <c r="T4" s="138" t="s">
        <v>330</v>
      </c>
      <c r="U4" s="141" t="s">
        <v>171</v>
      </c>
      <c r="V4" s="141" t="s">
        <v>172</v>
      </c>
      <c r="W4" s="141" t="s">
        <v>173</v>
      </c>
      <c r="X4" s="141" t="s">
        <v>174</v>
      </c>
      <c r="Y4" s="141" t="s">
        <v>175</v>
      </c>
      <c r="Z4" s="141" t="s">
        <v>176</v>
      </c>
      <c r="AA4" s="141" t="s">
        <v>177</v>
      </c>
      <c r="AB4" s="141" t="s">
        <v>178</v>
      </c>
      <c r="AC4" s="141" t="s">
        <v>179</v>
      </c>
      <c r="AD4" s="141" t="s">
        <v>180</v>
      </c>
      <c r="AE4" s="141" t="s">
        <v>181</v>
      </c>
      <c r="AF4" s="141" t="s">
        <v>182</v>
      </c>
      <c r="AG4" s="141" t="s">
        <v>42</v>
      </c>
      <c r="AH4" s="10" t="s">
        <v>43</v>
      </c>
      <c r="AI4" s="10" t="s">
        <v>78</v>
      </c>
      <c r="AJ4" s="10" t="s">
        <v>79</v>
      </c>
      <c r="AK4" s="141" t="s">
        <v>120</v>
      </c>
      <c r="AL4" s="141" t="s">
        <v>168</v>
      </c>
      <c r="AM4" s="11" t="s">
        <v>330</v>
      </c>
      <c r="AN4" s="141" t="s">
        <v>171</v>
      </c>
      <c r="AO4" s="141" t="s">
        <v>172</v>
      </c>
      <c r="AP4" s="141" t="s">
        <v>173</v>
      </c>
      <c r="AQ4" s="141" t="s">
        <v>174</v>
      </c>
      <c r="AR4" s="141" t="s">
        <v>175</v>
      </c>
      <c r="AS4" s="141" t="s">
        <v>176</v>
      </c>
      <c r="AT4" s="141" t="s">
        <v>177</v>
      </c>
      <c r="AU4" s="141" t="s">
        <v>178</v>
      </c>
      <c r="AV4" s="141" t="s">
        <v>179</v>
      </c>
      <c r="AW4" s="141" t="s">
        <v>180</v>
      </c>
      <c r="AX4" s="141" t="s">
        <v>181</v>
      </c>
      <c r="AY4" s="141" t="s">
        <v>182</v>
      </c>
      <c r="AZ4" s="141" t="s">
        <v>42</v>
      </c>
      <c r="BA4" s="141" t="s">
        <v>43</v>
      </c>
      <c r="BB4" s="141" t="s">
        <v>78</v>
      </c>
      <c r="BC4" s="141" t="s">
        <v>79</v>
      </c>
      <c r="BD4" s="141" t="s">
        <v>120</v>
      </c>
      <c r="BE4" s="141" t="s">
        <v>168</v>
      </c>
      <c r="BF4" s="11" t="s">
        <v>330</v>
      </c>
    </row>
    <row r="5" spans="1:65">
      <c r="A5" s="240" t="s">
        <v>52</v>
      </c>
      <c r="B5" s="5"/>
      <c r="C5" s="5"/>
      <c r="D5" s="5"/>
      <c r="E5" s="5"/>
      <c r="F5" s="5"/>
      <c r="G5" s="5"/>
      <c r="H5" s="5"/>
      <c r="I5" s="5"/>
      <c r="J5" s="5"/>
      <c r="K5" s="5"/>
      <c r="L5" s="5"/>
      <c r="M5" s="5"/>
      <c r="N5" s="5"/>
      <c r="O5" s="5"/>
      <c r="P5" s="5"/>
      <c r="Q5" s="5"/>
      <c r="R5" s="5"/>
      <c r="S5" s="5"/>
      <c r="T5" s="6"/>
      <c r="U5" s="15"/>
      <c r="V5" s="15"/>
      <c r="W5" s="15"/>
      <c r="X5" s="15"/>
      <c r="Y5" s="15"/>
      <c r="Z5" s="15"/>
      <c r="AA5" s="15"/>
      <c r="AB5" s="15"/>
      <c r="AC5" s="15"/>
      <c r="AD5" s="15"/>
      <c r="AE5" s="15"/>
      <c r="AF5" s="15"/>
      <c r="AG5" s="15"/>
      <c r="AH5" s="5"/>
      <c r="AI5" s="5"/>
      <c r="AJ5" s="5"/>
      <c r="AK5" s="5"/>
      <c r="AL5" s="5"/>
      <c r="AM5" s="6"/>
      <c r="AN5" s="15"/>
      <c r="AO5" s="15"/>
      <c r="AP5" s="15"/>
      <c r="AQ5" s="15"/>
      <c r="AR5" s="15"/>
      <c r="AS5" s="15"/>
      <c r="AT5" s="15"/>
      <c r="AU5" s="15"/>
      <c r="AV5" s="15"/>
      <c r="AW5" s="15"/>
      <c r="AX5" s="15"/>
      <c r="AY5" s="15"/>
      <c r="AZ5" s="15"/>
      <c r="BA5" s="15"/>
      <c r="BB5" s="15"/>
      <c r="BC5" s="15"/>
      <c r="BD5" s="15"/>
      <c r="BE5" s="15"/>
      <c r="BF5" s="30"/>
    </row>
    <row r="6" spans="1:65">
      <c r="A6" s="241" t="s">
        <v>53</v>
      </c>
      <c r="B6" s="57">
        <v>684.83</v>
      </c>
      <c r="C6" s="57">
        <v>766.96</v>
      </c>
      <c r="D6" s="57">
        <v>807.11</v>
      </c>
      <c r="E6" s="57">
        <v>921.36</v>
      </c>
      <c r="F6" s="57">
        <v>975.26</v>
      </c>
      <c r="G6" s="57">
        <v>1053.76</v>
      </c>
      <c r="H6" s="57">
        <v>1116.27</v>
      </c>
      <c r="I6" s="57">
        <v>1386.81</v>
      </c>
      <c r="J6" s="57">
        <v>1241.67</v>
      </c>
      <c r="K6" s="57">
        <v>1317.25</v>
      </c>
      <c r="L6" s="57">
        <v>1301.4100000000001</v>
      </c>
      <c r="M6" s="57">
        <v>1528.79</v>
      </c>
      <c r="N6" s="57">
        <v>1425.22</v>
      </c>
      <c r="O6" s="57">
        <v>1284.3900000000001</v>
      </c>
      <c r="P6" s="57">
        <v>1138.29</v>
      </c>
      <c r="Q6" s="57">
        <v>1239.06</v>
      </c>
      <c r="R6" s="57">
        <v>1261.4000000000001</v>
      </c>
      <c r="S6" s="57">
        <v>1264.94</v>
      </c>
      <c r="T6" s="58">
        <v>1232.32</v>
      </c>
      <c r="U6" s="142">
        <v>95.94</v>
      </c>
      <c r="V6" s="142">
        <v>120.43</v>
      </c>
      <c r="W6" s="142">
        <v>97.47</v>
      </c>
      <c r="X6" s="142">
        <v>151.77000000000001</v>
      </c>
      <c r="Y6" s="142">
        <v>199.74</v>
      </c>
      <c r="Z6" s="142">
        <v>263.27999999999997</v>
      </c>
      <c r="AA6" s="142">
        <v>277.08999999999997</v>
      </c>
      <c r="AB6" s="142">
        <v>197.66</v>
      </c>
      <c r="AC6" s="142">
        <v>155.12</v>
      </c>
      <c r="AD6" s="142">
        <v>53.93</v>
      </c>
      <c r="AE6" s="142">
        <v>307.5</v>
      </c>
      <c r="AF6" s="142">
        <v>98.93</v>
      </c>
      <c r="AG6" s="142">
        <v>222.35</v>
      </c>
      <c r="AH6" s="57">
        <v>199.35</v>
      </c>
      <c r="AI6" s="57">
        <v>169.4</v>
      </c>
      <c r="AJ6" s="57">
        <v>233.53</v>
      </c>
      <c r="AK6" s="57">
        <v>227.15</v>
      </c>
      <c r="AL6" s="57">
        <v>249.91</v>
      </c>
      <c r="AM6" s="58">
        <v>279.37</v>
      </c>
      <c r="AN6" s="142">
        <v>780.77</v>
      </c>
      <c r="AO6" s="142">
        <v>887.39</v>
      </c>
      <c r="AP6" s="142">
        <v>904.58</v>
      </c>
      <c r="AQ6" s="142">
        <v>1073.1300000000001</v>
      </c>
      <c r="AR6" s="142">
        <v>1175</v>
      </c>
      <c r="AS6" s="142">
        <v>1317.04</v>
      </c>
      <c r="AT6" s="142">
        <v>1393.36</v>
      </c>
      <c r="AU6" s="142">
        <v>1584.47</v>
      </c>
      <c r="AV6" s="142">
        <v>1396.79</v>
      </c>
      <c r="AW6" s="142">
        <v>1371.18</v>
      </c>
      <c r="AX6" s="142">
        <v>1608.91</v>
      </c>
      <c r="AY6" s="142">
        <v>1627.72</v>
      </c>
      <c r="AZ6" s="142">
        <v>1647.57</v>
      </c>
      <c r="BA6" s="57">
        <v>1483.74</v>
      </c>
      <c r="BB6" s="57">
        <v>1307.69</v>
      </c>
      <c r="BC6" s="57">
        <v>1472.6</v>
      </c>
      <c r="BD6" s="57">
        <v>1488.55</v>
      </c>
      <c r="BE6" s="57">
        <v>1514.85</v>
      </c>
      <c r="BF6" s="58">
        <v>1511.69</v>
      </c>
      <c r="BG6" s="379"/>
      <c r="BH6" s="379"/>
      <c r="BI6" s="379"/>
      <c r="BK6" s="27"/>
      <c r="BL6" s="380"/>
      <c r="BM6" s="379"/>
    </row>
    <row r="7" spans="1:65">
      <c r="A7" s="241" t="s">
        <v>54</v>
      </c>
      <c r="B7" s="57">
        <v>267.86</v>
      </c>
      <c r="C7" s="57">
        <v>309.13</v>
      </c>
      <c r="D7" s="57">
        <v>347.82</v>
      </c>
      <c r="E7" s="57">
        <v>354.98</v>
      </c>
      <c r="F7" s="57">
        <v>368</v>
      </c>
      <c r="G7" s="57">
        <v>415.03</v>
      </c>
      <c r="H7" s="57">
        <v>449.46</v>
      </c>
      <c r="I7" s="57">
        <v>494.8</v>
      </c>
      <c r="J7" s="57">
        <v>499.17</v>
      </c>
      <c r="K7" s="57">
        <v>529.23</v>
      </c>
      <c r="L7" s="57">
        <v>501.58</v>
      </c>
      <c r="M7" s="57">
        <v>545.91999999999996</v>
      </c>
      <c r="N7" s="57">
        <v>591.46</v>
      </c>
      <c r="O7" s="57">
        <v>597.80999999999995</v>
      </c>
      <c r="P7" s="57">
        <v>598.38</v>
      </c>
      <c r="Q7" s="57">
        <v>761.85</v>
      </c>
      <c r="R7" s="57">
        <v>691.66</v>
      </c>
      <c r="S7" s="57">
        <v>697.31</v>
      </c>
      <c r="T7" s="58">
        <v>737.91</v>
      </c>
      <c r="U7" s="142">
        <v>9.7200000000000006</v>
      </c>
      <c r="V7" s="142">
        <v>10.25</v>
      </c>
      <c r="W7" s="142">
        <v>12.95</v>
      </c>
      <c r="X7" s="142">
        <v>11.21</v>
      </c>
      <c r="Y7" s="142">
        <v>15.51</v>
      </c>
      <c r="Z7" s="142">
        <v>16.38</v>
      </c>
      <c r="AA7" s="142">
        <v>15.7</v>
      </c>
      <c r="AB7" s="142">
        <v>28.29</v>
      </c>
      <c r="AC7" s="142">
        <v>32.11</v>
      </c>
      <c r="AD7" s="142">
        <v>33.799999999999997</v>
      </c>
      <c r="AE7" s="142">
        <v>36.869999999999997</v>
      </c>
      <c r="AF7" s="142">
        <v>50.06</v>
      </c>
      <c r="AG7" s="142">
        <v>62.27</v>
      </c>
      <c r="AH7" s="57">
        <v>49.62</v>
      </c>
      <c r="AI7" s="57">
        <v>45.54</v>
      </c>
      <c r="AJ7" s="57">
        <v>51.61</v>
      </c>
      <c r="AK7" s="57">
        <v>176.58</v>
      </c>
      <c r="AL7" s="57">
        <v>163.31</v>
      </c>
      <c r="AM7" s="58">
        <v>71.88</v>
      </c>
      <c r="AN7" s="142">
        <v>277.58</v>
      </c>
      <c r="AO7" s="142">
        <v>319.38</v>
      </c>
      <c r="AP7" s="142">
        <v>360.77</v>
      </c>
      <c r="AQ7" s="142">
        <v>366.19</v>
      </c>
      <c r="AR7" s="142">
        <v>383.51</v>
      </c>
      <c r="AS7" s="142">
        <v>431.41</v>
      </c>
      <c r="AT7" s="142">
        <v>465.16</v>
      </c>
      <c r="AU7" s="142">
        <v>523.1</v>
      </c>
      <c r="AV7" s="142">
        <v>531.28</v>
      </c>
      <c r="AW7" s="142">
        <v>563.02</v>
      </c>
      <c r="AX7" s="142">
        <v>538.45000000000005</v>
      </c>
      <c r="AY7" s="142">
        <v>595.98</v>
      </c>
      <c r="AZ7" s="142">
        <v>653.72</v>
      </c>
      <c r="BA7" s="57">
        <v>647.44000000000005</v>
      </c>
      <c r="BB7" s="57">
        <v>643.91999999999996</v>
      </c>
      <c r="BC7" s="57">
        <v>813.46</v>
      </c>
      <c r="BD7" s="57">
        <v>868.24</v>
      </c>
      <c r="BE7" s="57">
        <v>860.62</v>
      </c>
      <c r="BF7" s="58">
        <v>809.78</v>
      </c>
      <c r="BG7" s="379"/>
      <c r="BH7" s="379"/>
      <c r="BI7" s="379"/>
      <c r="BK7" s="27"/>
      <c r="BL7" s="380"/>
      <c r="BM7" s="379"/>
    </row>
    <row r="8" spans="1:65">
      <c r="A8" s="241" t="s">
        <v>55</v>
      </c>
      <c r="B8" s="57">
        <v>2541.31</v>
      </c>
      <c r="C8" s="57">
        <v>2200.98</v>
      </c>
      <c r="D8" s="57">
        <v>2284.66</v>
      </c>
      <c r="E8" s="57">
        <v>1934.47</v>
      </c>
      <c r="F8" s="57">
        <v>1728.89</v>
      </c>
      <c r="G8" s="57">
        <v>1927.24</v>
      </c>
      <c r="H8" s="57">
        <v>2153.61</v>
      </c>
      <c r="I8" s="57">
        <v>2290.48</v>
      </c>
      <c r="J8" s="57">
        <v>2491.21</v>
      </c>
      <c r="K8" s="57">
        <v>2716.5</v>
      </c>
      <c r="L8" s="57">
        <v>2822.59</v>
      </c>
      <c r="M8" s="57">
        <v>2302.89</v>
      </c>
      <c r="N8" s="57">
        <v>3372.06</v>
      </c>
      <c r="O8" s="57">
        <v>3719.76</v>
      </c>
      <c r="P8" s="57">
        <v>3396.35</v>
      </c>
      <c r="Q8" s="57">
        <v>3331.47</v>
      </c>
      <c r="R8" s="57">
        <v>3061.2</v>
      </c>
      <c r="S8" s="57">
        <v>3093.17</v>
      </c>
      <c r="T8" s="58">
        <v>3249.3</v>
      </c>
      <c r="U8" s="142" t="s">
        <v>427</v>
      </c>
      <c r="V8" s="142" t="s">
        <v>427</v>
      </c>
      <c r="W8" s="142" t="s">
        <v>427</v>
      </c>
      <c r="X8" s="142" t="s">
        <v>427</v>
      </c>
      <c r="Y8" s="142" t="s">
        <v>427</v>
      </c>
      <c r="Z8" s="142" t="s">
        <v>427</v>
      </c>
      <c r="AA8" s="142" t="s">
        <v>427</v>
      </c>
      <c r="AB8" s="142" t="s">
        <v>427</v>
      </c>
      <c r="AC8" s="142" t="s">
        <v>427</v>
      </c>
      <c r="AD8" s="142" t="s">
        <v>427</v>
      </c>
      <c r="AE8" s="142" t="s">
        <v>427</v>
      </c>
      <c r="AF8" s="142" t="s">
        <v>427</v>
      </c>
      <c r="AG8" s="142" t="s">
        <v>427</v>
      </c>
      <c r="AH8" s="57" t="s">
        <v>427</v>
      </c>
      <c r="AI8" s="57">
        <v>0</v>
      </c>
      <c r="AJ8" s="57">
        <v>0</v>
      </c>
      <c r="AK8" s="57">
        <v>0</v>
      </c>
      <c r="AL8" s="57">
        <v>0</v>
      </c>
      <c r="AM8" s="58">
        <v>0</v>
      </c>
      <c r="AN8" s="142">
        <v>2541.31</v>
      </c>
      <c r="AO8" s="142">
        <v>2200.98</v>
      </c>
      <c r="AP8" s="142">
        <v>2284.66</v>
      </c>
      <c r="AQ8" s="142">
        <v>1934.47</v>
      </c>
      <c r="AR8" s="142">
        <v>1728.89</v>
      </c>
      <c r="AS8" s="142">
        <v>1927.24</v>
      </c>
      <c r="AT8" s="142">
        <v>2153.61</v>
      </c>
      <c r="AU8" s="142">
        <v>2290.48</v>
      </c>
      <c r="AV8" s="142">
        <v>2491.21</v>
      </c>
      <c r="AW8" s="142">
        <v>2716.5</v>
      </c>
      <c r="AX8" s="142">
        <v>2822.59</v>
      </c>
      <c r="AY8" s="142">
        <v>2302.89</v>
      </c>
      <c r="AZ8" s="142">
        <v>3372.06</v>
      </c>
      <c r="BA8" s="57">
        <v>3719.76</v>
      </c>
      <c r="BB8" s="57">
        <v>3396.35</v>
      </c>
      <c r="BC8" s="57">
        <v>3331.47</v>
      </c>
      <c r="BD8" s="57">
        <v>3061.2</v>
      </c>
      <c r="BE8" s="57">
        <v>3093.17</v>
      </c>
      <c r="BF8" s="58">
        <v>3249.3</v>
      </c>
      <c r="BG8" s="379"/>
      <c r="BH8" s="379"/>
      <c r="BI8" s="379"/>
      <c r="BK8" s="27"/>
      <c r="BL8" s="380"/>
      <c r="BM8" s="379"/>
    </row>
    <row r="9" spans="1:65">
      <c r="A9" s="188" t="s">
        <v>56</v>
      </c>
      <c r="B9" s="57">
        <v>1585.11</v>
      </c>
      <c r="C9" s="57">
        <v>1871.96</v>
      </c>
      <c r="D9" s="57">
        <v>2035.45</v>
      </c>
      <c r="E9" s="57">
        <v>1990.26</v>
      </c>
      <c r="F9" s="57">
        <v>2063.7800000000002</v>
      </c>
      <c r="G9" s="57">
        <v>2177.58</v>
      </c>
      <c r="H9" s="57">
        <v>2269.8200000000002</v>
      </c>
      <c r="I9" s="57">
        <v>2486.9699999999998</v>
      </c>
      <c r="J9" s="57">
        <v>2599.06</v>
      </c>
      <c r="K9" s="57">
        <v>2350.59</v>
      </c>
      <c r="L9" s="57">
        <v>2392.7600000000002</v>
      </c>
      <c r="M9" s="57">
        <v>2270.5100000000002</v>
      </c>
      <c r="N9" s="57">
        <v>2475.1999999999998</v>
      </c>
      <c r="O9" s="57">
        <v>2415.4699999999998</v>
      </c>
      <c r="P9" s="57">
        <v>2259.21</v>
      </c>
      <c r="Q9" s="57">
        <v>2290.17</v>
      </c>
      <c r="R9" s="57">
        <v>2272.19</v>
      </c>
      <c r="S9" s="57">
        <v>2292.8200000000002</v>
      </c>
      <c r="T9" s="58">
        <v>2293.73</v>
      </c>
      <c r="U9" s="142">
        <v>544.20000000000005</v>
      </c>
      <c r="V9" s="142">
        <v>300.02999999999997</v>
      </c>
      <c r="W9" s="142">
        <v>176.73</v>
      </c>
      <c r="X9" s="142">
        <v>185.93</v>
      </c>
      <c r="Y9" s="142">
        <v>238.76</v>
      </c>
      <c r="Z9" s="142">
        <v>259.64999999999998</v>
      </c>
      <c r="AA9" s="142">
        <v>256.47000000000003</v>
      </c>
      <c r="AB9" s="142">
        <v>132.78</v>
      </c>
      <c r="AC9" s="142">
        <v>119.82</v>
      </c>
      <c r="AD9" s="142">
        <v>491.81</v>
      </c>
      <c r="AE9" s="142">
        <v>704.35</v>
      </c>
      <c r="AF9" s="142">
        <v>894.23</v>
      </c>
      <c r="AG9" s="142">
        <v>817.57</v>
      </c>
      <c r="AH9" s="57">
        <v>820.81</v>
      </c>
      <c r="AI9" s="57">
        <v>770.54</v>
      </c>
      <c r="AJ9" s="57">
        <v>734.18</v>
      </c>
      <c r="AK9" s="57">
        <v>764.76</v>
      </c>
      <c r="AL9" s="57">
        <v>728.62</v>
      </c>
      <c r="AM9" s="58">
        <v>759.2</v>
      </c>
      <c r="AN9" s="142">
        <v>2129.31</v>
      </c>
      <c r="AO9" s="142">
        <v>2171.9899999999998</v>
      </c>
      <c r="AP9" s="142">
        <v>2212.1799999999998</v>
      </c>
      <c r="AQ9" s="142">
        <v>2176.19</v>
      </c>
      <c r="AR9" s="142">
        <v>2302.54</v>
      </c>
      <c r="AS9" s="142">
        <v>2437.23</v>
      </c>
      <c r="AT9" s="142">
        <v>2526.3000000000002</v>
      </c>
      <c r="AU9" s="142">
        <v>2619.75</v>
      </c>
      <c r="AV9" s="142">
        <v>2718.88</v>
      </c>
      <c r="AW9" s="142">
        <v>2842.4</v>
      </c>
      <c r="AX9" s="142">
        <v>3097.11</v>
      </c>
      <c r="AY9" s="142">
        <v>3164.74</v>
      </c>
      <c r="AZ9" s="142">
        <v>3292.77</v>
      </c>
      <c r="BA9" s="57">
        <v>3236.28</v>
      </c>
      <c r="BB9" s="57">
        <v>3029.75</v>
      </c>
      <c r="BC9" s="57">
        <v>3024.35</v>
      </c>
      <c r="BD9" s="57">
        <v>3036.95</v>
      </c>
      <c r="BE9" s="57">
        <v>3021.45</v>
      </c>
      <c r="BF9" s="58">
        <v>3052.93</v>
      </c>
      <c r="BG9" s="379"/>
      <c r="BH9" s="379"/>
      <c r="BI9" s="379"/>
      <c r="BK9" s="27"/>
      <c r="BL9" s="380"/>
      <c r="BM9" s="379"/>
    </row>
    <row r="10" spans="1:65">
      <c r="A10" s="188" t="s">
        <v>57</v>
      </c>
      <c r="B10" s="57">
        <v>1246.25</v>
      </c>
      <c r="C10" s="57">
        <v>1351.26</v>
      </c>
      <c r="D10" s="57">
        <v>1463.36</v>
      </c>
      <c r="E10" s="57">
        <v>1605.92</v>
      </c>
      <c r="F10" s="57">
        <v>1670.5</v>
      </c>
      <c r="G10" s="57">
        <v>1822.17</v>
      </c>
      <c r="H10" s="57">
        <v>1955.55</v>
      </c>
      <c r="I10" s="57">
        <v>2117.5</v>
      </c>
      <c r="J10" s="57">
        <v>2101.59</v>
      </c>
      <c r="K10" s="57">
        <v>2236.66</v>
      </c>
      <c r="L10" s="57">
        <v>2325.85</v>
      </c>
      <c r="M10" s="57">
        <v>2439.9499999999998</v>
      </c>
      <c r="N10" s="57">
        <v>2578.66</v>
      </c>
      <c r="O10" s="57">
        <v>2661.18</v>
      </c>
      <c r="P10" s="57">
        <v>2643.75</v>
      </c>
      <c r="Q10" s="57">
        <v>2409.83</v>
      </c>
      <c r="R10" s="57">
        <v>2691.83</v>
      </c>
      <c r="S10" s="57">
        <v>2747.87</v>
      </c>
      <c r="T10" s="58">
        <v>2665.58</v>
      </c>
      <c r="U10" s="142">
        <v>80.84</v>
      </c>
      <c r="V10" s="142">
        <v>89.44</v>
      </c>
      <c r="W10" s="142">
        <v>76.95</v>
      </c>
      <c r="X10" s="142">
        <v>124.29</v>
      </c>
      <c r="Y10" s="142">
        <v>119.75</v>
      </c>
      <c r="Z10" s="142">
        <v>161.91999999999999</v>
      </c>
      <c r="AA10" s="142">
        <v>180.12</v>
      </c>
      <c r="AB10" s="142">
        <v>167.61</v>
      </c>
      <c r="AC10" s="142">
        <v>182.95</v>
      </c>
      <c r="AD10" s="142">
        <v>164.64</v>
      </c>
      <c r="AE10" s="142">
        <v>225.74</v>
      </c>
      <c r="AF10" s="142">
        <v>257.36</v>
      </c>
      <c r="AG10" s="142">
        <v>261.49</v>
      </c>
      <c r="AH10" s="57">
        <v>213.91</v>
      </c>
      <c r="AI10" s="57">
        <v>200.74</v>
      </c>
      <c r="AJ10" s="57">
        <v>137.12</v>
      </c>
      <c r="AK10" s="57">
        <v>122.06</v>
      </c>
      <c r="AL10" s="57">
        <v>74.25</v>
      </c>
      <c r="AM10" s="58">
        <v>81.11</v>
      </c>
      <c r="AN10" s="142">
        <v>1327.1</v>
      </c>
      <c r="AO10" s="142">
        <v>1440.7</v>
      </c>
      <c r="AP10" s="142">
        <v>1540.31</v>
      </c>
      <c r="AQ10" s="142">
        <v>1730.21</v>
      </c>
      <c r="AR10" s="142">
        <v>1790.26</v>
      </c>
      <c r="AS10" s="142">
        <v>1984.09</v>
      </c>
      <c r="AT10" s="142">
        <v>2135.67</v>
      </c>
      <c r="AU10" s="142">
        <v>2285.11</v>
      </c>
      <c r="AV10" s="142">
        <v>2284.54</v>
      </c>
      <c r="AW10" s="142">
        <v>2401.3000000000002</v>
      </c>
      <c r="AX10" s="142">
        <v>2551.59</v>
      </c>
      <c r="AY10" s="142">
        <v>2697.31</v>
      </c>
      <c r="AZ10" s="142">
        <v>2840.15</v>
      </c>
      <c r="BA10" s="57">
        <v>2875.08</v>
      </c>
      <c r="BB10" s="57">
        <v>2844.49</v>
      </c>
      <c r="BC10" s="57">
        <v>2546.96</v>
      </c>
      <c r="BD10" s="57">
        <v>2813.9</v>
      </c>
      <c r="BE10" s="57">
        <v>2822.12</v>
      </c>
      <c r="BF10" s="58">
        <v>2746.69</v>
      </c>
      <c r="BG10" s="379"/>
      <c r="BH10" s="379"/>
      <c r="BI10" s="379"/>
      <c r="BK10" s="27"/>
      <c r="BL10" s="380"/>
      <c r="BM10" s="379"/>
    </row>
    <row r="11" spans="1:65">
      <c r="A11" s="188" t="s">
        <v>58</v>
      </c>
      <c r="B11" s="57"/>
      <c r="C11" s="57"/>
      <c r="D11" s="57"/>
      <c r="E11" s="57"/>
      <c r="F11" s="57"/>
      <c r="G11" s="57"/>
      <c r="H11" s="57"/>
      <c r="I11" s="57"/>
      <c r="J11" s="57"/>
      <c r="K11" s="57"/>
      <c r="L11" s="57"/>
      <c r="M11" s="57"/>
      <c r="N11" s="57"/>
      <c r="O11" s="57"/>
      <c r="P11" s="57"/>
      <c r="Q11" s="57"/>
      <c r="R11" s="57"/>
      <c r="S11" s="57"/>
      <c r="T11" s="58"/>
      <c r="U11" s="142"/>
      <c r="V11" s="142"/>
      <c r="W11" s="142"/>
      <c r="X11" s="142"/>
      <c r="Y11" s="142"/>
      <c r="Z11" s="142"/>
      <c r="AA11" s="142"/>
      <c r="AB11" s="142"/>
      <c r="AC11" s="142"/>
      <c r="AD11" s="142"/>
      <c r="AE11" s="142"/>
      <c r="AF11" s="142"/>
      <c r="AG11" s="142"/>
      <c r="AH11" s="57"/>
      <c r="AI11" s="57"/>
      <c r="AJ11" s="57"/>
      <c r="AK11" s="57"/>
      <c r="AL11" s="57"/>
      <c r="AM11" s="58"/>
      <c r="AN11" s="142"/>
      <c r="AO11" s="142"/>
      <c r="AP11" s="142"/>
      <c r="AQ11" s="142"/>
      <c r="AR11" s="142"/>
      <c r="AS11" s="142"/>
      <c r="AT11" s="142"/>
      <c r="AU11" s="142"/>
      <c r="AV11" s="142"/>
      <c r="AW11" s="142"/>
      <c r="AX11" s="142"/>
      <c r="AY11" s="142"/>
      <c r="AZ11" s="142"/>
      <c r="BA11" s="57"/>
      <c r="BB11" s="57"/>
      <c r="BC11" s="57"/>
      <c r="BD11" s="57"/>
      <c r="BE11" s="57"/>
      <c r="BF11" s="58"/>
      <c r="BG11" s="379"/>
      <c r="BH11" s="379"/>
      <c r="BI11" s="379"/>
      <c r="BK11" s="27"/>
      <c r="BL11" s="380"/>
      <c r="BM11" s="379"/>
    </row>
    <row r="12" spans="1:65">
      <c r="A12" s="241" t="s">
        <v>59</v>
      </c>
      <c r="B12" s="57">
        <v>552.92999999999995</v>
      </c>
      <c r="C12" s="57">
        <v>604.75</v>
      </c>
      <c r="D12" s="57">
        <v>665.49</v>
      </c>
      <c r="E12" s="57">
        <v>692.53</v>
      </c>
      <c r="F12" s="57">
        <v>592.91</v>
      </c>
      <c r="G12" s="57">
        <v>760.31</v>
      </c>
      <c r="H12" s="57">
        <v>755.91</v>
      </c>
      <c r="I12" s="57">
        <v>706.72</v>
      </c>
      <c r="J12" s="57">
        <v>677.65</v>
      </c>
      <c r="K12" s="57">
        <v>817.2</v>
      </c>
      <c r="L12" s="57">
        <v>596.26</v>
      </c>
      <c r="M12" s="57">
        <v>684.58</v>
      </c>
      <c r="N12" s="57">
        <v>455.95</v>
      </c>
      <c r="O12" s="57">
        <v>607.16999999999996</v>
      </c>
      <c r="P12" s="57">
        <v>704.45</v>
      </c>
      <c r="Q12" s="57">
        <v>816.19</v>
      </c>
      <c r="R12" s="57">
        <v>765.4</v>
      </c>
      <c r="S12" s="57">
        <v>805.27</v>
      </c>
      <c r="T12" s="58">
        <v>807.21</v>
      </c>
      <c r="U12" s="142">
        <v>164.26</v>
      </c>
      <c r="V12" s="142">
        <v>206.4</v>
      </c>
      <c r="W12" s="142">
        <v>242.93</v>
      </c>
      <c r="X12" s="142">
        <v>206.42</v>
      </c>
      <c r="Y12" s="142">
        <v>124.56</v>
      </c>
      <c r="Z12" s="142">
        <v>115.15</v>
      </c>
      <c r="AA12" s="142">
        <v>128.58000000000001</v>
      </c>
      <c r="AB12" s="142">
        <v>146.63999999999999</v>
      </c>
      <c r="AC12" s="142">
        <v>204.63</v>
      </c>
      <c r="AD12" s="142">
        <v>235.85</v>
      </c>
      <c r="AE12" s="142">
        <v>1043.83</v>
      </c>
      <c r="AF12" s="142">
        <v>698.54</v>
      </c>
      <c r="AG12" s="142">
        <v>276.26</v>
      </c>
      <c r="AH12" s="57">
        <v>252.09</v>
      </c>
      <c r="AI12" s="57">
        <v>247.38</v>
      </c>
      <c r="AJ12" s="57">
        <v>194.26</v>
      </c>
      <c r="AK12" s="57">
        <v>185.88</v>
      </c>
      <c r="AL12" s="57">
        <v>134.49</v>
      </c>
      <c r="AM12" s="58">
        <v>233.44</v>
      </c>
      <c r="AN12" s="142">
        <v>717.19</v>
      </c>
      <c r="AO12" s="142">
        <v>811.15</v>
      </c>
      <c r="AP12" s="142">
        <v>908.42</v>
      </c>
      <c r="AQ12" s="142">
        <v>898.95</v>
      </c>
      <c r="AR12" s="142">
        <v>717.46</v>
      </c>
      <c r="AS12" s="142">
        <v>875.46</v>
      </c>
      <c r="AT12" s="142">
        <v>884.49</v>
      </c>
      <c r="AU12" s="142">
        <v>853.36</v>
      </c>
      <c r="AV12" s="142">
        <v>882.27</v>
      </c>
      <c r="AW12" s="142">
        <v>1053.05</v>
      </c>
      <c r="AX12" s="142">
        <v>1640.09</v>
      </c>
      <c r="AY12" s="142">
        <v>1383.13</v>
      </c>
      <c r="AZ12" s="142">
        <v>732.21</v>
      </c>
      <c r="BA12" s="57">
        <v>859.26</v>
      </c>
      <c r="BB12" s="57">
        <v>951.82</v>
      </c>
      <c r="BC12" s="57">
        <v>1010.45</v>
      </c>
      <c r="BD12" s="57">
        <v>951.28</v>
      </c>
      <c r="BE12" s="57">
        <v>939.76</v>
      </c>
      <c r="BF12" s="58">
        <v>1040.6500000000001</v>
      </c>
      <c r="BG12" s="379"/>
      <c r="BH12" s="379"/>
      <c r="BI12" s="379"/>
      <c r="BK12" s="27"/>
      <c r="BL12" s="380"/>
      <c r="BM12" s="379"/>
    </row>
    <row r="13" spans="1:65">
      <c r="A13" s="241" t="s">
        <v>60</v>
      </c>
      <c r="B13" s="57">
        <v>12.38</v>
      </c>
      <c r="C13" s="57">
        <v>11.94</v>
      </c>
      <c r="D13" s="57">
        <v>12.21</v>
      </c>
      <c r="E13" s="57">
        <v>14.03</v>
      </c>
      <c r="F13" s="57">
        <v>6.7</v>
      </c>
      <c r="G13" s="57">
        <v>4.3</v>
      </c>
      <c r="H13" s="57">
        <v>5.63</v>
      </c>
      <c r="I13" s="57">
        <v>0.69</v>
      </c>
      <c r="J13" s="57">
        <v>1.69</v>
      </c>
      <c r="K13" s="57">
        <v>8.19</v>
      </c>
      <c r="L13" s="57">
        <v>7.99</v>
      </c>
      <c r="M13" s="57">
        <v>70.98</v>
      </c>
      <c r="N13" s="57">
        <v>53.58</v>
      </c>
      <c r="O13" s="57">
        <v>37.26</v>
      </c>
      <c r="P13" s="57">
        <v>23.1</v>
      </c>
      <c r="Q13" s="57">
        <v>26.04</v>
      </c>
      <c r="R13" s="57">
        <v>50.5</v>
      </c>
      <c r="S13" s="57">
        <v>102.86</v>
      </c>
      <c r="T13" s="58">
        <v>95.36</v>
      </c>
      <c r="U13" s="142">
        <v>198.33</v>
      </c>
      <c r="V13" s="142">
        <v>191.03</v>
      </c>
      <c r="W13" s="142">
        <v>193.96</v>
      </c>
      <c r="X13" s="142">
        <v>230.23</v>
      </c>
      <c r="Y13" s="142">
        <v>196.62</v>
      </c>
      <c r="Z13" s="142">
        <v>258.64</v>
      </c>
      <c r="AA13" s="142">
        <v>285.79000000000002</v>
      </c>
      <c r="AB13" s="142">
        <v>373.98</v>
      </c>
      <c r="AC13" s="142">
        <v>330.72</v>
      </c>
      <c r="AD13" s="142">
        <v>435.96</v>
      </c>
      <c r="AE13" s="142">
        <v>402.75</v>
      </c>
      <c r="AF13" s="142">
        <v>289.45999999999998</v>
      </c>
      <c r="AG13" s="142">
        <v>284.23</v>
      </c>
      <c r="AH13" s="57">
        <v>326.14999999999998</v>
      </c>
      <c r="AI13" s="57">
        <v>297.91000000000003</v>
      </c>
      <c r="AJ13" s="57">
        <v>364.76</v>
      </c>
      <c r="AK13" s="57">
        <v>365.79</v>
      </c>
      <c r="AL13" s="57">
        <v>387.71</v>
      </c>
      <c r="AM13" s="58">
        <v>345.37</v>
      </c>
      <c r="AN13" s="142">
        <v>210.71</v>
      </c>
      <c r="AO13" s="142">
        <v>202.98</v>
      </c>
      <c r="AP13" s="142">
        <v>206.17</v>
      </c>
      <c r="AQ13" s="142">
        <v>244.26</v>
      </c>
      <c r="AR13" s="142">
        <v>203.32</v>
      </c>
      <c r="AS13" s="142">
        <v>262.94</v>
      </c>
      <c r="AT13" s="142">
        <v>291.42</v>
      </c>
      <c r="AU13" s="142">
        <v>374.67</v>
      </c>
      <c r="AV13" s="142">
        <v>332.42</v>
      </c>
      <c r="AW13" s="142">
        <v>444.15</v>
      </c>
      <c r="AX13" s="142">
        <v>410.75</v>
      </c>
      <c r="AY13" s="142">
        <v>360.44</v>
      </c>
      <c r="AZ13" s="142">
        <v>337.81</v>
      </c>
      <c r="BA13" s="57">
        <v>363.42</v>
      </c>
      <c r="BB13" s="57">
        <v>321.01</v>
      </c>
      <c r="BC13" s="57">
        <v>390.8</v>
      </c>
      <c r="BD13" s="57">
        <v>416.29</v>
      </c>
      <c r="BE13" s="57">
        <v>490.57</v>
      </c>
      <c r="BF13" s="58">
        <v>440.73</v>
      </c>
      <c r="BG13" s="379"/>
      <c r="BH13" s="379"/>
      <c r="BI13" s="379"/>
      <c r="BK13" s="27"/>
      <c r="BL13" s="380"/>
      <c r="BM13" s="379"/>
    </row>
    <row r="14" spans="1:65">
      <c r="A14" s="241" t="s">
        <v>61</v>
      </c>
      <c r="B14" s="57">
        <v>202.33</v>
      </c>
      <c r="C14" s="57">
        <v>208.74</v>
      </c>
      <c r="D14" s="57">
        <v>221.99</v>
      </c>
      <c r="E14" s="57">
        <v>186.46</v>
      </c>
      <c r="F14" s="57">
        <v>251.26</v>
      </c>
      <c r="G14" s="57">
        <v>247.88</v>
      </c>
      <c r="H14" s="57">
        <v>278.66000000000003</v>
      </c>
      <c r="I14" s="57">
        <v>237.61</v>
      </c>
      <c r="J14" s="57">
        <v>241.82</v>
      </c>
      <c r="K14" s="57">
        <v>134.41</v>
      </c>
      <c r="L14" s="57">
        <v>265.33</v>
      </c>
      <c r="M14" s="57">
        <v>332.09</v>
      </c>
      <c r="N14" s="57">
        <v>427</v>
      </c>
      <c r="O14" s="57">
        <v>271.16000000000003</v>
      </c>
      <c r="P14" s="57">
        <v>239.3</v>
      </c>
      <c r="Q14" s="57">
        <v>307.33</v>
      </c>
      <c r="R14" s="57">
        <v>280.44</v>
      </c>
      <c r="S14" s="57">
        <v>218.18</v>
      </c>
      <c r="T14" s="58">
        <v>221.93</v>
      </c>
      <c r="U14" s="142">
        <v>-0.93</v>
      </c>
      <c r="V14" s="142">
        <v>1.87</v>
      </c>
      <c r="W14" s="142">
        <v>0.93</v>
      </c>
      <c r="X14" s="142">
        <v>2.8</v>
      </c>
      <c r="Y14" s="142">
        <v>8.06</v>
      </c>
      <c r="Z14" s="142">
        <v>36.15</v>
      </c>
      <c r="AA14" s="142">
        <v>12.54</v>
      </c>
      <c r="AB14" s="142">
        <v>32.869999999999997</v>
      </c>
      <c r="AC14" s="142">
        <v>13.11</v>
      </c>
      <c r="AD14" s="142">
        <v>-0.57999999999999996</v>
      </c>
      <c r="AE14" s="142">
        <v>0.12</v>
      </c>
      <c r="AF14" s="142">
        <v>8.91</v>
      </c>
      <c r="AG14" s="142">
        <v>8.91</v>
      </c>
      <c r="AH14" s="57">
        <v>7.21</v>
      </c>
      <c r="AI14" s="57">
        <v>6.59</v>
      </c>
      <c r="AJ14" s="57">
        <v>6.4</v>
      </c>
      <c r="AK14" s="57">
        <v>2.64</v>
      </c>
      <c r="AL14" s="57">
        <v>1.82</v>
      </c>
      <c r="AM14" s="58">
        <v>4.9400000000000004</v>
      </c>
      <c r="AN14" s="142">
        <v>201.39</v>
      </c>
      <c r="AO14" s="142">
        <v>210.6</v>
      </c>
      <c r="AP14" s="142">
        <v>222.92</v>
      </c>
      <c r="AQ14" s="142">
        <v>189.26</v>
      </c>
      <c r="AR14" s="142">
        <v>259.32</v>
      </c>
      <c r="AS14" s="142">
        <v>284.02999999999997</v>
      </c>
      <c r="AT14" s="142">
        <v>291.20999999999998</v>
      </c>
      <c r="AU14" s="142">
        <v>270.48</v>
      </c>
      <c r="AV14" s="142">
        <v>254.93</v>
      </c>
      <c r="AW14" s="142">
        <v>133.83000000000001</v>
      </c>
      <c r="AX14" s="142">
        <v>265.45</v>
      </c>
      <c r="AY14" s="142">
        <v>341.01</v>
      </c>
      <c r="AZ14" s="142">
        <v>435.91</v>
      </c>
      <c r="BA14" s="57">
        <v>278.37</v>
      </c>
      <c r="BB14" s="57">
        <v>245.89</v>
      </c>
      <c r="BC14" s="57">
        <v>313.74</v>
      </c>
      <c r="BD14" s="57">
        <v>283.08</v>
      </c>
      <c r="BE14" s="57">
        <v>220</v>
      </c>
      <c r="BF14" s="58">
        <v>226.86</v>
      </c>
      <c r="BG14" s="379"/>
      <c r="BH14" s="379"/>
      <c r="BI14" s="379"/>
      <c r="BK14" s="27"/>
      <c r="BL14" s="380"/>
      <c r="BM14" s="379"/>
    </row>
    <row r="15" spans="1:65">
      <c r="A15" s="241" t="s">
        <v>62</v>
      </c>
      <c r="B15" s="57">
        <v>454.3</v>
      </c>
      <c r="C15" s="57">
        <v>445.43</v>
      </c>
      <c r="D15" s="57">
        <v>475.46</v>
      </c>
      <c r="E15" s="57">
        <v>510.16</v>
      </c>
      <c r="F15" s="57">
        <v>546.78</v>
      </c>
      <c r="G15" s="57">
        <v>604.22</v>
      </c>
      <c r="H15" s="57">
        <v>602.35</v>
      </c>
      <c r="I15" s="57">
        <v>605.16999999999996</v>
      </c>
      <c r="J15" s="57">
        <v>592</v>
      </c>
      <c r="K15" s="57">
        <v>700.35</v>
      </c>
      <c r="L15" s="57">
        <v>719.63</v>
      </c>
      <c r="M15" s="57">
        <v>778.6</v>
      </c>
      <c r="N15" s="57">
        <v>794.66</v>
      </c>
      <c r="O15" s="57">
        <v>815.46</v>
      </c>
      <c r="P15" s="57">
        <v>762.23</v>
      </c>
      <c r="Q15" s="57">
        <v>784.45</v>
      </c>
      <c r="R15" s="57">
        <v>727.44</v>
      </c>
      <c r="S15" s="57">
        <v>685.9</v>
      </c>
      <c r="T15" s="58">
        <v>809.99</v>
      </c>
      <c r="U15" s="142">
        <v>32.049999999999997</v>
      </c>
      <c r="V15" s="142">
        <v>35.89</v>
      </c>
      <c r="W15" s="142">
        <v>30.76</v>
      </c>
      <c r="X15" s="142">
        <v>73.06</v>
      </c>
      <c r="Y15" s="142">
        <v>35.83</v>
      </c>
      <c r="Z15" s="142">
        <v>39.200000000000003</v>
      </c>
      <c r="AA15" s="142">
        <v>44.99</v>
      </c>
      <c r="AB15" s="142">
        <v>44.59</v>
      </c>
      <c r="AC15" s="142">
        <v>73.16</v>
      </c>
      <c r="AD15" s="142">
        <v>70.62</v>
      </c>
      <c r="AE15" s="142">
        <v>99.7</v>
      </c>
      <c r="AF15" s="142">
        <v>112.44</v>
      </c>
      <c r="AG15" s="142">
        <v>151.91999999999999</v>
      </c>
      <c r="AH15" s="57">
        <v>150.35</v>
      </c>
      <c r="AI15" s="57">
        <v>156.29</v>
      </c>
      <c r="AJ15" s="57">
        <v>171.45</v>
      </c>
      <c r="AK15" s="57">
        <v>200.16</v>
      </c>
      <c r="AL15" s="57">
        <v>137.84</v>
      </c>
      <c r="AM15" s="58">
        <v>226.78</v>
      </c>
      <c r="AN15" s="142">
        <v>486.35</v>
      </c>
      <c r="AO15" s="142">
        <v>481.32</v>
      </c>
      <c r="AP15" s="142">
        <v>506.22</v>
      </c>
      <c r="AQ15" s="142">
        <v>583.22</v>
      </c>
      <c r="AR15" s="142">
        <v>582.62</v>
      </c>
      <c r="AS15" s="142">
        <v>643.41999999999996</v>
      </c>
      <c r="AT15" s="142">
        <v>647.34</v>
      </c>
      <c r="AU15" s="142">
        <v>649.76</v>
      </c>
      <c r="AV15" s="142">
        <v>665.16</v>
      </c>
      <c r="AW15" s="142">
        <v>770.96</v>
      </c>
      <c r="AX15" s="142">
        <v>819.33</v>
      </c>
      <c r="AY15" s="142">
        <v>891.04</v>
      </c>
      <c r="AZ15" s="142">
        <v>946.58</v>
      </c>
      <c r="BA15" s="57">
        <v>965.81</v>
      </c>
      <c r="BB15" s="57">
        <v>918.52</v>
      </c>
      <c r="BC15" s="57">
        <v>955.9</v>
      </c>
      <c r="BD15" s="57">
        <v>927.6</v>
      </c>
      <c r="BE15" s="57">
        <v>823.74</v>
      </c>
      <c r="BF15" s="58">
        <v>1036.77</v>
      </c>
      <c r="BG15" s="379"/>
      <c r="BH15" s="379"/>
      <c r="BI15" s="379"/>
      <c r="BK15" s="27"/>
      <c r="BL15" s="380"/>
      <c r="BM15" s="379"/>
    </row>
    <row r="16" spans="1:65">
      <c r="A16" s="241" t="s">
        <v>63</v>
      </c>
      <c r="B16" s="57">
        <v>637.34</v>
      </c>
      <c r="C16" s="57">
        <v>640.99</v>
      </c>
      <c r="D16" s="57">
        <v>768.52</v>
      </c>
      <c r="E16" s="57">
        <v>756.99</v>
      </c>
      <c r="F16" s="57">
        <v>919.12</v>
      </c>
      <c r="G16" s="57">
        <v>986.29</v>
      </c>
      <c r="H16" s="57">
        <v>883.37</v>
      </c>
      <c r="I16" s="57">
        <v>926.21</v>
      </c>
      <c r="J16" s="57">
        <v>1448.14</v>
      </c>
      <c r="K16" s="57">
        <v>1533.67</v>
      </c>
      <c r="L16" s="57">
        <v>1509.84</v>
      </c>
      <c r="M16" s="57">
        <v>1511.99</v>
      </c>
      <c r="N16" s="57">
        <v>1569.55</v>
      </c>
      <c r="O16" s="57">
        <v>1458.65</v>
      </c>
      <c r="P16" s="57">
        <v>1544.67</v>
      </c>
      <c r="Q16" s="57">
        <v>1568.28</v>
      </c>
      <c r="R16" s="57">
        <v>1340.35</v>
      </c>
      <c r="S16" s="57">
        <v>1624.2</v>
      </c>
      <c r="T16" s="58">
        <v>1564.12</v>
      </c>
      <c r="U16" s="142">
        <v>203.26</v>
      </c>
      <c r="V16" s="142">
        <v>176.34</v>
      </c>
      <c r="W16" s="142">
        <v>189.45</v>
      </c>
      <c r="X16" s="142">
        <v>325.45999999999998</v>
      </c>
      <c r="Y16" s="142">
        <v>521.45000000000005</v>
      </c>
      <c r="Z16" s="142">
        <v>679.22</v>
      </c>
      <c r="AA16" s="142">
        <v>745.77</v>
      </c>
      <c r="AB16" s="142">
        <v>912.74</v>
      </c>
      <c r="AC16" s="142">
        <v>1278.1500000000001</v>
      </c>
      <c r="AD16" s="142">
        <v>1318.74</v>
      </c>
      <c r="AE16" s="142">
        <v>1231.5899999999999</v>
      </c>
      <c r="AF16" s="142">
        <v>1450.21</v>
      </c>
      <c r="AG16" s="142">
        <v>1190.6300000000001</v>
      </c>
      <c r="AH16" s="57">
        <v>1266.77</v>
      </c>
      <c r="AI16" s="57">
        <v>1437.45</v>
      </c>
      <c r="AJ16" s="57">
        <v>1360.62</v>
      </c>
      <c r="AK16" s="57">
        <v>1475.07</v>
      </c>
      <c r="AL16" s="57">
        <v>1444.4</v>
      </c>
      <c r="AM16" s="58">
        <v>1599.03</v>
      </c>
      <c r="AN16" s="142">
        <v>840.6</v>
      </c>
      <c r="AO16" s="142">
        <v>817.34</v>
      </c>
      <c r="AP16" s="142">
        <v>957.97</v>
      </c>
      <c r="AQ16" s="142">
        <v>1082.46</v>
      </c>
      <c r="AR16" s="142">
        <v>1440.58</v>
      </c>
      <c r="AS16" s="142">
        <v>1665.51</v>
      </c>
      <c r="AT16" s="142">
        <v>1629.14</v>
      </c>
      <c r="AU16" s="142">
        <v>1838.94</v>
      </c>
      <c r="AV16" s="142">
        <v>2726.29</v>
      </c>
      <c r="AW16" s="142">
        <v>2852.41</v>
      </c>
      <c r="AX16" s="142">
        <v>2741.43</v>
      </c>
      <c r="AY16" s="142">
        <v>2962.19</v>
      </c>
      <c r="AZ16" s="142">
        <v>2760.18</v>
      </c>
      <c r="BA16" s="57">
        <v>2725.42</v>
      </c>
      <c r="BB16" s="57">
        <v>2982.13</v>
      </c>
      <c r="BC16" s="57">
        <v>2928.91</v>
      </c>
      <c r="BD16" s="57">
        <v>2815.42</v>
      </c>
      <c r="BE16" s="57">
        <v>3068.6</v>
      </c>
      <c r="BF16" s="58">
        <v>3163.15</v>
      </c>
      <c r="BG16" s="379"/>
      <c r="BH16" s="379"/>
      <c r="BI16" s="379"/>
      <c r="BK16" s="27"/>
      <c r="BL16" s="380"/>
      <c r="BM16" s="379"/>
    </row>
    <row r="17" spans="1:65">
      <c r="A17" s="188" t="s">
        <v>64</v>
      </c>
      <c r="B17" s="57">
        <v>380.88</v>
      </c>
      <c r="C17" s="57">
        <v>397.65</v>
      </c>
      <c r="D17" s="57">
        <v>411.57</v>
      </c>
      <c r="E17" s="57">
        <v>476.09</v>
      </c>
      <c r="F17" s="57">
        <v>528.29999999999995</v>
      </c>
      <c r="G17" s="57">
        <v>562.62</v>
      </c>
      <c r="H17" s="57">
        <v>612.6</v>
      </c>
      <c r="I17" s="57">
        <v>698.13</v>
      </c>
      <c r="J17" s="57">
        <v>806.86</v>
      </c>
      <c r="K17" s="57">
        <v>806.27</v>
      </c>
      <c r="L17" s="57">
        <v>785.28</v>
      </c>
      <c r="M17" s="57">
        <v>943.08</v>
      </c>
      <c r="N17" s="57">
        <v>950.49</v>
      </c>
      <c r="O17" s="57">
        <v>916.72</v>
      </c>
      <c r="P17" s="57">
        <v>887.02</v>
      </c>
      <c r="Q17" s="57">
        <v>916.27</v>
      </c>
      <c r="R17" s="57">
        <v>940.43</v>
      </c>
      <c r="S17" s="57">
        <v>926.53</v>
      </c>
      <c r="T17" s="58">
        <v>893.05</v>
      </c>
      <c r="U17" s="142">
        <v>16.100000000000001</v>
      </c>
      <c r="V17" s="142">
        <v>37.770000000000003</v>
      </c>
      <c r="W17" s="142">
        <v>40.69</v>
      </c>
      <c r="X17" s="142">
        <v>48.26</v>
      </c>
      <c r="Y17" s="142">
        <v>46.54</v>
      </c>
      <c r="Z17" s="142">
        <v>85.87</v>
      </c>
      <c r="AA17" s="142">
        <v>124.85</v>
      </c>
      <c r="AB17" s="142">
        <v>235.31</v>
      </c>
      <c r="AC17" s="142">
        <v>192.25</v>
      </c>
      <c r="AD17" s="142">
        <v>217.84</v>
      </c>
      <c r="AE17" s="142">
        <v>232.24</v>
      </c>
      <c r="AF17" s="142">
        <v>222.07</v>
      </c>
      <c r="AG17" s="142">
        <v>268.75</v>
      </c>
      <c r="AH17" s="57">
        <v>239.35</v>
      </c>
      <c r="AI17" s="57">
        <v>298.92</v>
      </c>
      <c r="AJ17" s="57">
        <v>366.05</v>
      </c>
      <c r="AK17" s="57">
        <v>307.66000000000003</v>
      </c>
      <c r="AL17" s="57">
        <v>310.52</v>
      </c>
      <c r="AM17" s="58">
        <v>314.62</v>
      </c>
      <c r="AN17" s="142">
        <v>396.98</v>
      </c>
      <c r="AO17" s="142">
        <v>435.42</v>
      </c>
      <c r="AP17" s="142">
        <v>452.26</v>
      </c>
      <c r="AQ17" s="142">
        <v>524.34</v>
      </c>
      <c r="AR17" s="142">
        <v>574.84</v>
      </c>
      <c r="AS17" s="142">
        <v>648.49</v>
      </c>
      <c r="AT17" s="142">
        <v>737.45</v>
      </c>
      <c r="AU17" s="142">
        <v>933.43</v>
      </c>
      <c r="AV17" s="142">
        <v>999.11</v>
      </c>
      <c r="AW17" s="142">
        <v>1024.1099999999999</v>
      </c>
      <c r="AX17" s="142">
        <v>1017.52</v>
      </c>
      <c r="AY17" s="142">
        <v>1165.1500000000001</v>
      </c>
      <c r="AZ17" s="142">
        <v>1219.24</v>
      </c>
      <c r="BA17" s="57">
        <v>1156.07</v>
      </c>
      <c r="BB17" s="57">
        <v>1185.93</v>
      </c>
      <c r="BC17" s="57">
        <v>1282.32</v>
      </c>
      <c r="BD17" s="57">
        <v>1248.08</v>
      </c>
      <c r="BE17" s="57">
        <v>1237.05</v>
      </c>
      <c r="BF17" s="58">
        <v>1207.67</v>
      </c>
      <c r="BG17" s="379"/>
      <c r="BH17" s="379"/>
      <c r="BI17" s="379"/>
      <c r="BK17" s="27"/>
      <c r="BL17" s="380"/>
      <c r="BM17" s="379"/>
    </row>
    <row r="18" spans="1:65">
      <c r="A18" s="188" t="s">
        <v>65</v>
      </c>
      <c r="B18" s="57">
        <v>482.72</v>
      </c>
      <c r="C18" s="57">
        <v>391.26</v>
      </c>
      <c r="D18" s="57">
        <v>411.58</v>
      </c>
      <c r="E18" s="57">
        <v>468.75</v>
      </c>
      <c r="F18" s="57">
        <v>456.3</v>
      </c>
      <c r="G18" s="57">
        <v>731.73</v>
      </c>
      <c r="H18" s="57">
        <v>264.60000000000002</v>
      </c>
      <c r="I18" s="57">
        <v>154.68</v>
      </c>
      <c r="J18" s="57">
        <v>175.58</v>
      </c>
      <c r="K18" s="57">
        <v>319.67</v>
      </c>
      <c r="L18" s="57">
        <v>275.54000000000002</v>
      </c>
      <c r="M18" s="57">
        <v>256.39999999999998</v>
      </c>
      <c r="N18" s="57">
        <v>292.18</v>
      </c>
      <c r="O18" s="57">
        <v>217.97</v>
      </c>
      <c r="P18" s="57">
        <v>75.040000000000006</v>
      </c>
      <c r="Q18" s="57">
        <v>122.67</v>
      </c>
      <c r="R18" s="57">
        <v>125.01</v>
      </c>
      <c r="S18" s="57">
        <v>160.38</v>
      </c>
      <c r="T18" s="58">
        <v>199.87</v>
      </c>
      <c r="U18" s="142">
        <v>268.11</v>
      </c>
      <c r="V18" s="142">
        <v>225.5</v>
      </c>
      <c r="W18" s="142">
        <v>441.07</v>
      </c>
      <c r="X18" s="142">
        <v>735.04</v>
      </c>
      <c r="Y18" s="142">
        <v>677.74</v>
      </c>
      <c r="Z18" s="142">
        <v>701.24</v>
      </c>
      <c r="AA18" s="142">
        <v>1055.58</v>
      </c>
      <c r="AB18" s="142">
        <v>1371.3</v>
      </c>
      <c r="AC18" s="142">
        <v>1499.73</v>
      </c>
      <c r="AD18" s="142">
        <v>1420.24</v>
      </c>
      <c r="AE18" s="142">
        <v>1532.32</v>
      </c>
      <c r="AF18" s="142">
        <v>1709.7</v>
      </c>
      <c r="AG18" s="142">
        <v>1455.57</v>
      </c>
      <c r="AH18" s="57">
        <v>1363.64</v>
      </c>
      <c r="AI18" s="57">
        <v>1436.41</v>
      </c>
      <c r="AJ18" s="57">
        <v>1406.58</v>
      </c>
      <c r="AK18" s="57">
        <v>1422.81</v>
      </c>
      <c r="AL18" s="57">
        <v>1406.22</v>
      </c>
      <c r="AM18" s="58">
        <v>1485.51</v>
      </c>
      <c r="AN18" s="142">
        <v>750.83</v>
      </c>
      <c r="AO18" s="142">
        <v>616.75</v>
      </c>
      <c r="AP18" s="142">
        <v>852.65</v>
      </c>
      <c r="AQ18" s="142">
        <v>1203.79</v>
      </c>
      <c r="AR18" s="142">
        <v>1134.04</v>
      </c>
      <c r="AS18" s="142">
        <v>1432.97</v>
      </c>
      <c r="AT18" s="142">
        <v>1320.18</v>
      </c>
      <c r="AU18" s="142">
        <v>1525.98</v>
      </c>
      <c r="AV18" s="142">
        <v>1675.31</v>
      </c>
      <c r="AW18" s="142">
        <v>1739.9</v>
      </c>
      <c r="AX18" s="142">
        <v>1807.85</v>
      </c>
      <c r="AY18" s="142">
        <v>1966.1</v>
      </c>
      <c r="AZ18" s="142">
        <v>1747.75</v>
      </c>
      <c r="BA18" s="57">
        <v>1581.61</v>
      </c>
      <c r="BB18" s="57">
        <v>1511.46</v>
      </c>
      <c r="BC18" s="57">
        <v>1529.25</v>
      </c>
      <c r="BD18" s="57">
        <v>1547.82</v>
      </c>
      <c r="BE18" s="57">
        <v>1566.6</v>
      </c>
      <c r="BF18" s="58">
        <v>1685.38</v>
      </c>
      <c r="BG18" s="379"/>
      <c r="BH18" s="379"/>
      <c r="BI18" s="379"/>
      <c r="BK18" s="27"/>
      <c r="BL18" s="380"/>
      <c r="BM18" s="379"/>
    </row>
    <row r="19" spans="1:65">
      <c r="A19" s="188" t="s">
        <v>66</v>
      </c>
      <c r="B19" s="57">
        <v>4639.1899999999996</v>
      </c>
      <c r="C19" s="57">
        <v>4840.62</v>
      </c>
      <c r="D19" s="57">
        <v>5182.9399999999996</v>
      </c>
      <c r="E19" s="57">
        <v>5400.42</v>
      </c>
      <c r="F19" s="57">
        <v>6218.32</v>
      </c>
      <c r="G19" s="57">
        <v>7049.35</v>
      </c>
      <c r="H19" s="57">
        <v>7298.39</v>
      </c>
      <c r="I19" s="57">
        <v>8373.32</v>
      </c>
      <c r="J19" s="57">
        <v>8820.32</v>
      </c>
      <c r="K19" s="57">
        <v>9215.17</v>
      </c>
      <c r="L19" s="57">
        <v>9580.66</v>
      </c>
      <c r="M19" s="57">
        <v>10085.32</v>
      </c>
      <c r="N19" s="57">
        <v>10291.39</v>
      </c>
      <c r="O19" s="57">
        <v>10469.120000000001</v>
      </c>
      <c r="P19" s="57">
        <v>10658.19</v>
      </c>
      <c r="Q19" s="57">
        <v>10869.5</v>
      </c>
      <c r="R19" s="57">
        <v>11145.98</v>
      </c>
      <c r="S19" s="57">
        <v>11611.65</v>
      </c>
      <c r="T19" s="58">
        <v>12044.76</v>
      </c>
      <c r="U19" s="142">
        <v>105.12</v>
      </c>
      <c r="V19" s="142">
        <v>188.7</v>
      </c>
      <c r="W19" s="142">
        <v>227.55</v>
      </c>
      <c r="X19" s="142">
        <v>329.28</v>
      </c>
      <c r="Y19" s="142">
        <v>489.05</v>
      </c>
      <c r="Z19" s="142">
        <v>349.07</v>
      </c>
      <c r="AA19" s="142">
        <v>455.57</v>
      </c>
      <c r="AB19" s="142">
        <v>251.48</v>
      </c>
      <c r="AC19" s="142">
        <v>297.45999999999998</v>
      </c>
      <c r="AD19" s="142">
        <v>485.41</v>
      </c>
      <c r="AE19" s="142">
        <v>566.34</v>
      </c>
      <c r="AF19" s="142">
        <v>583.47</v>
      </c>
      <c r="AG19" s="142">
        <v>659.92</v>
      </c>
      <c r="AH19" s="57">
        <v>643.58000000000004</v>
      </c>
      <c r="AI19" s="57">
        <v>684.73</v>
      </c>
      <c r="AJ19" s="57">
        <v>636.71</v>
      </c>
      <c r="AK19" s="57">
        <v>488.63</v>
      </c>
      <c r="AL19" s="57">
        <v>571.16999999999996</v>
      </c>
      <c r="AM19" s="58">
        <v>612.6</v>
      </c>
      <c r="AN19" s="142">
        <v>4744.3100000000004</v>
      </c>
      <c r="AO19" s="142">
        <v>5029.33</v>
      </c>
      <c r="AP19" s="142">
        <v>5410.49</v>
      </c>
      <c r="AQ19" s="142">
        <v>5729.7</v>
      </c>
      <c r="AR19" s="142">
        <v>6707.37</v>
      </c>
      <c r="AS19" s="142">
        <v>7398.43</v>
      </c>
      <c r="AT19" s="142">
        <v>7753.96</v>
      </c>
      <c r="AU19" s="142">
        <v>8624.81</v>
      </c>
      <c r="AV19" s="142">
        <v>9117.7800000000007</v>
      </c>
      <c r="AW19" s="142">
        <v>9700.58</v>
      </c>
      <c r="AX19" s="142">
        <v>10147</v>
      </c>
      <c r="AY19" s="142">
        <v>10668.79</v>
      </c>
      <c r="AZ19" s="142">
        <v>10951.31</v>
      </c>
      <c r="BA19" s="57">
        <v>11112.7</v>
      </c>
      <c r="BB19" s="57">
        <v>11342.92</v>
      </c>
      <c r="BC19" s="57">
        <v>11506.21</v>
      </c>
      <c r="BD19" s="57">
        <v>11634.61</v>
      </c>
      <c r="BE19" s="57">
        <v>12182.82</v>
      </c>
      <c r="BF19" s="58">
        <v>12657.36</v>
      </c>
      <c r="BG19" s="379"/>
      <c r="BH19" s="379"/>
      <c r="BI19" s="379"/>
      <c r="BK19" s="27"/>
      <c r="BL19" s="380"/>
      <c r="BM19" s="379"/>
    </row>
    <row r="20" spans="1:65">
      <c r="A20" s="188" t="s">
        <v>67</v>
      </c>
      <c r="B20" s="57">
        <v>667.11</v>
      </c>
      <c r="C20" s="57">
        <v>664.36</v>
      </c>
      <c r="D20" s="57">
        <v>714.03</v>
      </c>
      <c r="E20" s="57">
        <v>840.25</v>
      </c>
      <c r="F20" s="57">
        <v>894.82</v>
      </c>
      <c r="G20" s="57">
        <v>944.78</v>
      </c>
      <c r="H20" s="57">
        <v>1005.06</v>
      </c>
      <c r="I20" s="57">
        <v>1050.4100000000001</v>
      </c>
      <c r="J20" s="57">
        <v>1099.47</v>
      </c>
      <c r="K20" s="57">
        <v>1106.3699999999999</v>
      </c>
      <c r="L20" s="57">
        <v>1111.3699999999999</v>
      </c>
      <c r="M20" s="57">
        <v>1216.55</v>
      </c>
      <c r="N20" s="57">
        <v>1192.29</v>
      </c>
      <c r="O20" s="57">
        <v>1174.31</v>
      </c>
      <c r="P20" s="57">
        <v>1286.42</v>
      </c>
      <c r="Q20" s="57">
        <v>1202.18</v>
      </c>
      <c r="R20" s="57">
        <v>1370.56</v>
      </c>
      <c r="S20" s="57">
        <v>1115.8399999999999</v>
      </c>
      <c r="T20" s="58">
        <v>1075.54</v>
      </c>
      <c r="U20" s="142">
        <v>193.92</v>
      </c>
      <c r="V20" s="142">
        <v>202.99</v>
      </c>
      <c r="W20" s="142">
        <v>158.31</v>
      </c>
      <c r="X20" s="142">
        <v>148.97</v>
      </c>
      <c r="Y20" s="142">
        <v>140.54</v>
      </c>
      <c r="Z20" s="142">
        <v>162.94999999999999</v>
      </c>
      <c r="AA20" s="142">
        <v>173.19</v>
      </c>
      <c r="AB20" s="142">
        <v>195.65</v>
      </c>
      <c r="AC20" s="142">
        <v>209.41</v>
      </c>
      <c r="AD20" s="142">
        <v>249.36</v>
      </c>
      <c r="AE20" s="142">
        <v>286.86</v>
      </c>
      <c r="AF20" s="142">
        <v>296.31</v>
      </c>
      <c r="AG20" s="142">
        <v>277.02999999999997</v>
      </c>
      <c r="AH20" s="57">
        <v>340.84</v>
      </c>
      <c r="AI20" s="57">
        <v>336.11</v>
      </c>
      <c r="AJ20" s="57">
        <v>248.07</v>
      </c>
      <c r="AK20" s="57">
        <v>190.45</v>
      </c>
      <c r="AL20" s="57">
        <v>238.52</v>
      </c>
      <c r="AM20" s="58">
        <v>299.89999999999998</v>
      </c>
      <c r="AN20" s="142">
        <v>861.03</v>
      </c>
      <c r="AO20" s="142">
        <v>867.36</v>
      </c>
      <c r="AP20" s="142">
        <v>872.34</v>
      </c>
      <c r="AQ20" s="142">
        <v>989.21</v>
      </c>
      <c r="AR20" s="142">
        <v>1035.3599999999999</v>
      </c>
      <c r="AS20" s="142">
        <v>1107.73</v>
      </c>
      <c r="AT20" s="142">
        <v>1178.25</v>
      </c>
      <c r="AU20" s="142">
        <v>1246.05</v>
      </c>
      <c r="AV20" s="142">
        <v>1308.8900000000001</v>
      </c>
      <c r="AW20" s="142">
        <v>1355.74</v>
      </c>
      <c r="AX20" s="142">
        <v>1398.23</v>
      </c>
      <c r="AY20" s="142">
        <v>1512.85</v>
      </c>
      <c r="AZ20" s="142">
        <v>1469.31</v>
      </c>
      <c r="BA20" s="57">
        <v>1515.15</v>
      </c>
      <c r="BB20" s="57">
        <v>1622.54</v>
      </c>
      <c r="BC20" s="57">
        <v>1450.25</v>
      </c>
      <c r="BD20" s="57">
        <v>1561.01</v>
      </c>
      <c r="BE20" s="57">
        <v>1354.36</v>
      </c>
      <c r="BF20" s="58">
        <v>1375.44</v>
      </c>
      <c r="BG20" s="379"/>
      <c r="BH20" s="379"/>
      <c r="BI20" s="379"/>
      <c r="BK20" s="27"/>
      <c r="BL20" s="380"/>
      <c r="BM20" s="379"/>
    </row>
    <row r="21" spans="1:65">
      <c r="A21" s="188" t="s">
        <v>68</v>
      </c>
      <c r="B21" s="57">
        <v>4007.16</v>
      </c>
      <c r="C21" s="57">
        <v>4306.3599999999997</v>
      </c>
      <c r="D21" s="57">
        <v>4601.07</v>
      </c>
      <c r="E21" s="57">
        <v>5006.1000000000004</v>
      </c>
      <c r="F21" s="57">
        <v>5132.33</v>
      </c>
      <c r="G21" s="57">
        <v>5348.61</v>
      </c>
      <c r="H21" s="57">
        <v>5817.05</v>
      </c>
      <c r="I21" s="57">
        <v>6078.21</v>
      </c>
      <c r="J21" s="57">
        <v>6396.08</v>
      </c>
      <c r="K21" s="57">
        <v>6660.91</v>
      </c>
      <c r="L21" s="57">
        <v>6935.76</v>
      </c>
      <c r="M21" s="57">
        <v>7067.12</v>
      </c>
      <c r="N21" s="57">
        <v>7131.22</v>
      </c>
      <c r="O21" s="57">
        <v>6853.52</v>
      </c>
      <c r="P21" s="57">
        <v>6866.27</v>
      </c>
      <c r="Q21" s="57">
        <v>6922.82</v>
      </c>
      <c r="R21" s="57">
        <v>6979.46</v>
      </c>
      <c r="S21" s="57">
        <v>7106.94</v>
      </c>
      <c r="T21" s="58">
        <v>7287.83</v>
      </c>
      <c r="U21" s="142">
        <v>108.3</v>
      </c>
      <c r="V21" s="142">
        <v>123.07</v>
      </c>
      <c r="W21" s="142">
        <v>119.13</v>
      </c>
      <c r="X21" s="142">
        <v>207.75</v>
      </c>
      <c r="Y21" s="142">
        <v>230.6</v>
      </c>
      <c r="Z21" s="142">
        <v>340.36</v>
      </c>
      <c r="AA21" s="142">
        <v>321.55</v>
      </c>
      <c r="AB21" s="142">
        <v>497.97</v>
      </c>
      <c r="AC21" s="142">
        <v>743.89</v>
      </c>
      <c r="AD21" s="142">
        <v>715.06</v>
      </c>
      <c r="AE21" s="142">
        <v>649.1</v>
      </c>
      <c r="AF21" s="142">
        <v>661.51</v>
      </c>
      <c r="AG21" s="142">
        <v>600.9</v>
      </c>
      <c r="AH21" s="57">
        <v>687.49</v>
      </c>
      <c r="AI21" s="57">
        <v>655.71</v>
      </c>
      <c r="AJ21" s="57">
        <v>635.65</v>
      </c>
      <c r="AK21" s="57">
        <v>634.14</v>
      </c>
      <c r="AL21" s="57">
        <v>731.63</v>
      </c>
      <c r="AM21" s="58">
        <v>873.84</v>
      </c>
      <c r="AN21" s="142">
        <v>4115.47</v>
      </c>
      <c r="AO21" s="142">
        <v>4429.4399999999996</v>
      </c>
      <c r="AP21" s="142">
        <v>4720.21</v>
      </c>
      <c r="AQ21" s="142">
        <v>5213.8500000000004</v>
      </c>
      <c r="AR21" s="142">
        <v>5362.93</v>
      </c>
      <c r="AS21" s="142">
        <v>5688.97</v>
      </c>
      <c r="AT21" s="142">
        <v>6138.6</v>
      </c>
      <c r="AU21" s="142">
        <v>6576.17</v>
      </c>
      <c r="AV21" s="142">
        <v>7139.97</v>
      </c>
      <c r="AW21" s="142">
        <v>7375.97</v>
      </c>
      <c r="AX21" s="142">
        <v>7584.86</v>
      </c>
      <c r="AY21" s="142">
        <v>7728.64</v>
      </c>
      <c r="AZ21" s="142">
        <v>7732.13</v>
      </c>
      <c r="BA21" s="57">
        <v>7541.01</v>
      </c>
      <c r="BB21" s="57">
        <v>7521.99</v>
      </c>
      <c r="BC21" s="57">
        <v>7558.48</v>
      </c>
      <c r="BD21" s="57">
        <v>7613.61</v>
      </c>
      <c r="BE21" s="57">
        <v>7838.57</v>
      </c>
      <c r="BF21" s="58">
        <v>8161.68</v>
      </c>
      <c r="BG21" s="379"/>
      <c r="BH21" s="379"/>
      <c r="BI21" s="379"/>
      <c r="BK21" s="27"/>
      <c r="BL21" s="380"/>
      <c r="BM21" s="379"/>
    </row>
    <row r="22" spans="1:65">
      <c r="A22" s="188" t="s">
        <v>69</v>
      </c>
      <c r="B22" s="57">
        <v>10691.73</v>
      </c>
      <c r="C22" s="57">
        <v>11330.13</v>
      </c>
      <c r="D22" s="57">
        <v>11660.72</v>
      </c>
      <c r="E22" s="57">
        <v>12991.23</v>
      </c>
      <c r="F22" s="57">
        <v>13593.68</v>
      </c>
      <c r="G22" s="57">
        <v>14602.85</v>
      </c>
      <c r="H22" s="57">
        <v>15361.65</v>
      </c>
      <c r="I22" s="57">
        <v>15838.8</v>
      </c>
      <c r="J22" s="57">
        <v>16077.75</v>
      </c>
      <c r="K22" s="57">
        <v>17223.939999999999</v>
      </c>
      <c r="L22" s="57">
        <v>18420.43</v>
      </c>
      <c r="M22" s="57">
        <v>19893.900000000001</v>
      </c>
      <c r="N22" s="57">
        <v>20945.86</v>
      </c>
      <c r="O22" s="57">
        <v>21588.43</v>
      </c>
      <c r="P22" s="57">
        <v>22349.82</v>
      </c>
      <c r="Q22" s="57">
        <v>22318.33</v>
      </c>
      <c r="R22" s="57">
        <v>22832.77</v>
      </c>
      <c r="S22" s="57">
        <v>23301.759999999998</v>
      </c>
      <c r="T22" s="58">
        <v>23710</v>
      </c>
      <c r="U22" s="142">
        <v>-11.27</v>
      </c>
      <c r="V22" s="142">
        <v>18.21</v>
      </c>
      <c r="W22" s="142">
        <v>15.61</v>
      </c>
      <c r="X22" s="142">
        <v>31.22</v>
      </c>
      <c r="Y22" s="142">
        <v>53.36</v>
      </c>
      <c r="Z22" s="142">
        <v>44.49</v>
      </c>
      <c r="AA22" s="142">
        <v>56.89</v>
      </c>
      <c r="AB22" s="142">
        <v>100.58</v>
      </c>
      <c r="AC22" s="142">
        <v>103.4</v>
      </c>
      <c r="AD22" s="142">
        <v>92.85</v>
      </c>
      <c r="AE22" s="142">
        <v>98.23</v>
      </c>
      <c r="AF22" s="142">
        <v>110.82</v>
      </c>
      <c r="AG22" s="142">
        <v>94.21</v>
      </c>
      <c r="AH22" s="57">
        <v>64.67</v>
      </c>
      <c r="AI22" s="57">
        <v>87.25</v>
      </c>
      <c r="AJ22" s="57">
        <v>19.010000000000002</v>
      </c>
      <c r="AK22" s="57">
        <v>34.479999999999997</v>
      </c>
      <c r="AL22" s="57">
        <v>67.5</v>
      </c>
      <c r="AM22" s="58">
        <v>72.290000000000006</v>
      </c>
      <c r="AN22" s="142">
        <v>10680.45</v>
      </c>
      <c r="AO22" s="142">
        <v>11348.34</v>
      </c>
      <c r="AP22" s="142">
        <v>11676.33</v>
      </c>
      <c r="AQ22" s="142">
        <v>13022.45</v>
      </c>
      <c r="AR22" s="142">
        <v>13647.04</v>
      </c>
      <c r="AS22" s="142">
        <v>14647.34</v>
      </c>
      <c r="AT22" s="142">
        <v>15418.54</v>
      </c>
      <c r="AU22" s="142">
        <v>15939.38</v>
      </c>
      <c r="AV22" s="142">
        <v>16181.16</v>
      </c>
      <c r="AW22" s="142">
        <v>17316.79</v>
      </c>
      <c r="AX22" s="142">
        <v>18518.66</v>
      </c>
      <c r="AY22" s="142">
        <v>20004.73</v>
      </c>
      <c r="AZ22" s="142">
        <v>21040.080000000002</v>
      </c>
      <c r="BA22" s="57">
        <v>21653.1</v>
      </c>
      <c r="BB22" s="57">
        <v>22437.08</v>
      </c>
      <c r="BC22" s="57">
        <v>22337.35</v>
      </c>
      <c r="BD22" s="57">
        <v>22867.25</v>
      </c>
      <c r="BE22" s="57">
        <v>23369.26</v>
      </c>
      <c r="BF22" s="58">
        <v>23782.29</v>
      </c>
      <c r="BG22" s="379"/>
      <c r="BH22" s="379"/>
      <c r="BI22" s="379"/>
      <c r="BK22" s="27"/>
      <c r="BL22" s="380"/>
      <c r="BM22" s="379"/>
    </row>
    <row r="23" spans="1:65">
      <c r="A23" s="188" t="s">
        <v>128</v>
      </c>
      <c r="B23" s="57">
        <v>-438.41</v>
      </c>
      <c r="C23" s="57">
        <v>-484.03</v>
      </c>
      <c r="D23" s="57">
        <v>-399.93</v>
      </c>
      <c r="E23" s="57">
        <v>-653.88</v>
      </c>
      <c r="F23" s="57">
        <v>-377.32</v>
      </c>
      <c r="G23" s="57">
        <v>-463.08</v>
      </c>
      <c r="H23" s="57">
        <v>-348.78</v>
      </c>
      <c r="I23" s="57">
        <v>-376.26</v>
      </c>
      <c r="J23" s="57">
        <v>-362.55</v>
      </c>
      <c r="K23" s="57">
        <v>-238.48</v>
      </c>
      <c r="L23" s="57">
        <v>-478.96</v>
      </c>
      <c r="M23" s="57">
        <v>-329.6</v>
      </c>
      <c r="N23" s="57">
        <v>87.32</v>
      </c>
      <c r="O23" s="57">
        <v>-72.09</v>
      </c>
      <c r="P23" s="57">
        <v>166.81</v>
      </c>
      <c r="Q23" s="57">
        <v>121.06</v>
      </c>
      <c r="R23" s="57">
        <v>236.71</v>
      </c>
      <c r="S23" s="57">
        <v>265.56</v>
      </c>
      <c r="T23" s="193">
        <v>-66</v>
      </c>
      <c r="U23" s="142">
        <v>0</v>
      </c>
      <c r="V23" s="142">
        <v>0</v>
      </c>
      <c r="W23" s="142">
        <v>0</v>
      </c>
      <c r="X23" s="142">
        <v>0</v>
      </c>
      <c r="Y23" s="142" t="s">
        <v>427</v>
      </c>
      <c r="Z23" s="142" t="s">
        <v>427</v>
      </c>
      <c r="AA23" s="142" t="s">
        <v>427</v>
      </c>
      <c r="AB23" s="142" t="s">
        <v>427</v>
      </c>
      <c r="AC23" s="142" t="s">
        <v>427</v>
      </c>
      <c r="AD23" s="142" t="s">
        <v>427</v>
      </c>
      <c r="AE23" s="142" t="s">
        <v>427</v>
      </c>
      <c r="AF23" s="142" t="s">
        <v>427</v>
      </c>
      <c r="AG23" s="142" t="s">
        <v>427</v>
      </c>
      <c r="AH23" s="57" t="s">
        <v>427</v>
      </c>
      <c r="AI23" s="57" t="s">
        <v>427</v>
      </c>
      <c r="AJ23" s="57" t="s">
        <v>427</v>
      </c>
      <c r="AK23" s="57" t="s">
        <v>427</v>
      </c>
      <c r="AL23" s="57" t="s">
        <v>427</v>
      </c>
      <c r="AM23" s="193">
        <v>0</v>
      </c>
      <c r="AN23" s="142">
        <v>-438.41</v>
      </c>
      <c r="AO23" s="142">
        <v>-484.03</v>
      </c>
      <c r="AP23" s="142">
        <v>-399.93</v>
      </c>
      <c r="AQ23" s="142">
        <v>-653.88</v>
      </c>
      <c r="AR23" s="142">
        <v>-377.32</v>
      </c>
      <c r="AS23" s="142">
        <v>-463.08</v>
      </c>
      <c r="AT23" s="142">
        <v>-348.78</v>
      </c>
      <c r="AU23" s="142">
        <v>-376.26</v>
      </c>
      <c r="AV23" s="142">
        <v>-362.55</v>
      </c>
      <c r="AW23" s="142">
        <v>-238.48</v>
      </c>
      <c r="AX23" s="142">
        <v>-478.96</v>
      </c>
      <c r="AY23" s="142">
        <v>-329.6</v>
      </c>
      <c r="AZ23" s="142">
        <v>87.32</v>
      </c>
      <c r="BA23" s="57">
        <v>-72.09</v>
      </c>
      <c r="BB23" s="57">
        <v>166.81</v>
      </c>
      <c r="BC23" s="57">
        <v>121.06</v>
      </c>
      <c r="BD23" s="57">
        <v>236.71</v>
      </c>
      <c r="BE23" s="57">
        <v>265.56</v>
      </c>
      <c r="BF23" s="193">
        <v>-66</v>
      </c>
      <c r="BG23" s="379"/>
      <c r="BH23" s="379"/>
      <c r="BI23" s="379"/>
      <c r="BK23" s="27"/>
      <c r="BL23" s="380"/>
      <c r="BM23" s="379"/>
    </row>
    <row r="24" spans="1:65" ht="13.5" thickBot="1">
      <c r="A24" s="242" t="s">
        <v>77</v>
      </c>
      <c r="B24" s="143">
        <v>1765.63</v>
      </c>
      <c r="C24" s="143">
        <v>1544.02</v>
      </c>
      <c r="D24" s="143">
        <v>1464.76</v>
      </c>
      <c r="E24" s="143">
        <v>1334.65</v>
      </c>
      <c r="F24" s="143">
        <v>1899.9</v>
      </c>
      <c r="G24" s="143">
        <v>2139.38</v>
      </c>
      <c r="H24" s="143">
        <v>2657.95</v>
      </c>
      <c r="I24" s="143">
        <v>2706.78</v>
      </c>
      <c r="J24" s="143">
        <v>3063.15</v>
      </c>
      <c r="K24" s="143">
        <v>3630.2</v>
      </c>
      <c r="L24" s="143">
        <v>3979.62</v>
      </c>
      <c r="M24" s="143">
        <v>3851.6</v>
      </c>
      <c r="N24" s="143">
        <v>3795.84</v>
      </c>
      <c r="O24" s="60">
        <v>3852.26</v>
      </c>
      <c r="P24" s="60">
        <v>4178.5600000000004</v>
      </c>
      <c r="Q24" s="60">
        <v>4524</v>
      </c>
      <c r="R24" s="143">
        <v>4579.62</v>
      </c>
      <c r="S24" s="143">
        <v>4113.45</v>
      </c>
      <c r="T24" s="61">
        <v>4365.33</v>
      </c>
      <c r="U24" s="143">
        <v>219.31</v>
      </c>
      <c r="V24" s="143">
        <v>453.57</v>
      </c>
      <c r="W24" s="143">
        <v>580.41999999999996</v>
      </c>
      <c r="X24" s="143">
        <v>839.37</v>
      </c>
      <c r="Y24" s="143">
        <v>755.77</v>
      </c>
      <c r="Z24" s="143">
        <v>484.21</v>
      </c>
      <c r="AA24" s="143">
        <v>946.67</v>
      </c>
      <c r="AB24" s="143">
        <v>940.44</v>
      </c>
      <c r="AC24" s="143">
        <v>918.91</v>
      </c>
      <c r="AD24" s="143">
        <v>861.44</v>
      </c>
      <c r="AE24" s="143">
        <v>774.67</v>
      </c>
      <c r="AF24" s="143">
        <v>747.13</v>
      </c>
      <c r="AG24" s="143">
        <v>1022.09</v>
      </c>
      <c r="AH24" s="60">
        <v>898.53</v>
      </c>
      <c r="AI24" s="60">
        <v>1485.34</v>
      </c>
      <c r="AJ24" s="60">
        <v>483.5</v>
      </c>
      <c r="AK24" s="143">
        <v>536.23</v>
      </c>
      <c r="AL24" s="143">
        <v>265.18</v>
      </c>
      <c r="AM24" s="61">
        <v>760.94</v>
      </c>
      <c r="AN24" s="143">
        <v>1984.94</v>
      </c>
      <c r="AO24" s="143">
        <v>1997.59</v>
      </c>
      <c r="AP24" s="143">
        <v>2045.18</v>
      </c>
      <c r="AQ24" s="143">
        <v>2174.02</v>
      </c>
      <c r="AR24" s="143">
        <v>2655.67</v>
      </c>
      <c r="AS24" s="143">
        <v>2623.59</v>
      </c>
      <c r="AT24" s="143">
        <v>3604.62</v>
      </c>
      <c r="AU24" s="143">
        <v>3647.22</v>
      </c>
      <c r="AV24" s="143">
        <v>3982.06</v>
      </c>
      <c r="AW24" s="143">
        <v>4491.6400000000003</v>
      </c>
      <c r="AX24" s="143">
        <v>4754.3</v>
      </c>
      <c r="AY24" s="143">
        <v>4598.7299999999996</v>
      </c>
      <c r="AZ24" s="143">
        <v>4817.92</v>
      </c>
      <c r="BA24" s="60">
        <v>4750.79</v>
      </c>
      <c r="BB24" s="60">
        <v>5663.9</v>
      </c>
      <c r="BC24" s="60">
        <v>5007.51</v>
      </c>
      <c r="BD24" s="143">
        <v>5115.8500000000004</v>
      </c>
      <c r="BE24" s="143">
        <v>4378.63</v>
      </c>
      <c r="BF24" s="61">
        <v>5126.2700000000004</v>
      </c>
      <c r="BK24" s="27"/>
      <c r="BL24" s="380"/>
    </row>
    <row r="25" spans="1:65" ht="13.5" thickBot="1">
      <c r="A25" s="243" t="s">
        <v>3</v>
      </c>
      <c r="B25" s="144">
        <v>30380.639999999999</v>
      </c>
      <c r="C25" s="144">
        <v>31402.52</v>
      </c>
      <c r="D25" s="144">
        <v>33128.800000000003</v>
      </c>
      <c r="E25" s="144">
        <v>34830.76</v>
      </c>
      <c r="F25" s="144">
        <v>37469.54</v>
      </c>
      <c r="G25" s="144">
        <v>40915.040000000001</v>
      </c>
      <c r="H25" s="144">
        <v>43139.15</v>
      </c>
      <c r="I25" s="144">
        <v>45777.02</v>
      </c>
      <c r="J25" s="144">
        <v>47970.65</v>
      </c>
      <c r="K25" s="144">
        <v>51068.11</v>
      </c>
      <c r="L25" s="144">
        <v>53052.93</v>
      </c>
      <c r="M25" s="144">
        <v>55450.69</v>
      </c>
      <c r="N25" s="144">
        <v>58429.93</v>
      </c>
      <c r="O25" s="63">
        <v>58868.56</v>
      </c>
      <c r="P25" s="63">
        <v>59777.86</v>
      </c>
      <c r="Q25" s="63">
        <v>60531.54</v>
      </c>
      <c r="R25" s="144">
        <v>61352.97</v>
      </c>
      <c r="S25" s="144">
        <v>62134.62</v>
      </c>
      <c r="T25" s="64">
        <v>63187.81</v>
      </c>
      <c r="U25" s="144">
        <v>2227.25</v>
      </c>
      <c r="V25" s="144">
        <v>2381.5</v>
      </c>
      <c r="W25" s="144">
        <v>2604.9299999999998</v>
      </c>
      <c r="X25" s="144">
        <v>3651.06</v>
      </c>
      <c r="Y25" s="144">
        <v>3853.88</v>
      </c>
      <c r="Z25" s="144">
        <v>3997.79</v>
      </c>
      <c r="AA25" s="144">
        <v>5081.38</v>
      </c>
      <c r="AB25" s="144">
        <v>5629.89</v>
      </c>
      <c r="AC25" s="144">
        <v>6354.84</v>
      </c>
      <c r="AD25" s="144">
        <v>6846.97</v>
      </c>
      <c r="AE25" s="144">
        <v>8192.2199999999993</v>
      </c>
      <c r="AF25" s="144">
        <v>8191.14</v>
      </c>
      <c r="AG25" s="144">
        <v>7654.1</v>
      </c>
      <c r="AH25" s="63">
        <v>7524.37</v>
      </c>
      <c r="AI25" s="63">
        <v>8316.32</v>
      </c>
      <c r="AJ25" s="63">
        <v>7049.51</v>
      </c>
      <c r="AK25" s="144">
        <v>7134.49</v>
      </c>
      <c r="AL25" s="144">
        <v>6913.09</v>
      </c>
      <c r="AM25" s="64">
        <v>8020.81</v>
      </c>
      <c r="AN25" s="144">
        <v>32607.89</v>
      </c>
      <c r="AO25" s="144">
        <v>33784.019999999997</v>
      </c>
      <c r="AP25" s="144">
        <v>35733.730000000003</v>
      </c>
      <c r="AQ25" s="144">
        <v>38481.82</v>
      </c>
      <c r="AR25" s="144">
        <v>41323.42</v>
      </c>
      <c r="AS25" s="144">
        <v>44912.83</v>
      </c>
      <c r="AT25" s="144">
        <v>48220.52</v>
      </c>
      <c r="AU25" s="144">
        <v>51406.91</v>
      </c>
      <c r="AV25" s="144">
        <v>54325.48</v>
      </c>
      <c r="AW25" s="144">
        <v>57915.07</v>
      </c>
      <c r="AX25" s="144">
        <v>61245.15</v>
      </c>
      <c r="AY25" s="144">
        <v>63641.83</v>
      </c>
      <c r="AZ25" s="144">
        <v>66084.03</v>
      </c>
      <c r="BA25" s="63">
        <v>66392.929999999993</v>
      </c>
      <c r="BB25" s="63">
        <v>68094.179999999993</v>
      </c>
      <c r="BC25" s="63">
        <v>67581.05</v>
      </c>
      <c r="BD25" s="144">
        <v>68487.45</v>
      </c>
      <c r="BE25" s="144">
        <v>69047.72</v>
      </c>
      <c r="BF25" s="64">
        <v>71208.63</v>
      </c>
      <c r="BK25" s="27"/>
      <c r="BL25" s="380"/>
    </row>
    <row r="26" spans="1:65">
      <c r="AM26" s="27"/>
    </row>
    <row r="27" spans="1:65">
      <c r="A27" s="168" t="s">
        <v>118</v>
      </c>
      <c r="AL27" s="908"/>
      <c r="AM27" s="909"/>
      <c r="AN27" s="908"/>
      <c r="AO27" s="908"/>
      <c r="AP27" s="908"/>
      <c r="AQ27" s="908"/>
      <c r="AR27" s="908"/>
      <c r="AS27" s="908"/>
      <c r="AT27" s="908"/>
      <c r="AU27" s="908"/>
      <c r="AV27" s="908"/>
      <c r="AW27" s="908"/>
      <c r="AX27" s="908"/>
      <c r="AY27" s="908"/>
      <c r="AZ27" s="908"/>
      <c r="BA27" s="908"/>
      <c r="BB27" s="908"/>
      <c r="BC27" s="908"/>
      <c r="BD27" s="908"/>
      <c r="BE27" s="908"/>
      <c r="BF27" s="908"/>
      <c r="BG27" s="910"/>
      <c r="BH27" s="910"/>
      <c r="BI27" s="910"/>
    </row>
    <row r="28" spans="1:65">
      <c r="B28" s="23"/>
      <c r="C28" s="23"/>
      <c r="D28" s="23"/>
      <c r="E28" s="23"/>
      <c r="F28" s="23"/>
      <c r="G28" s="23"/>
      <c r="H28" s="23"/>
      <c r="I28" s="23"/>
      <c r="J28" s="23"/>
      <c r="K28" s="23"/>
      <c r="L28" s="23"/>
      <c r="M28" s="23"/>
      <c r="N28" s="23"/>
      <c r="O28" s="23"/>
      <c r="P28" s="23"/>
      <c r="Q28" s="23"/>
      <c r="R28" s="23"/>
      <c r="S28" s="23"/>
      <c r="T28" s="23"/>
      <c r="AL28" s="908"/>
      <c r="AM28" s="912"/>
      <c r="AN28" s="908"/>
      <c r="AO28" s="908"/>
      <c r="AP28" s="908"/>
      <c r="AQ28" s="908"/>
      <c r="AR28" s="908"/>
      <c r="AS28" s="908"/>
      <c r="AT28" s="908"/>
      <c r="AU28" s="908"/>
      <c r="AV28" s="908"/>
      <c r="AW28" s="908"/>
      <c r="AX28" s="908"/>
      <c r="AY28" s="908"/>
      <c r="AZ28" s="908"/>
      <c r="BA28" s="908"/>
      <c r="BB28" s="908"/>
      <c r="BC28" s="908"/>
      <c r="BD28" s="908"/>
      <c r="BE28" s="908"/>
      <c r="BF28" s="908"/>
      <c r="BG28" s="910"/>
      <c r="BH28" s="910"/>
      <c r="BI28" s="910"/>
    </row>
    <row r="29" spans="1:65">
      <c r="AL29" s="908"/>
      <c r="AM29" s="912"/>
      <c r="AN29" s="911"/>
      <c r="AO29" s="911"/>
      <c r="AP29" s="911"/>
      <c r="AQ29" s="911"/>
      <c r="AR29" s="911"/>
      <c r="AS29" s="911"/>
      <c r="AT29" s="911"/>
      <c r="AU29" s="911"/>
      <c r="AV29" s="911"/>
      <c r="AW29" s="911"/>
      <c r="AX29" s="911"/>
      <c r="AY29" s="911"/>
      <c r="AZ29" s="911"/>
      <c r="BA29" s="911"/>
      <c r="BB29" s="911"/>
      <c r="BC29" s="911"/>
      <c r="BD29" s="911"/>
      <c r="BE29" s="911"/>
      <c r="BF29" s="911"/>
      <c r="BG29" s="908"/>
      <c r="BH29" s="908"/>
      <c r="BI29" s="908"/>
    </row>
    <row r="30" spans="1:65">
      <c r="AL30" s="908"/>
      <c r="AM30" s="912"/>
      <c r="AN30" s="911"/>
      <c r="AO30" s="911"/>
      <c r="AP30" s="911"/>
      <c r="AQ30" s="911"/>
      <c r="AR30" s="911"/>
      <c r="AS30" s="911"/>
      <c r="AT30" s="911"/>
      <c r="AU30" s="911"/>
      <c r="AV30" s="911"/>
      <c r="AW30" s="911"/>
      <c r="AX30" s="911"/>
      <c r="AY30" s="911"/>
      <c r="AZ30" s="911"/>
      <c r="BA30" s="911"/>
      <c r="BB30" s="911"/>
      <c r="BC30" s="911"/>
      <c r="BD30" s="911"/>
      <c r="BE30" s="911"/>
      <c r="BF30" s="911"/>
      <c r="BG30" s="908"/>
      <c r="BH30" s="908"/>
      <c r="BI30" s="908"/>
    </row>
    <row r="31" spans="1:65">
      <c r="AL31" s="908"/>
      <c r="AM31" s="912"/>
      <c r="AN31" s="911"/>
      <c r="AO31" s="911"/>
      <c r="AP31" s="911"/>
      <c r="AQ31" s="911"/>
      <c r="AR31" s="911"/>
      <c r="AS31" s="911"/>
      <c r="AT31" s="911"/>
      <c r="AU31" s="911"/>
      <c r="AV31" s="911"/>
      <c r="AW31" s="911"/>
      <c r="AX31" s="911"/>
      <c r="AY31" s="911"/>
      <c r="AZ31" s="911"/>
      <c r="BA31" s="911"/>
      <c r="BB31" s="911"/>
      <c r="BC31" s="911"/>
      <c r="BD31" s="911"/>
      <c r="BE31" s="911"/>
      <c r="BF31" s="911"/>
      <c r="BG31" s="908"/>
      <c r="BH31" s="908"/>
      <c r="BI31" s="908"/>
    </row>
    <row r="32" spans="1:65">
      <c r="AL32" s="908"/>
      <c r="AM32" s="908"/>
      <c r="AN32" s="908"/>
      <c r="AO32" s="908"/>
      <c r="AP32" s="908"/>
      <c r="AQ32" s="908"/>
      <c r="AR32" s="908"/>
      <c r="AS32" s="908"/>
      <c r="AT32" s="908"/>
      <c r="AU32" s="908"/>
      <c r="AV32" s="908"/>
      <c r="AW32" s="908"/>
      <c r="AX32" s="908"/>
      <c r="AY32" s="908"/>
      <c r="AZ32" s="908"/>
      <c r="BA32" s="908"/>
      <c r="BB32" s="908"/>
      <c r="BC32" s="908"/>
      <c r="BD32" s="908"/>
      <c r="BE32" s="908"/>
      <c r="BF32" s="908"/>
      <c r="BG32" s="908"/>
      <c r="BH32" s="908"/>
      <c r="BI32" s="908"/>
    </row>
    <row r="33" spans="38:61">
      <c r="AL33" s="908"/>
      <c r="AM33" s="908"/>
      <c r="AN33" s="908"/>
      <c r="AO33" s="908"/>
      <c r="AP33" s="908"/>
      <c r="AQ33" s="908"/>
      <c r="AR33" s="908"/>
      <c r="AS33" s="908"/>
      <c r="AT33" s="908"/>
      <c r="AU33" s="908"/>
      <c r="AV33" s="908"/>
      <c r="AW33" s="908"/>
      <c r="AX33" s="908"/>
      <c r="AY33" s="908"/>
      <c r="AZ33" s="908"/>
      <c r="BA33" s="908"/>
      <c r="BB33" s="908"/>
      <c r="BC33" s="908"/>
      <c r="BD33" s="908"/>
      <c r="BE33" s="908"/>
      <c r="BF33" s="908"/>
      <c r="BG33" s="908"/>
      <c r="BH33" s="908"/>
      <c r="BI33" s="908"/>
    </row>
  </sheetData>
  <mergeCells count="6">
    <mergeCell ref="A1:BF1"/>
    <mergeCell ref="A2:A4"/>
    <mergeCell ref="B3:T3"/>
    <mergeCell ref="B2:BF2"/>
    <mergeCell ref="U3:AM3"/>
    <mergeCell ref="AN3:BF3"/>
  </mergeCells>
  <hyperlinks>
    <hyperlink ref="A27" location="'List of Table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N30"/>
  <sheetViews>
    <sheetView workbookViewId="0">
      <selection sqref="A1:T1"/>
    </sheetView>
  </sheetViews>
  <sheetFormatPr defaultRowHeight="12.75"/>
  <cols>
    <col min="1" max="1" width="33.5703125" customWidth="1"/>
    <col min="39" max="52" width="10.7109375" customWidth="1"/>
  </cols>
  <sheetData>
    <row r="1" spans="1:66" ht="15.75" thickBot="1">
      <c r="A1" s="1071" t="s">
        <v>347</v>
      </c>
      <c r="B1" s="1064"/>
      <c r="C1" s="1064"/>
      <c r="D1" s="1064"/>
      <c r="E1" s="1064"/>
      <c r="F1" s="1064"/>
      <c r="G1" s="1064"/>
      <c r="H1" s="1064"/>
      <c r="I1" s="1064"/>
      <c r="J1" s="1064"/>
      <c r="K1" s="1064"/>
      <c r="L1" s="1064"/>
      <c r="M1" s="1064"/>
      <c r="N1" s="1064"/>
      <c r="O1" s="1072"/>
      <c r="P1" s="1072"/>
      <c r="Q1" s="1072"/>
      <c r="R1" s="1064"/>
      <c r="S1" s="1064"/>
      <c r="T1" s="1072"/>
      <c r="U1" s="1064"/>
      <c r="V1" s="1064"/>
      <c r="W1" s="1064"/>
      <c r="X1" s="1064"/>
      <c r="Y1" s="1064"/>
      <c r="Z1" s="1064"/>
      <c r="AA1" s="1064"/>
      <c r="AB1" s="1064"/>
      <c r="AC1" s="1064"/>
      <c r="AD1" s="1064"/>
      <c r="AE1" s="1064"/>
      <c r="AF1" s="1064"/>
      <c r="AG1" s="1064"/>
      <c r="AH1" s="1072"/>
      <c r="AI1" s="1072"/>
      <c r="AJ1" s="1072"/>
      <c r="AK1" s="1064"/>
      <c r="AL1" s="1064"/>
      <c r="AM1" s="1072"/>
      <c r="AN1" s="1064"/>
      <c r="AO1" s="1064"/>
      <c r="AP1" s="1064"/>
      <c r="AQ1" s="1064"/>
      <c r="AR1" s="1064"/>
      <c r="AS1" s="1064"/>
      <c r="AT1" s="1064"/>
      <c r="AU1" s="1064"/>
      <c r="AV1" s="1064"/>
      <c r="AW1" s="1064"/>
      <c r="AX1" s="1064"/>
      <c r="AY1" s="1064"/>
      <c r="AZ1" s="1064"/>
      <c r="BA1" s="1072"/>
      <c r="BB1" s="1072"/>
      <c r="BC1" s="1072"/>
      <c r="BD1" s="1064"/>
      <c r="BE1" s="1064"/>
      <c r="BF1" s="1073"/>
    </row>
    <row r="2" spans="1:66" ht="13.5" thickBot="1">
      <c r="A2" s="1044"/>
      <c r="B2" s="1068" t="s">
        <v>24</v>
      </c>
      <c r="C2" s="1069"/>
      <c r="D2" s="1069"/>
      <c r="E2" s="1069"/>
      <c r="F2" s="1069"/>
      <c r="G2" s="1069"/>
      <c r="H2" s="1069"/>
      <c r="I2" s="1069"/>
      <c r="J2" s="1069"/>
      <c r="K2" s="1069"/>
      <c r="L2" s="1069"/>
      <c r="M2" s="1069"/>
      <c r="N2" s="1069"/>
      <c r="O2" s="1069"/>
      <c r="P2" s="1069"/>
      <c r="Q2" s="1069"/>
      <c r="R2" s="1069"/>
      <c r="S2" s="1069"/>
      <c r="T2" s="1069"/>
      <c r="U2" s="1069"/>
      <c r="V2" s="1069"/>
      <c r="W2" s="1069"/>
      <c r="X2" s="1069"/>
      <c r="Y2" s="1069"/>
      <c r="Z2" s="1069"/>
      <c r="AA2" s="1069"/>
      <c r="AB2" s="1069"/>
      <c r="AC2" s="1069"/>
      <c r="AD2" s="1069"/>
      <c r="AE2" s="1069"/>
      <c r="AF2" s="1069"/>
      <c r="AG2" s="1069"/>
      <c r="AH2" s="1069"/>
      <c r="AI2" s="1069"/>
      <c r="AJ2" s="1069"/>
      <c r="AK2" s="1069"/>
      <c r="AL2" s="1069"/>
      <c r="AM2" s="1069"/>
      <c r="AN2" s="1069"/>
      <c r="AO2" s="1069"/>
      <c r="AP2" s="1069"/>
      <c r="AQ2" s="1069"/>
      <c r="AR2" s="1069"/>
      <c r="AS2" s="1069"/>
      <c r="AT2" s="1069"/>
      <c r="AU2" s="1069"/>
      <c r="AV2" s="1069"/>
      <c r="AW2" s="1069"/>
      <c r="AX2" s="1069"/>
      <c r="AY2" s="1069"/>
      <c r="AZ2" s="1069"/>
      <c r="BA2" s="1069"/>
      <c r="BB2" s="1069"/>
      <c r="BC2" s="1069"/>
      <c r="BD2" s="1069"/>
      <c r="BE2" s="1069"/>
      <c r="BF2" s="1070"/>
    </row>
    <row r="3" spans="1:66" ht="13.5" thickBot="1">
      <c r="A3" s="1060"/>
      <c r="B3" s="1068" t="s">
        <v>70</v>
      </c>
      <c r="C3" s="1069"/>
      <c r="D3" s="1069"/>
      <c r="E3" s="1069"/>
      <c r="F3" s="1069"/>
      <c r="G3" s="1069"/>
      <c r="H3" s="1069"/>
      <c r="I3" s="1069"/>
      <c r="J3" s="1069"/>
      <c r="K3" s="1069"/>
      <c r="L3" s="1069"/>
      <c r="M3" s="1069"/>
      <c r="N3" s="1069"/>
      <c r="O3" s="1069"/>
      <c r="P3" s="1069"/>
      <c r="Q3" s="1069"/>
      <c r="R3" s="1069"/>
      <c r="S3" s="1069"/>
      <c r="T3" s="1070"/>
      <c r="U3" s="1068" t="s">
        <v>71</v>
      </c>
      <c r="V3" s="1069"/>
      <c r="W3" s="1069"/>
      <c r="X3" s="1069"/>
      <c r="Y3" s="1069"/>
      <c r="Z3" s="1069"/>
      <c r="AA3" s="1069"/>
      <c r="AB3" s="1069"/>
      <c r="AC3" s="1069"/>
      <c r="AD3" s="1069"/>
      <c r="AE3" s="1069"/>
      <c r="AF3" s="1069"/>
      <c r="AG3" s="1069"/>
      <c r="AH3" s="1069"/>
      <c r="AI3" s="1069"/>
      <c r="AJ3" s="1069"/>
      <c r="AK3" s="1069"/>
      <c r="AL3" s="1069"/>
      <c r="AM3" s="1070"/>
      <c r="AN3" s="1068" t="s">
        <v>50</v>
      </c>
      <c r="AO3" s="1069"/>
      <c r="AP3" s="1069"/>
      <c r="AQ3" s="1069"/>
      <c r="AR3" s="1069"/>
      <c r="AS3" s="1069"/>
      <c r="AT3" s="1069"/>
      <c r="AU3" s="1069"/>
      <c r="AV3" s="1069"/>
      <c r="AW3" s="1069"/>
      <c r="AX3" s="1069"/>
      <c r="AY3" s="1069"/>
      <c r="AZ3" s="1069"/>
      <c r="BA3" s="1069"/>
      <c r="BB3" s="1069"/>
      <c r="BC3" s="1069"/>
      <c r="BD3" s="1069"/>
      <c r="BE3" s="1069"/>
      <c r="BF3" s="1070"/>
      <c r="BL3" s="32"/>
    </row>
    <row r="4" spans="1:66" ht="13.5" thickBot="1">
      <c r="A4" s="1045"/>
      <c r="B4" s="286" t="s">
        <v>171</v>
      </c>
      <c r="C4" s="137" t="s">
        <v>172</v>
      </c>
      <c r="D4" s="137" t="s">
        <v>173</v>
      </c>
      <c r="E4" s="137" t="s">
        <v>174</v>
      </c>
      <c r="F4" s="137" t="s">
        <v>175</v>
      </c>
      <c r="G4" s="137" t="s">
        <v>176</v>
      </c>
      <c r="H4" s="137" t="s">
        <v>177</v>
      </c>
      <c r="I4" s="137" t="s">
        <v>178</v>
      </c>
      <c r="J4" s="137" t="s">
        <v>179</v>
      </c>
      <c r="K4" s="137" t="s">
        <v>180</v>
      </c>
      <c r="L4" s="137" t="s">
        <v>181</v>
      </c>
      <c r="M4" s="137" t="s">
        <v>182</v>
      </c>
      <c r="N4" s="137" t="s">
        <v>42</v>
      </c>
      <c r="O4" s="137" t="s">
        <v>43</v>
      </c>
      <c r="P4" s="137" t="s">
        <v>78</v>
      </c>
      <c r="Q4" s="137" t="s">
        <v>79</v>
      </c>
      <c r="R4" s="137" t="s">
        <v>120</v>
      </c>
      <c r="S4" s="137" t="s">
        <v>168</v>
      </c>
      <c r="T4" s="138" t="s">
        <v>330</v>
      </c>
      <c r="U4" s="137" t="s">
        <v>171</v>
      </c>
      <c r="V4" s="137" t="s">
        <v>172</v>
      </c>
      <c r="W4" s="137" t="s">
        <v>173</v>
      </c>
      <c r="X4" s="137" t="s">
        <v>174</v>
      </c>
      <c r="Y4" s="137" t="s">
        <v>175</v>
      </c>
      <c r="Z4" s="137" t="s">
        <v>176</v>
      </c>
      <c r="AA4" s="137" t="s">
        <v>177</v>
      </c>
      <c r="AB4" s="137" t="s">
        <v>178</v>
      </c>
      <c r="AC4" s="137" t="s">
        <v>179</v>
      </c>
      <c r="AD4" s="137" t="s">
        <v>180</v>
      </c>
      <c r="AE4" s="137" t="s">
        <v>181</v>
      </c>
      <c r="AF4" s="137" t="s">
        <v>182</v>
      </c>
      <c r="AG4" s="137" t="s">
        <v>42</v>
      </c>
      <c r="AH4" s="137" t="s">
        <v>43</v>
      </c>
      <c r="AI4" s="137" t="s">
        <v>78</v>
      </c>
      <c r="AJ4" s="137" t="s">
        <v>79</v>
      </c>
      <c r="AK4" s="137" t="s">
        <v>120</v>
      </c>
      <c r="AL4" s="137" t="s">
        <v>168</v>
      </c>
      <c r="AM4" s="138" t="s">
        <v>330</v>
      </c>
      <c r="AN4" s="137" t="s">
        <v>171</v>
      </c>
      <c r="AO4" s="137" t="s">
        <v>172</v>
      </c>
      <c r="AP4" s="137" t="s">
        <v>173</v>
      </c>
      <c r="AQ4" s="137" t="s">
        <v>174</v>
      </c>
      <c r="AR4" s="137" t="s">
        <v>175</v>
      </c>
      <c r="AS4" s="137" t="s">
        <v>176</v>
      </c>
      <c r="AT4" s="137" t="s">
        <v>177</v>
      </c>
      <c r="AU4" s="137" t="s">
        <v>178</v>
      </c>
      <c r="AV4" s="137" t="s">
        <v>179</v>
      </c>
      <c r="AW4" s="137" t="s">
        <v>180</v>
      </c>
      <c r="AX4" s="137" t="s">
        <v>181</v>
      </c>
      <c r="AY4" s="137" t="s">
        <v>182</v>
      </c>
      <c r="AZ4" s="137" t="s">
        <v>42</v>
      </c>
      <c r="BA4" s="137" t="s">
        <v>43</v>
      </c>
      <c r="BB4" s="137" t="s">
        <v>78</v>
      </c>
      <c r="BC4" s="137" t="s">
        <v>79</v>
      </c>
      <c r="BD4" s="137" t="s">
        <v>120</v>
      </c>
      <c r="BE4" s="137" t="s">
        <v>168</v>
      </c>
      <c r="BF4" s="138" t="s">
        <v>330</v>
      </c>
      <c r="BH4" s="50"/>
      <c r="BJ4" s="31"/>
    </row>
    <row r="5" spans="1:66">
      <c r="A5" s="12" t="s">
        <v>52</v>
      </c>
      <c r="B5" s="287"/>
      <c r="C5" s="15"/>
      <c r="D5" s="15"/>
      <c r="E5" s="15"/>
      <c r="F5" s="15"/>
      <c r="G5" s="15"/>
      <c r="H5" s="15"/>
      <c r="I5" s="15"/>
      <c r="J5" s="15"/>
      <c r="K5" s="15"/>
      <c r="L5" s="15"/>
      <c r="M5" s="15"/>
      <c r="N5" s="15"/>
      <c r="O5" s="15"/>
      <c r="P5" s="15"/>
      <c r="Q5" s="15"/>
      <c r="R5" s="15"/>
      <c r="S5" s="15"/>
      <c r="T5" s="288"/>
      <c r="U5" s="15"/>
      <c r="V5" s="15"/>
      <c r="W5" s="15"/>
      <c r="X5" s="15"/>
      <c r="Y5" s="15"/>
      <c r="Z5" s="15"/>
      <c r="AA5" s="15"/>
      <c r="AB5" s="15"/>
      <c r="AC5" s="15"/>
      <c r="AD5" s="15"/>
      <c r="AE5" s="15"/>
      <c r="AF5" s="15"/>
      <c r="AG5" s="15"/>
      <c r="AH5" s="15"/>
      <c r="AI5" s="15"/>
      <c r="AJ5" s="15"/>
      <c r="AK5" s="15"/>
      <c r="AL5" s="15"/>
      <c r="AM5" s="288"/>
      <c r="AN5" s="15"/>
      <c r="AO5" s="15"/>
      <c r="AP5" s="15"/>
      <c r="AQ5" s="15"/>
      <c r="AR5" s="15"/>
      <c r="AS5" s="15"/>
      <c r="AT5" s="15"/>
      <c r="AU5" s="15"/>
      <c r="AV5" s="15"/>
      <c r="AW5" s="15"/>
      <c r="AX5" s="15"/>
      <c r="AY5" s="15"/>
      <c r="AZ5" s="15"/>
      <c r="BA5" s="15"/>
      <c r="BB5" s="15"/>
      <c r="BC5" s="15"/>
      <c r="BD5" s="15"/>
      <c r="BE5" s="15"/>
      <c r="BF5" s="288"/>
    </row>
    <row r="6" spans="1:66">
      <c r="A6" s="8" t="s">
        <v>53</v>
      </c>
      <c r="B6" s="189">
        <v>6573.79</v>
      </c>
      <c r="C6" s="142">
        <v>7460.86</v>
      </c>
      <c r="D6" s="142">
        <v>7523.77</v>
      </c>
      <c r="E6" s="142">
        <v>8411.42</v>
      </c>
      <c r="F6" s="142">
        <v>8814.9599999999991</v>
      </c>
      <c r="G6" s="142">
        <v>9840.73</v>
      </c>
      <c r="H6" s="142">
        <v>10411.31</v>
      </c>
      <c r="I6" s="142">
        <v>11167.06</v>
      </c>
      <c r="J6" s="142">
        <v>11479.46</v>
      </c>
      <c r="K6" s="142">
        <v>11376.65</v>
      </c>
      <c r="L6" s="142">
        <v>11966.82</v>
      </c>
      <c r="M6" s="142">
        <v>11960.56</v>
      </c>
      <c r="N6" s="142">
        <v>11141.45</v>
      </c>
      <c r="O6" s="142">
        <v>10040.129999999999</v>
      </c>
      <c r="P6" s="142">
        <v>9607</v>
      </c>
      <c r="Q6" s="142">
        <v>9359</v>
      </c>
      <c r="R6" s="142">
        <v>9689</v>
      </c>
      <c r="S6" s="142">
        <v>9827</v>
      </c>
      <c r="T6" s="193">
        <v>10059</v>
      </c>
      <c r="U6" s="57">
        <v>626.21</v>
      </c>
      <c r="V6" s="57">
        <v>539.14</v>
      </c>
      <c r="W6" s="57">
        <v>376.22</v>
      </c>
      <c r="X6" s="57">
        <v>788.58</v>
      </c>
      <c r="Y6" s="57">
        <v>985.04</v>
      </c>
      <c r="Z6" s="57">
        <v>1059.28</v>
      </c>
      <c r="AA6" s="57">
        <v>1688.7</v>
      </c>
      <c r="AB6" s="57">
        <v>1632.93</v>
      </c>
      <c r="AC6" s="57">
        <v>1220.54</v>
      </c>
      <c r="AD6" s="57">
        <v>1123.3499999999999</v>
      </c>
      <c r="AE6" s="57">
        <v>2033.18</v>
      </c>
      <c r="AF6" s="57">
        <v>1839.45</v>
      </c>
      <c r="AG6" s="142">
        <v>1657.55</v>
      </c>
      <c r="AH6" s="142">
        <v>1414.95</v>
      </c>
      <c r="AI6" s="142">
        <v>1575</v>
      </c>
      <c r="AJ6" s="142">
        <v>1816</v>
      </c>
      <c r="AK6" s="142">
        <v>1761</v>
      </c>
      <c r="AL6" s="142">
        <v>1366</v>
      </c>
      <c r="AM6" s="193">
        <v>3045</v>
      </c>
      <c r="AN6" s="142">
        <v>7200</v>
      </c>
      <c r="AO6" s="142">
        <v>8000</v>
      </c>
      <c r="AP6" s="142">
        <v>7900</v>
      </c>
      <c r="AQ6" s="142">
        <v>9200</v>
      </c>
      <c r="AR6" s="142">
        <v>9800</v>
      </c>
      <c r="AS6" s="142">
        <v>10900</v>
      </c>
      <c r="AT6" s="142">
        <v>12100</v>
      </c>
      <c r="AU6" s="142">
        <v>12800</v>
      </c>
      <c r="AV6" s="142">
        <v>12700</v>
      </c>
      <c r="AW6" s="142">
        <v>12500</v>
      </c>
      <c r="AX6" s="142">
        <v>14000</v>
      </c>
      <c r="AY6" s="142">
        <v>13800</v>
      </c>
      <c r="AZ6" s="142">
        <v>12799</v>
      </c>
      <c r="BA6" s="142">
        <v>11455.08</v>
      </c>
      <c r="BB6" s="142">
        <v>11181.99</v>
      </c>
      <c r="BC6" s="142">
        <v>11175.01</v>
      </c>
      <c r="BD6" s="142">
        <v>11450</v>
      </c>
      <c r="BE6" s="142">
        <v>11193</v>
      </c>
      <c r="BF6" s="193">
        <v>13104</v>
      </c>
      <c r="BG6" s="23"/>
      <c r="BH6" s="114"/>
      <c r="BL6" s="27"/>
      <c r="BM6" s="27"/>
      <c r="BN6" s="27"/>
    </row>
    <row r="7" spans="1:66">
      <c r="A7" s="8" t="s">
        <v>54</v>
      </c>
      <c r="B7" s="189">
        <v>3087.9</v>
      </c>
      <c r="C7" s="142">
        <v>3581.23</v>
      </c>
      <c r="D7" s="142">
        <v>4049.19</v>
      </c>
      <c r="E7" s="142">
        <v>4153.3</v>
      </c>
      <c r="F7" s="142">
        <v>4317.95</v>
      </c>
      <c r="G7" s="142">
        <v>4895.43</v>
      </c>
      <c r="H7" s="142">
        <v>5306.05</v>
      </c>
      <c r="I7" s="142">
        <v>5859.23</v>
      </c>
      <c r="J7" s="142">
        <v>5912</v>
      </c>
      <c r="K7" s="142">
        <v>6278.25</v>
      </c>
      <c r="L7" s="142">
        <v>5959.32</v>
      </c>
      <c r="M7" s="142">
        <v>6503.9</v>
      </c>
      <c r="N7" s="142">
        <v>7057.15</v>
      </c>
      <c r="O7" s="142">
        <v>7138.38</v>
      </c>
      <c r="P7" s="142">
        <v>7174</v>
      </c>
      <c r="Q7" s="142">
        <v>9167</v>
      </c>
      <c r="R7" s="142">
        <v>8355</v>
      </c>
      <c r="S7" s="142">
        <v>8450</v>
      </c>
      <c r="T7" s="193">
        <v>8941</v>
      </c>
      <c r="U7" s="142">
        <v>112.09</v>
      </c>
      <c r="V7" s="142">
        <v>118.77</v>
      </c>
      <c r="W7" s="142">
        <v>150.81</v>
      </c>
      <c r="X7" s="142">
        <v>146.69999999999999</v>
      </c>
      <c r="Y7" s="142">
        <v>182.05</v>
      </c>
      <c r="Z7" s="142">
        <v>204.57</v>
      </c>
      <c r="AA7" s="142">
        <v>193.95</v>
      </c>
      <c r="AB7" s="142">
        <v>340.77</v>
      </c>
      <c r="AC7" s="142">
        <v>388</v>
      </c>
      <c r="AD7" s="142">
        <v>421.76</v>
      </c>
      <c r="AE7" s="142">
        <v>440.68</v>
      </c>
      <c r="AF7" s="142">
        <v>596.1</v>
      </c>
      <c r="AG7" s="142">
        <v>742.85</v>
      </c>
      <c r="AH7" s="142">
        <v>592.53</v>
      </c>
      <c r="AI7" s="142">
        <v>546</v>
      </c>
      <c r="AJ7" s="142">
        <v>621</v>
      </c>
      <c r="AK7" s="142">
        <v>2133</v>
      </c>
      <c r="AL7" s="142">
        <v>1979</v>
      </c>
      <c r="AM7" s="193">
        <v>871</v>
      </c>
      <c r="AN7" s="142">
        <v>3200</v>
      </c>
      <c r="AO7" s="142">
        <v>3700</v>
      </c>
      <c r="AP7" s="142">
        <v>4200</v>
      </c>
      <c r="AQ7" s="142">
        <v>4300</v>
      </c>
      <c r="AR7" s="142">
        <v>4500</v>
      </c>
      <c r="AS7" s="142">
        <v>5100</v>
      </c>
      <c r="AT7" s="142">
        <v>5500</v>
      </c>
      <c r="AU7" s="142">
        <v>6200</v>
      </c>
      <c r="AV7" s="142">
        <v>6300</v>
      </c>
      <c r="AW7" s="142">
        <v>6700</v>
      </c>
      <c r="AX7" s="142">
        <v>6400</v>
      </c>
      <c r="AY7" s="142">
        <v>7100</v>
      </c>
      <c r="AZ7" s="142">
        <v>7800</v>
      </c>
      <c r="BA7" s="142">
        <v>7730.91</v>
      </c>
      <c r="BB7" s="142">
        <v>7720</v>
      </c>
      <c r="BC7" s="142">
        <v>9788</v>
      </c>
      <c r="BD7" s="142">
        <v>10488</v>
      </c>
      <c r="BE7" s="142">
        <v>10429</v>
      </c>
      <c r="BF7" s="193">
        <v>9812</v>
      </c>
      <c r="BG7" s="23"/>
      <c r="BH7" s="114"/>
      <c r="BL7" s="27"/>
      <c r="BM7" s="27"/>
      <c r="BN7" s="27"/>
    </row>
    <row r="8" spans="1:66">
      <c r="A8" s="8" t="s">
        <v>55</v>
      </c>
      <c r="B8" s="189">
        <v>29300</v>
      </c>
      <c r="C8" s="142">
        <v>25500</v>
      </c>
      <c r="D8" s="142">
        <v>26600</v>
      </c>
      <c r="E8" s="142">
        <v>22600</v>
      </c>
      <c r="F8" s="142">
        <v>21200</v>
      </c>
      <c r="G8" s="142">
        <v>22700</v>
      </c>
      <c r="H8" s="142">
        <v>25400</v>
      </c>
      <c r="I8" s="142">
        <v>27100</v>
      </c>
      <c r="J8" s="142">
        <v>29500</v>
      </c>
      <c r="K8" s="142">
        <v>32200</v>
      </c>
      <c r="L8" s="142">
        <v>35000</v>
      </c>
      <c r="M8" s="142">
        <v>29500</v>
      </c>
      <c r="N8" s="142">
        <v>42386</v>
      </c>
      <c r="O8" s="142">
        <v>44417</v>
      </c>
      <c r="P8" s="142">
        <v>40719</v>
      </c>
      <c r="Q8" s="142">
        <v>40086</v>
      </c>
      <c r="R8" s="142">
        <v>36978</v>
      </c>
      <c r="S8" s="142">
        <v>37483</v>
      </c>
      <c r="T8" s="193">
        <v>39375</v>
      </c>
      <c r="U8" s="142">
        <v>0</v>
      </c>
      <c r="V8" s="142">
        <v>0</v>
      </c>
      <c r="W8" s="142">
        <v>0</v>
      </c>
      <c r="X8" s="142">
        <v>0</v>
      </c>
      <c r="Y8" s="142">
        <v>0</v>
      </c>
      <c r="Z8" s="142">
        <v>0</v>
      </c>
      <c r="AA8" s="142">
        <v>0</v>
      </c>
      <c r="AB8" s="142">
        <v>0</v>
      </c>
      <c r="AC8" s="142">
        <v>0</v>
      </c>
      <c r="AD8" s="142">
        <v>0</v>
      </c>
      <c r="AE8" s="142">
        <v>0</v>
      </c>
      <c r="AF8" s="142">
        <v>0</v>
      </c>
      <c r="AG8" s="142">
        <v>0</v>
      </c>
      <c r="AH8" s="142">
        <v>0</v>
      </c>
      <c r="AI8" s="142">
        <v>0</v>
      </c>
      <c r="AJ8" s="142">
        <v>0</v>
      </c>
      <c r="AK8" s="142">
        <v>0</v>
      </c>
      <c r="AL8" s="142">
        <v>0</v>
      </c>
      <c r="AM8" s="193">
        <v>0</v>
      </c>
      <c r="AN8" s="142">
        <v>29300</v>
      </c>
      <c r="AO8" s="142">
        <v>25500</v>
      </c>
      <c r="AP8" s="142">
        <v>26600</v>
      </c>
      <c r="AQ8" s="142">
        <v>22600</v>
      </c>
      <c r="AR8" s="142">
        <v>21200</v>
      </c>
      <c r="AS8" s="142">
        <v>22700</v>
      </c>
      <c r="AT8" s="142">
        <v>25400</v>
      </c>
      <c r="AU8" s="142">
        <v>27100</v>
      </c>
      <c r="AV8" s="142">
        <v>29500</v>
      </c>
      <c r="AW8" s="142">
        <v>32200</v>
      </c>
      <c r="AX8" s="142">
        <v>35000</v>
      </c>
      <c r="AY8" s="142">
        <v>29500</v>
      </c>
      <c r="AZ8" s="142">
        <v>42386</v>
      </c>
      <c r="BA8" s="142">
        <v>44417</v>
      </c>
      <c r="BB8" s="142">
        <v>40719</v>
      </c>
      <c r="BC8" s="142">
        <v>40086</v>
      </c>
      <c r="BD8" s="142">
        <v>36978</v>
      </c>
      <c r="BE8" s="142">
        <v>37483</v>
      </c>
      <c r="BF8" s="193">
        <v>39375</v>
      </c>
      <c r="BG8" s="23"/>
      <c r="BH8" s="114"/>
      <c r="BL8" s="27"/>
      <c r="BM8" s="27"/>
      <c r="BN8" s="27"/>
    </row>
    <row r="9" spans="1:66">
      <c r="A9" s="12" t="s">
        <v>56</v>
      </c>
      <c r="B9" s="189">
        <v>18225.77</v>
      </c>
      <c r="C9" s="142">
        <v>21623.89</v>
      </c>
      <c r="D9" s="142">
        <v>23642.32</v>
      </c>
      <c r="E9" s="142">
        <v>23227.87</v>
      </c>
      <c r="F9" s="142">
        <v>24197.97</v>
      </c>
      <c r="G9" s="142">
        <v>25664.21</v>
      </c>
      <c r="H9" s="142">
        <v>26749.599999999999</v>
      </c>
      <c r="I9" s="142">
        <v>29422.32</v>
      </c>
      <c r="J9" s="142">
        <v>30772.82</v>
      </c>
      <c r="K9" s="142">
        <v>27867.56</v>
      </c>
      <c r="L9" s="142">
        <v>28434.51</v>
      </c>
      <c r="M9" s="142">
        <v>27051.13</v>
      </c>
      <c r="N9" s="142">
        <v>29545.279999999999</v>
      </c>
      <c r="O9" s="142">
        <v>28853.94</v>
      </c>
      <c r="P9" s="142">
        <v>27102</v>
      </c>
      <c r="Q9" s="142">
        <v>27571</v>
      </c>
      <c r="R9" s="142">
        <v>27460</v>
      </c>
      <c r="S9" s="142">
        <v>27796</v>
      </c>
      <c r="T9" s="193">
        <v>27800</v>
      </c>
      <c r="U9" s="142">
        <v>6274.23</v>
      </c>
      <c r="V9" s="142">
        <v>3476.11</v>
      </c>
      <c r="W9" s="142">
        <v>2057.6799999999998</v>
      </c>
      <c r="X9" s="142">
        <v>2172.13</v>
      </c>
      <c r="Y9" s="142">
        <v>2802.04</v>
      </c>
      <c r="Z9" s="142">
        <v>3135.78</v>
      </c>
      <c r="AA9" s="142">
        <v>3050.4</v>
      </c>
      <c r="AB9" s="142">
        <v>1577.68</v>
      </c>
      <c r="AC9" s="142">
        <v>1427.18</v>
      </c>
      <c r="AD9" s="142">
        <v>5832.44</v>
      </c>
      <c r="AE9" s="142">
        <v>8365.49</v>
      </c>
      <c r="AF9" s="142">
        <v>10648.87</v>
      </c>
      <c r="AG9" s="142">
        <v>9754.7199999999993</v>
      </c>
      <c r="AH9" s="142">
        <v>9801.15</v>
      </c>
      <c r="AI9" s="142">
        <v>9238</v>
      </c>
      <c r="AJ9" s="142">
        <v>8834</v>
      </c>
      <c r="AK9" s="142">
        <v>9238</v>
      </c>
      <c r="AL9" s="142">
        <v>8831</v>
      </c>
      <c r="AM9" s="193">
        <v>9200</v>
      </c>
      <c r="AN9" s="142">
        <v>24500</v>
      </c>
      <c r="AO9" s="142">
        <v>25100</v>
      </c>
      <c r="AP9" s="142">
        <v>25700</v>
      </c>
      <c r="AQ9" s="142">
        <v>25400</v>
      </c>
      <c r="AR9" s="142">
        <v>27000</v>
      </c>
      <c r="AS9" s="142">
        <v>28800</v>
      </c>
      <c r="AT9" s="142">
        <v>29800</v>
      </c>
      <c r="AU9" s="142">
        <v>31000</v>
      </c>
      <c r="AV9" s="142">
        <v>32200</v>
      </c>
      <c r="AW9" s="142">
        <v>33700</v>
      </c>
      <c r="AX9" s="142">
        <v>36800</v>
      </c>
      <c r="AY9" s="142">
        <v>37700</v>
      </c>
      <c r="AZ9" s="142">
        <v>39300</v>
      </c>
      <c r="BA9" s="142">
        <v>38655.089999999997</v>
      </c>
      <c r="BB9" s="142">
        <v>36340</v>
      </c>
      <c r="BC9" s="142">
        <v>36405</v>
      </c>
      <c r="BD9" s="142">
        <v>36698</v>
      </c>
      <c r="BE9" s="142">
        <v>36627</v>
      </c>
      <c r="BF9" s="193">
        <v>37000</v>
      </c>
      <c r="BG9" s="23"/>
      <c r="BH9" s="114"/>
      <c r="BL9" s="27"/>
      <c r="BM9" s="27"/>
      <c r="BN9" s="27"/>
    </row>
    <row r="10" spans="1:66">
      <c r="A10" s="12" t="s">
        <v>57</v>
      </c>
      <c r="B10" s="189">
        <v>17327.669999999998</v>
      </c>
      <c r="C10" s="142">
        <v>17738.37</v>
      </c>
      <c r="D10" s="142">
        <v>19708.39</v>
      </c>
      <c r="E10" s="142">
        <v>21867.53</v>
      </c>
      <c r="F10" s="142">
        <v>23073.14</v>
      </c>
      <c r="G10" s="142">
        <v>24976.400000000001</v>
      </c>
      <c r="H10" s="142">
        <v>26754.78</v>
      </c>
      <c r="I10" s="142">
        <v>27668.87</v>
      </c>
      <c r="J10" s="142">
        <v>28569.97</v>
      </c>
      <c r="K10" s="142">
        <v>29658.13</v>
      </c>
      <c r="L10" s="142">
        <v>30936.94</v>
      </c>
      <c r="M10" s="142">
        <v>31391.18</v>
      </c>
      <c r="N10" s="142">
        <v>31072.44</v>
      </c>
      <c r="O10" s="142">
        <v>30508.95</v>
      </c>
      <c r="P10" s="142">
        <v>29896</v>
      </c>
      <c r="Q10" s="142">
        <v>28345</v>
      </c>
      <c r="R10" s="142">
        <v>29235</v>
      </c>
      <c r="S10" s="142">
        <v>28928</v>
      </c>
      <c r="T10" s="193">
        <v>28993</v>
      </c>
      <c r="U10" s="142">
        <v>672.32</v>
      </c>
      <c r="V10" s="142">
        <v>661.63</v>
      </c>
      <c r="W10" s="142">
        <v>691.61</v>
      </c>
      <c r="X10" s="142">
        <v>1232.48</v>
      </c>
      <c r="Y10" s="142">
        <v>1326.87</v>
      </c>
      <c r="Z10" s="142">
        <v>1423.6</v>
      </c>
      <c r="AA10" s="142">
        <v>1745.21</v>
      </c>
      <c r="AB10" s="142">
        <v>1631.12</v>
      </c>
      <c r="AC10" s="142">
        <v>1830.03</v>
      </c>
      <c r="AD10" s="142">
        <v>2041.87</v>
      </c>
      <c r="AE10" s="142">
        <v>2763.06</v>
      </c>
      <c r="AF10" s="142">
        <v>2708.81</v>
      </c>
      <c r="AG10" s="142">
        <v>2027.56</v>
      </c>
      <c r="AH10" s="142">
        <v>1561.52</v>
      </c>
      <c r="AI10" s="142">
        <v>1410</v>
      </c>
      <c r="AJ10" s="142">
        <v>1258</v>
      </c>
      <c r="AK10" s="142">
        <v>1252</v>
      </c>
      <c r="AL10" s="142">
        <v>1279</v>
      </c>
      <c r="AM10" s="193">
        <v>1128</v>
      </c>
      <c r="AN10" s="142">
        <v>18000</v>
      </c>
      <c r="AO10" s="142">
        <v>18400</v>
      </c>
      <c r="AP10" s="142">
        <v>20400</v>
      </c>
      <c r="AQ10" s="142">
        <v>23100</v>
      </c>
      <c r="AR10" s="142">
        <v>24400.01</v>
      </c>
      <c r="AS10" s="142">
        <v>26400</v>
      </c>
      <c r="AT10" s="142">
        <v>28500</v>
      </c>
      <c r="AU10" s="142">
        <v>29300</v>
      </c>
      <c r="AV10" s="142">
        <v>30400</v>
      </c>
      <c r="AW10" s="142">
        <v>31700</v>
      </c>
      <c r="AX10" s="142">
        <v>33700</v>
      </c>
      <c r="AY10" s="142">
        <v>34100</v>
      </c>
      <c r="AZ10" s="142">
        <v>33100</v>
      </c>
      <c r="BA10" s="142">
        <v>32070.47</v>
      </c>
      <c r="BB10" s="142">
        <v>31306</v>
      </c>
      <c r="BC10" s="142">
        <v>29603</v>
      </c>
      <c r="BD10" s="142">
        <v>30487.01</v>
      </c>
      <c r="BE10" s="142">
        <v>30207</v>
      </c>
      <c r="BF10" s="193">
        <v>30121</v>
      </c>
      <c r="BG10" s="23"/>
      <c r="BH10" s="114"/>
      <c r="BL10" s="27"/>
      <c r="BM10" s="27"/>
      <c r="BN10" s="27"/>
    </row>
    <row r="11" spans="1:66">
      <c r="A11" s="12" t="s">
        <v>58</v>
      </c>
      <c r="B11" s="189"/>
      <c r="C11" s="142"/>
      <c r="D11" s="142"/>
      <c r="E11" s="142"/>
      <c r="F11" s="142"/>
      <c r="G11" s="142"/>
      <c r="H11" s="142"/>
      <c r="I11" s="142"/>
      <c r="J11" s="142"/>
      <c r="K11" s="142"/>
      <c r="L11" s="142"/>
      <c r="M11" s="142"/>
      <c r="N11" s="142"/>
      <c r="O11" s="142"/>
      <c r="P11" s="142"/>
      <c r="Q11" s="142"/>
      <c r="R11" s="142"/>
      <c r="S11" s="142"/>
      <c r="T11" s="193"/>
      <c r="U11" s="142"/>
      <c r="V11" s="142"/>
      <c r="W11" s="142"/>
      <c r="X11" s="142"/>
      <c r="Y11" s="142"/>
      <c r="Z11" s="142"/>
      <c r="AA11" s="142"/>
      <c r="AB11" s="142"/>
      <c r="AC11" s="142"/>
      <c r="AD11" s="142"/>
      <c r="AE11" s="142"/>
      <c r="AF11" s="142"/>
      <c r="AG11" s="142"/>
      <c r="AH11" s="142"/>
      <c r="AI11" s="142"/>
      <c r="AJ11" s="142"/>
      <c r="AK11" s="142"/>
      <c r="AL11" s="142"/>
      <c r="AM11" s="193"/>
      <c r="AN11" s="142"/>
      <c r="AO11" s="142"/>
      <c r="AP11" s="142"/>
      <c r="AQ11" s="142"/>
      <c r="AR11" s="142"/>
      <c r="AS11" s="142"/>
      <c r="AT11" s="142"/>
      <c r="AU11" s="142"/>
      <c r="AV11" s="142"/>
      <c r="AW11" s="142"/>
      <c r="AX11" s="142"/>
      <c r="AY11" s="142"/>
      <c r="AZ11" s="142"/>
      <c r="BA11" s="142"/>
      <c r="BB11" s="142"/>
      <c r="BC11" s="142"/>
      <c r="BD11" s="142"/>
      <c r="BE11" s="142"/>
      <c r="BF11" s="193"/>
      <c r="BG11" s="23"/>
      <c r="BH11" s="114"/>
      <c r="BL11" s="27"/>
      <c r="BM11" s="27"/>
      <c r="BN11" s="27"/>
    </row>
    <row r="12" spans="1:66">
      <c r="A12" s="8" t="s">
        <v>59</v>
      </c>
      <c r="B12" s="189">
        <v>1621.59</v>
      </c>
      <c r="C12" s="142">
        <v>2572.87</v>
      </c>
      <c r="D12" s="142">
        <v>2979.37</v>
      </c>
      <c r="E12" s="142">
        <v>3198.34</v>
      </c>
      <c r="F12" s="142">
        <v>4333.3900000000003</v>
      </c>
      <c r="G12" s="142">
        <v>4725.29</v>
      </c>
      <c r="H12" s="142">
        <v>5025.68</v>
      </c>
      <c r="I12" s="142">
        <v>5078.2700000000004</v>
      </c>
      <c r="J12" s="142">
        <v>4766.37</v>
      </c>
      <c r="K12" s="142">
        <v>5829.01</v>
      </c>
      <c r="L12" s="142">
        <v>4863.17</v>
      </c>
      <c r="M12" s="142">
        <v>5089.93</v>
      </c>
      <c r="N12" s="142">
        <v>2865.29</v>
      </c>
      <c r="O12" s="142">
        <v>3395.47</v>
      </c>
      <c r="P12" s="142">
        <v>4057</v>
      </c>
      <c r="Q12" s="142">
        <v>4495</v>
      </c>
      <c r="R12" s="142">
        <v>4196</v>
      </c>
      <c r="S12" s="142">
        <v>4629</v>
      </c>
      <c r="T12" s="193">
        <v>4245</v>
      </c>
      <c r="U12" s="142">
        <v>1478.41</v>
      </c>
      <c r="V12" s="142">
        <v>1827.13</v>
      </c>
      <c r="W12" s="142">
        <v>1920.63</v>
      </c>
      <c r="X12" s="142">
        <v>1901.66</v>
      </c>
      <c r="Y12" s="142">
        <v>1566.6</v>
      </c>
      <c r="Z12" s="142">
        <v>1274.72</v>
      </c>
      <c r="AA12" s="142">
        <v>1474.32</v>
      </c>
      <c r="AB12" s="142">
        <v>1321.73</v>
      </c>
      <c r="AC12" s="142">
        <v>1533.63</v>
      </c>
      <c r="AD12" s="142">
        <v>1270.99</v>
      </c>
      <c r="AE12" s="142">
        <v>11336.82</v>
      </c>
      <c r="AF12" s="142">
        <v>7110.08</v>
      </c>
      <c r="AG12" s="142">
        <v>2034.71</v>
      </c>
      <c r="AH12" s="142">
        <v>1375.59</v>
      </c>
      <c r="AI12" s="142">
        <v>942</v>
      </c>
      <c r="AJ12" s="142">
        <v>1178</v>
      </c>
      <c r="AK12" s="142">
        <v>862</v>
      </c>
      <c r="AL12" s="142">
        <v>673</v>
      </c>
      <c r="AM12" s="193">
        <v>1560</v>
      </c>
      <c r="AN12" s="142">
        <v>3100</v>
      </c>
      <c r="AO12" s="142">
        <v>4400</v>
      </c>
      <c r="AP12" s="142">
        <v>4900</v>
      </c>
      <c r="AQ12" s="142">
        <v>5100</v>
      </c>
      <c r="AR12" s="142">
        <v>5900</v>
      </c>
      <c r="AS12" s="142">
        <v>6000</v>
      </c>
      <c r="AT12" s="142">
        <v>6500</v>
      </c>
      <c r="AU12" s="142">
        <v>6400</v>
      </c>
      <c r="AV12" s="142">
        <v>6300</v>
      </c>
      <c r="AW12" s="142">
        <v>7100</v>
      </c>
      <c r="AX12" s="142">
        <v>16200</v>
      </c>
      <c r="AY12" s="142">
        <v>12200</v>
      </c>
      <c r="AZ12" s="142">
        <v>4900</v>
      </c>
      <c r="BA12" s="142">
        <v>4771.0600000000004</v>
      </c>
      <c r="BB12" s="142">
        <v>4999</v>
      </c>
      <c r="BC12" s="142">
        <v>5673</v>
      </c>
      <c r="BD12" s="142">
        <v>5058</v>
      </c>
      <c r="BE12" s="142">
        <v>5302</v>
      </c>
      <c r="BF12" s="193">
        <v>5805</v>
      </c>
      <c r="BG12" s="23"/>
      <c r="BH12" s="114"/>
      <c r="BL12" s="27"/>
      <c r="BM12" s="27"/>
      <c r="BN12" s="27"/>
    </row>
    <row r="13" spans="1:66">
      <c r="A13" s="8" t="s">
        <v>60</v>
      </c>
      <c r="B13" s="189">
        <v>178.82</v>
      </c>
      <c r="C13" s="142">
        <v>172.77</v>
      </c>
      <c r="D13" s="142">
        <v>178.23</v>
      </c>
      <c r="E13" s="142">
        <v>203.71</v>
      </c>
      <c r="F13" s="142">
        <v>103.31</v>
      </c>
      <c r="G13" s="142">
        <v>84.17</v>
      </c>
      <c r="H13" s="142">
        <v>93.46</v>
      </c>
      <c r="I13" s="142">
        <v>8.6</v>
      </c>
      <c r="J13" s="142">
        <v>20.97</v>
      </c>
      <c r="K13" s="142">
        <v>102.39</v>
      </c>
      <c r="L13" s="142">
        <v>99.31</v>
      </c>
      <c r="M13" s="142">
        <v>775.59</v>
      </c>
      <c r="N13" s="142">
        <v>692.72</v>
      </c>
      <c r="O13" s="142">
        <v>370.31</v>
      </c>
      <c r="P13" s="142">
        <v>272</v>
      </c>
      <c r="Q13" s="142">
        <v>363</v>
      </c>
      <c r="R13" s="142">
        <v>496</v>
      </c>
      <c r="S13" s="142">
        <v>875</v>
      </c>
      <c r="T13" s="193">
        <v>389</v>
      </c>
      <c r="U13" s="142">
        <v>1221.18</v>
      </c>
      <c r="V13" s="142">
        <v>1227.24</v>
      </c>
      <c r="W13" s="142">
        <v>1221.78</v>
      </c>
      <c r="X13" s="142">
        <v>1496.3</v>
      </c>
      <c r="Y13" s="142">
        <v>1996.69</v>
      </c>
      <c r="Z13" s="142">
        <v>2215.83</v>
      </c>
      <c r="AA13" s="142">
        <v>2406.5300000000002</v>
      </c>
      <c r="AB13" s="142">
        <v>2991.4</v>
      </c>
      <c r="AC13" s="142">
        <v>2879.03</v>
      </c>
      <c r="AD13" s="142">
        <v>3197.61</v>
      </c>
      <c r="AE13" s="142">
        <v>3100.68</v>
      </c>
      <c r="AF13" s="142">
        <v>2824.41</v>
      </c>
      <c r="AG13" s="142">
        <v>2747.59</v>
      </c>
      <c r="AH13" s="142">
        <v>3248.37</v>
      </c>
      <c r="AI13" s="142">
        <v>3054</v>
      </c>
      <c r="AJ13" s="142">
        <v>3831</v>
      </c>
      <c r="AK13" s="142">
        <v>3976</v>
      </c>
      <c r="AL13" s="142">
        <v>3944</v>
      </c>
      <c r="AM13" s="193">
        <v>3506</v>
      </c>
      <c r="AN13" s="142">
        <v>1400</v>
      </c>
      <c r="AO13" s="142">
        <v>1400</v>
      </c>
      <c r="AP13" s="142">
        <v>1400</v>
      </c>
      <c r="AQ13" s="142">
        <v>1700</v>
      </c>
      <c r="AR13" s="142">
        <v>2100</v>
      </c>
      <c r="AS13" s="142">
        <v>2300</v>
      </c>
      <c r="AT13" s="142">
        <v>2500</v>
      </c>
      <c r="AU13" s="142">
        <v>3000</v>
      </c>
      <c r="AV13" s="142">
        <v>2900</v>
      </c>
      <c r="AW13" s="142">
        <v>3300</v>
      </c>
      <c r="AX13" s="142">
        <v>3200</v>
      </c>
      <c r="AY13" s="142">
        <v>3600</v>
      </c>
      <c r="AZ13" s="142">
        <v>3440.31</v>
      </c>
      <c r="BA13" s="142">
        <v>3618.68</v>
      </c>
      <c r="BB13" s="142">
        <v>3326</v>
      </c>
      <c r="BC13" s="142">
        <v>4194</v>
      </c>
      <c r="BD13" s="142">
        <v>4472</v>
      </c>
      <c r="BE13" s="142">
        <v>4819</v>
      </c>
      <c r="BF13" s="193">
        <v>3895</v>
      </c>
      <c r="BG13" s="23"/>
      <c r="BH13" s="114"/>
      <c r="BL13" s="27"/>
      <c r="BM13" s="27"/>
      <c r="BN13" s="27"/>
    </row>
    <row r="14" spans="1:66">
      <c r="A14" s="8" t="s">
        <v>61</v>
      </c>
      <c r="B14" s="189">
        <v>2892.68</v>
      </c>
      <c r="C14" s="142">
        <v>3482.81</v>
      </c>
      <c r="D14" s="142">
        <v>3787.28</v>
      </c>
      <c r="E14" s="142">
        <v>3258.29</v>
      </c>
      <c r="F14" s="142">
        <v>2933.51</v>
      </c>
      <c r="G14" s="142">
        <v>2887.09</v>
      </c>
      <c r="H14" s="142">
        <v>3043.14</v>
      </c>
      <c r="I14" s="142">
        <v>2944.79</v>
      </c>
      <c r="J14" s="142">
        <v>3105.4</v>
      </c>
      <c r="K14" s="142">
        <v>1762.28</v>
      </c>
      <c r="L14" s="142">
        <v>3074.96</v>
      </c>
      <c r="M14" s="142">
        <v>3956.3</v>
      </c>
      <c r="N14" s="142">
        <v>4606.1000000000004</v>
      </c>
      <c r="O14" s="142">
        <v>3143.2</v>
      </c>
      <c r="P14" s="142">
        <v>2799</v>
      </c>
      <c r="Q14" s="142">
        <v>3579</v>
      </c>
      <c r="R14" s="142">
        <v>3125</v>
      </c>
      <c r="S14" s="142">
        <v>2406</v>
      </c>
      <c r="T14" s="193">
        <v>2399</v>
      </c>
      <c r="U14" s="142">
        <v>7.32</v>
      </c>
      <c r="V14" s="142">
        <v>17.190000000000001</v>
      </c>
      <c r="W14" s="142">
        <v>12.72</v>
      </c>
      <c r="X14" s="142">
        <v>41.71</v>
      </c>
      <c r="Y14" s="142">
        <v>66.489999999999995</v>
      </c>
      <c r="Z14" s="142">
        <v>312.91000000000003</v>
      </c>
      <c r="AA14" s="142">
        <v>156.86000000000001</v>
      </c>
      <c r="AB14" s="142">
        <v>355.22</v>
      </c>
      <c r="AC14" s="142">
        <v>194.6</v>
      </c>
      <c r="AD14" s="142">
        <v>337.72</v>
      </c>
      <c r="AE14" s="142">
        <v>425.04</v>
      </c>
      <c r="AF14" s="142">
        <v>143.69999999999999</v>
      </c>
      <c r="AG14" s="142">
        <v>93.89</v>
      </c>
      <c r="AH14" s="142">
        <v>84.01</v>
      </c>
      <c r="AI14" s="142">
        <v>79</v>
      </c>
      <c r="AJ14" s="142">
        <v>77</v>
      </c>
      <c r="AK14" s="142">
        <v>32</v>
      </c>
      <c r="AL14" s="142">
        <v>22</v>
      </c>
      <c r="AM14" s="193">
        <v>60</v>
      </c>
      <c r="AN14" s="142">
        <v>2900</v>
      </c>
      <c r="AO14" s="142">
        <v>3500</v>
      </c>
      <c r="AP14" s="142">
        <v>3800</v>
      </c>
      <c r="AQ14" s="142">
        <v>3300</v>
      </c>
      <c r="AR14" s="142">
        <v>3000</v>
      </c>
      <c r="AS14" s="142">
        <v>3200</v>
      </c>
      <c r="AT14" s="142">
        <v>3200</v>
      </c>
      <c r="AU14" s="142">
        <v>3300</v>
      </c>
      <c r="AV14" s="142">
        <v>3300</v>
      </c>
      <c r="AW14" s="142">
        <v>2100</v>
      </c>
      <c r="AX14" s="142">
        <v>3500</v>
      </c>
      <c r="AY14" s="142">
        <v>4100</v>
      </c>
      <c r="AZ14" s="142">
        <v>4700</v>
      </c>
      <c r="BA14" s="142">
        <v>3227.22</v>
      </c>
      <c r="BB14" s="142">
        <v>2878</v>
      </c>
      <c r="BC14" s="142">
        <v>3656</v>
      </c>
      <c r="BD14" s="142">
        <v>3157</v>
      </c>
      <c r="BE14" s="142">
        <v>2428</v>
      </c>
      <c r="BF14" s="193">
        <v>2459</v>
      </c>
      <c r="BG14" s="23"/>
      <c r="BH14" s="114"/>
      <c r="BL14" s="27"/>
      <c r="BM14" s="27"/>
      <c r="BN14" s="27"/>
    </row>
    <row r="15" spans="1:66">
      <c r="A15" s="8" t="s">
        <v>62</v>
      </c>
      <c r="B15" s="189">
        <v>4303.58</v>
      </c>
      <c r="C15" s="142">
        <v>4177.3900000000003</v>
      </c>
      <c r="D15" s="142">
        <v>4587.3100000000004</v>
      </c>
      <c r="E15" s="142">
        <v>6102.44</v>
      </c>
      <c r="F15" s="142">
        <v>4702</v>
      </c>
      <c r="G15" s="142">
        <v>5038.59</v>
      </c>
      <c r="H15" s="142">
        <v>5161.4399999999996</v>
      </c>
      <c r="I15" s="142">
        <v>5317.77</v>
      </c>
      <c r="J15" s="142">
        <v>4778.57</v>
      </c>
      <c r="K15" s="142">
        <v>4008.05</v>
      </c>
      <c r="L15" s="142">
        <v>5422.04</v>
      </c>
      <c r="M15" s="142">
        <v>5526.77</v>
      </c>
      <c r="N15" s="142">
        <v>5170.79</v>
      </c>
      <c r="O15" s="142">
        <v>5504.82</v>
      </c>
      <c r="P15" s="142">
        <v>4977</v>
      </c>
      <c r="Q15" s="142">
        <v>4969</v>
      </c>
      <c r="R15" s="142">
        <v>4696</v>
      </c>
      <c r="S15" s="142">
        <v>4075</v>
      </c>
      <c r="T15" s="193">
        <v>4778</v>
      </c>
      <c r="U15" s="142">
        <v>96.42</v>
      </c>
      <c r="V15" s="142">
        <v>122.61</v>
      </c>
      <c r="W15" s="142">
        <v>112.7</v>
      </c>
      <c r="X15" s="142">
        <v>197.56</v>
      </c>
      <c r="Y15" s="142">
        <v>198</v>
      </c>
      <c r="Z15" s="142">
        <v>261.41000000000003</v>
      </c>
      <c r="AA15" s="142">
        <v>238.56</v>
      </c>
      <c r="AB15" s="142">
        <v>282.23</v>
      </c>
      <c r="AC15" s="142">
        <v>321.43</v>
      </c>
      <c r="AD15" s="142">
        <v>291.95</v>
      </c>
      <c r="AE15" s="142">
        <v>377.95</v>
      </c>
      <c r="AF15" s="142">
        <v>273.23</v>
      </c>
      <c r="AG15" s="142">
        <v>329.21</v>
      </c>
      <c r="AH15" s="142">
        <v>274.29000000000002</v>
      </c>
      <c r="AI15" s="142">
        <v>307</v>
      </c>
      <c r="AJ15" s="142">
        <v>409</v>
      </c>
      <c r="AK15" s="142">
        <v>517</v>
      </c>
      <c r="AL15" s="142">
        <v>395</v>
      </c>
      <c r="AM15" s="193">
        <v>567</v>
      </c>
      <c r="AN15" s="142">
        <v>4400</v>
      </c>
      <c r="AO15" s="142">
        <v>4300</v>
      </c>
      <c r="AP15" s="142">
        <v>4700</v>
      </c>
      <c r="AQ15" s="142">
        <v>6300</v>
      </c>
      <c r="AR15" s="142">
        <v>4900</v>
      </c>
      <c r="AS15" s="142">
        <v>5300</v>
      </c>
      <c r="AT15" s="142">
        <v>5400</v>
      </c>
      <c r="AU15" s="142">
        <v>5600</v>
      </c>
      <c r="AV15" s="142">
        <v>5100</v>
      </c>
      <c r="AW15" s="142">
        <v>4300</v>
      </c>
      <c r="AX15" s="142">
        <v>5800</v>
      </c>
      <c r="AY15" s="142">
        <v>5800</v>
      </c>
      <c r="AZ15" s="142">
        <v>5500</v>
      </c>
      <c r="BA15" s="142">
        <v>5779.11</v>
      </c>
      <c r="BB15" s="142">
        <v>5284</v>
      </c>
      <c r="BC15" s="142">
        <v>5378</v>
      </c>
      <c r="BD15" s="142">
        <v>5213</v>
      </c>
      <c r="BE15" s="142">
        <v>4470</v>
      </c>
      <c r="BF15" s="193">
        <v>5345</v>
      </c>
      <c r="BG15" s="23"/>
      <c r="BH15" s="114"/>
      <c r="BL15" s="27"/>
      <c r="BM15" s="27"/>
      <c r="BN15" s="27"/>
    </row>
    <row r="16" spans="1:66">
      <c r="A16" s="8" t="s">
        <v>63</v>
      </c>
      <c r="B16" s="189">
        <v>5056.6899999999996</v>
      </c>
      <c r="C16" s="142">
        <v>4939.07</v>
      </c>
      <c r="D16" s="142">
        <v>6089.03</v>
      </c>
      <c r="E16" s="142">
        <v>6705.75</v>
      </c>
      <c r="F16" s="142">
        <v>6931.6</v>
      </c>
      <c r="G16" s="142">
        <v>8676.9</v>
      </c>
      <c r="H16" s="142">
        <v>8005.76</v>
      </c>
      <c r="I16" s="142">
        <v>8420.23</v>
      </c>
      <c r="J16" s="142">
        <v>9439.57</v>
      </c>
      <c r="K16" s="142">
        <v>9861.3700000000008</v>
      </c>
      <c r="L16" s="142">
        <v>9018.67</v>
      </c>
      <c r="M16" s="142">
        <v>9796.2999999999993</v>
      </c>
      <c r="N16" s="142">
        <v>8821.3799999999992</v>
      </c>
      <c r="O16" s="142">
        <v>8184.09</v>
      </c>
      <c r="P16" s="142">
        <v>7675</v>
      </c>
      <c r="Q16" s="142">
        <v>7666</v>
      </c>
      <c r="R16" s="142">
        <v>6617</v>
      </c>
      <c r="S16" s="142">
        <v>9765</v>
      </c>
      <c r="T16" s="193">
        <v>10133</v>
      </c>
      <c r="U16" s="142">
        <v>2743.31</v>
      </c>
      <c r="V16" s="142">
        <v>2960.93</v>
      </c>
      <c r="W16" s="142">
        <v>2910.97</v>
      </c>
      <c r="X16" s="142">
        <v>4594.25</v>
      </c>
      <c r="Y16" s="142">
        <v>7868.39</v>
      </c>
      <c r="Z16" s="142">
        <v>7623.1</v>
      </c>
      <c r="AA16" s="142">
        <v>7994.24</v>
      </c>
      <c r="AB16" s="142">
        <v>8579.77</v>
      </c>
      <c r="AC16" s="142">
        <v>10460.43</v>
      </c>
      <c r="AD16" s="142">
        <v>10738.64</v>
      </c>
      <c r="AE16" s="142">
        <v>11981.33</v>
      </c>
      <c r="AF16" s="142">
        <v>13203.7</v>
      </c>
      <c r="AG16" s="142">
        <v>12678.62</v>
      </c>
      <c r="AH16" s="142">
        <v>12221.59</v>
      </c>
      <c r="AI16" s="142">
        <v>12605</v>
      </c>
      <c r="AJ16" s="142">
        <v>13196</v>
      </c>
      <c r="AK16" s="142">
        <v>15354</v>
      </c>
      <c r="AL16" s="142">
        <v>18012</v>
      </c>
      <c r="AM16" s="193">
        <v>19483</v>
      </c>
      <c r="AN16" s="142">
        <v>7800</v>
      </c>
      <c r="AO16" s="142">
        <v>7900</v>
      </c>
      <c r="AP16" s="142">
        <v>9000</v>
      </c>
      <c r="AQ16" s="142">
        <v>11300</v>
      </c>
      <c r="AR16" s="142">
        <v>14800</v>
      </c>
      <c r="AS16" s="142">
        <v>16300</v>
      </c>
      <c r="AT16" s="142">
        <v>16000</v>
      </c>
      <c r="AU16" s="142">
        <v>17000</v>
      </c>
      <c r="AV16" s="142">
        <v>19900</v>
      </c>
      <c r="AW16" s="142">
        <v>20600</v>
      </c>
      <c r="AX16" s="142">
        <v>21000</v>
      </c>
      <c r="AY16" s="142">
        <v>23000</v>
      </c>
      <c r="AZ16" s="142">
        <v>21500</v>
      </c>
      <c r="BA16" s="142">
        <v>20405.68</v>
      </c>
      <c r="BB16" s="142">
        <v>20279.990000000002</v>
      </c>
      <c r="BC16" s="142">
        <v>20862</v>
      </c>
      <c r="BD16" s="142">
        <v>21971</v>
      </c>
      <c r="BE16" s="142">
        <v>27776.99</v>
      </c>
      <c r="BF16" s="193">
        <v>29616</v>
      </c>
      <c r="BG16" s="23"/>
      <c r="BH16" s="114"/>
      <c r="BL16" s="27"/>
      <c r="BM16" s="27"/>
      <c r="BN16" s="27"/>
    </row>
    <row r="17" spans="1:66">
      <c r="A17" s="12" t="s">
        <v>64</v>
      </c>
      <c r="B17" s="189">
        <v>3930.15</v>
      </c>
      <c r="C17" s="142">
        <v>4334.8100000000004</v>
      </c>
      <c r="D17" s="142">
        <v>4501.68</v>
      </c>
      <c r="E17" s="142">
        <v>4694.0600000000004</v>
      </c>
      <c r="F17" s="142">
        <v>5398.94</v>
      </c>
      <c r="G17" s="142">
        <v>5199.9799999999996</v>
      </c>
      <c r="H17" s="142">
        <v>5854.94</v>
      </c>
      <c r="I17" s="142">
        <v>6004.87</v>
      </c>
      <c r="J17" s="142">
        <v>6855.63</v>
      </c>
      <c r="K17" s="142">
        <v>7023.06</v>
      </c>
      <c r="L17" s="142">
        <v>6290.31</v>
      </c>
      <c r="M17" s="142">
        <v>7853.75</v>
      </c>
      <c r="N17" s="142">
        <v>7742.1</v>
      </c>
      <c r="O17" s="142">
        <v>7738.71</v>
      </c>
      <c r="P17" s="142">
        <v>7376</v>
      </c>
      <c r="Q17" s="142">
        <v>7608</v>
      </c>
      <c r="R17" s="142">
        <v>7813</v>
      </c>
      <c r="S17" s="142">
        <v>7959</v>
      </c>
      <c r="T17" s="193">
        <v>7405</v>
      </c>
      <c r="U17" s="142">
        <v>369.85</v>
      </c>
      <c r="V17" s="142">
        <v>565.19000000000005</v>
      </c>
      <c r="W17" s="142">
        <v>598.33000000000004</v>
      </c>
      <c r="X17" s="142">
        <v>705.93</v>
      </c>
      <c r="Y17" s="142">
        <v>601.07000000000005</v>
      </c>
      <c r="Z17" s="142">
        <v>1000.01</v>
      </c>
      <c r="AA17" s="142">
        <v>1145.06</v>
      </c>
      <c r="AB17" s="142">
        <v>2495.14</v>
      </c>
      <c r="AC17" s="142">
        <v>2544.37</v>
      </c>
      <c r="AD17" s="142">
        <v>2576.94</v>
      </c>
      <c r="AE17" s="142">
        <v>2909.69</v>
      </c>
      <c r="AF17" s="142">
        <v>2546.2600000000002</v>
      </c>
      <c r="AG17" s="142">
        <v>3157.91</v>
      </c>
      <c r="AH17" s="142">
        <v>2761.58</v>
      </c>
      <c r="AI17" s="142">
        <v>3288</v>
      </c>
      <c r="AJ17" s="142">
        <v>3575</v>
      </c>
      <c r="AK17" s="142">
        <v>3753</v>
      </c>
      <c r="AL17" s="142">
        <v>3676</v>
      </c>
      <c r="AM17" s="193">
        <v>3854</v>
      </c>
      <c r="AN17" s="142">
        <v>4300</v>
      </c>
      <c r="AO17" s="142">
        <v>4900</v>
      </c>
      <c r="AP17" s="142">
        <v>5100</v>
      </c>
      <c r="AQ17" s="142">
        <v>5400</v>
      </c>
      <c r="AR17" s="142">
        <v>6000</v>
      </c>
      <c r="AS17" s="142">
        <v>6200</v>
      </c>
      <c r="AT17" s="142">
        <v>7000</v>
      </c>
      <c r="AU17" s="142">
        <v>8500</v>
      </c>
      <c r="AV17" s="142">
        <v>9400</v>
      </c>
      <c r="AW17" s="142">
        <v>9600</v>
      </c>
      <c r="AX17" s="142">
        <v>9200</v>
      </c>
      <c r="AY17" s="142">
        <v>10400</v>
      </c>
      <c r="AZ17" s="142">
        <v>10900</v>
      </c>
      <c r="BA17" s="142">
        <v>10500.3</v>
      </c>
      <c r="BB17" s="142">
        <v>10663.99</v>
      </c>
      <c r="BC17" s="142">
        <v>11183</v>
      </c>
      <c r="BD17" s="142">
        <v>11566</v>
      </c>
      <c r="BE17" s="142">
        <v>11635</v>
      </c>
      <c r="BF17" s="193">
        <v>11259</v>
      </c>
      <c r="BG17" s="23"/>
      <c r="BH17" s="114"/>
      <c r="BL17" s="27"/>
      <c r="BM17" s="27"/>
      <c r="BN17" s="27"/>
    </row>
    <row r="18" spans="1:66">
      <c r="A18" s="12" t="s">
        <v>65</v>
      </c>
      <c r="B18" s="189">
        <v>2083.46</v>
      </c>
      <c r="C18" s="142">
        <v>1988.61</v>
      </c>
      <c r="D18" s="142">
        <v>2358.36</v>
      </c>
      <c r="E18" s="142">
        <v>3055.14</v>
      </c>
      <c r="F18" s="142">
        <v>3014.31</v>
      </c>
      <c r="G18" s="142">
        <v>3802.54</v>
      </c>
      <c r="H18" s="142">
        <v>3247.64</v>
      </c>
      <c r="I18" s="142">
        <v>3551.23</v>
      </c>
      <c r="J18" s="142">
        <v>3594.39</v>
      </c>
      <c r="K18" s="142">
        <v>3887.75</v>
      </c>
      <c r="L18" s="142">
        <v>3829.83</v>
      </c>
      <c r="M18" s="142">
        <v>4013.54</v>
      </c>
      <c r="N18" s="142">
        <v>3220.2</v>
      </c>
      <c r="O18" s="142">
        <v>2724.53</v>
      </c>
      <c r="P18" s="142">
        <v>3221</v>
      </c>
      <c r="Q18" s="142">
        <v>3150</v>
      </c>
      <c r="R18" s="142">
        <v>3077</v>
      </c>
      <c r="S18" s="142">
        <v>2977</v>
      </c>
      <c r="T18" s="193">
        <v>3096</v>
      </c>
      <c r="U18" s="142">
        <v>3416.54</v>
      </c>
      <c r="V18" s="142">
        <v>2711.39</v>
      </c>
      <c r="W18" s="142">
        <v>3141.65</v>
      </c>
      <c r="X18" s="142">
        <v>3144.86</v>
      </c>
      <c r="Y18" s="142">
        <v>2385.69</v>
      </c>
      <c r="Z18" s="142">
        <v>2897.46</v>
      </c>
      <c r="AA18" s="142">
        <v>4752.3599999999997</v>
      </c>
      <c r="AB18" s="142">
        <v>7148.77</v>
      </c>
      <c r="AC18" s="142">
        <v>7905.61</v>
      </c>
      <c r="AD18" s="142">
        <v>9112.25</v>
      </c>
      <c r="AE18" s="142">
        <v>11470.17</v>
      </c>
      <c r="AF18" s="142">
        <v>12286.46</v>
      </c>
      <c r="AG18" s="142">
        <v>10079.81</v>
      </c>
      <c r="AH18" s="142">
        <v>7285.05</v>
      </c>
      <c r="AI18" s="142">
        <v>6878</v>
      </c>
      <c r="AJ18" s="142">
        <v>6832</v>
      </c>
      <c r="AK18" s="142">
        <v>7358</v>
      </c>
      <c r="AL18" s="142">
        <v>7053</v>
      </c>
      <c r="AM18" s="193">
        <v>7471</v>
      </c>
      <c r="AN18" s="142">
        <v>5500</v>
      </c>
      <c r="AO18" s="142">
        <v>4700</v>
      </c>
      <c r="AP18" s="142">
        <v>5500</v>
      </c>
      <c r="AQ18" s="142">
        <v>6200</v>
      </c>
      <c r="AR18" s="142">
        <v>5400</v>
      </c>
      <c r="AS18" s="142">
        <v>6700</v>
      </c>
      <c r="AT18" s="142">
        <v>8000</v>
      </c>
      <c r="AU18" s="142">
        <v>10700</v>
      </c>
      <c r="AV18" s="142">
        <v>11500</v>
      </c>
      <c r="AW18" s="142">
        <v>13000</v>
      </c>
      <c r="AX18" s="142">
        <v>15300</v>
      </c>
      <c r="AY18" s="142">
        <v>16300</v>
      </c>
      <c r="AZ18" s="142">
        <v>13300</v>
      </c>
      <c r="BA18" s="142">
        <v>10009.58</v>
      </c>
      <c r="BB18" s="142">
        <v>10099</v>
      </c>
      <c r="BC18" s="142">
        <v>9982</v>
      </c>
      <c r="BD18" s="142">
        <v>10435.01</v>
      </c>
      <c r="BE18" s="142">
        <v>10029.99</v>
      </c>
      <c r="BF18" s="193">
        <v>10567</v>
      </c>
      <c r="BG18" s="23"/>
      <c r="BH18" s="114"/>
      <c r="BL18" s="27"/>
      <c r="BM18" s="27"/>
      <c r="BN18" s="27"/>
    </row>
    <row r="19" spans="1:66">
      <c r="A19" s="12" t="s">
        <v>66</v>
      </c>
      <c r="B19" s="189">
        <v>45740.13</v>
      </c>
      <c r="C19" s="142">
        <v>47867.360000000001</v>
      </c>
      <c r="D19" s="142">
        <v>52322.2</v>
      </c>
      <c r="E19" s="142">
        <v>57357.66</v>
      </c>
      <c r="F19" s="142">
        <v>63208.93</v>
      </c>
      <c r="G19" s="142">
        <v>71223.03</v>
      </c>
      <c r="H19" s="142">
        <v>78820.210000000006</v>
      </c>
      <c r="I19" s="142">
        <v>86685.11</v>
      </c>
      <c r="J19" s="142">
        <v>90811.06</v>
      </c>
      <c r="K19" s="142">
        <v>95987.03</v>
      </c>
      <c r="L19" s="142">
        <v>102859.38</v>
      </c>
      <c r="M19" s="142">
        <v>110189.28</v>
      </c>
      <c r="N19" s="142">
        <v>113029.11</v>
      </c>
      <c r="O19" s="142">
        <v>115346.68</v>
      </c>
      <c r="P19" s="142">
        <v>117944</v>
      </c>
      <c r="Q19" s="142">
        <v>121968</v>
      </c>
      <c r="R19" s="142">
        <v>127651</v>
      </c>
      <c r="S19" s="142">
        <v>132663</v>
      </c>
      <c r="T19" s="193">
        <v>138816</v>
      </c>
      <c r="U19" s="142">
        <v>1159.8800000000001</v>
      </c>
      <c r="V19" s="142">
        <v>1532.64</v>
      </c>
      <c r="W19" s="142">
        <v>1877.79</v>
      </c>
      <c r="X19" s="142">
        <v>2442.33</v>
      </c>
      <c r="Y19" s="142">
        <v>2991.07</v>
      </c>
      <c r="Z19" s="142">
        <v>3676.97</v>
      </c>
      <c r="AA19" s="142">
        <v>4079.79</v>
      </c>
      <c r="AB19" s="142">
        <v>3114.89</v>
      </c>
      <c r="AC19" s="142">
        <v>3888.95</v>
      </c>
      <c r="AD19" s="142">
        <v>5112.97</v>
      </c>
      <c r="AE19" s="142">
        <v>5840.62</v>
      </c>
      <c r="AF19" s="142">
        <v>6710.73</v>
      </c>
      <c r="AG19" s="142">
        <v>6870.9</v>
      </c>
      <c r="AH19" s="142">
        <v>5907</v>
      </c>
      <c r="AI19" s="142">
        <v>6358</v>
      </c>
      <c r="AJ19" s="142">
        <v>7421</v>
      </c>
      <c r="AK19" s="142">
        <v>6402</v>
      </c>
      <c r="AL19" s="142">
        <v>5836</v>
      </c>
      <c r="AM19" s="193">
        <v>5524</v>
      </c>
      <c r="AN19" s="142">
        <v>46900</v>
      </c>
      <c r="AO19" s="142">
        <v>49400</v>
      </c>
      <c r="AP19" s="142">
        <v>54200</v>
      </c>
      <c r="AQ19" s="142">
        <v>59800</v>
      </c>
      <c r="AR19" s="142">
        <v>66200</v>
      </c>
      <c r="AS19" s="142">
        <v>74900</v>
      </c>
      <c r="AT19" s="142">
        <v>82900</v>
      </c>
      <c r="AU19" s="142">
        <v>89800</v>
      </c>
      <c r="AV19" s="142">
        <v>94700</v>
      </c>
      <c r="AW19" s="142">
        <v>101100</v>
      </c>
      <c r="AX19" s="142">
        <v>108700</v>
      </c>
      <c r="AY19" s="142">
        <v>116900</v>
      </c>
      <c r="AZ19" s="142">
        <v>119900</v>
      </c>
      <c r="BA19" s="142">
        <v>121253.69</v>
      </c>
      <c r="BB19" s="142">
        <v>124302</v>
      </c>
      <c r="BC19" s="142">
        <v>129389</v>
      </c>
      <c r="BD19" s="142">
        <v>134053</v>
      </c>
      <c r="BE19" s="142">
        <v>138499</v>
      </c>
      <c r="BF19" s="193">
        <v>144340</v>
      </c>
      <c r="BG19" s="23"/>
      <c r="BH19" s="114"/>
      <c r="BL19" s="27"/>
      <c r="BM19" s="27"/>
      <c r="BN19" s="27"/>
    </row>
    <row r="20" spans="1:66">
      <c r="A20" s="12" t="s">
        <v>67</v>
      </c>
      <c r="B20" s="189">
        <v>4911.5600000000004</v>
      </c>
      <c r="C20" s="142">
        <v>4813.9799999999996</v>
      </c>
      <c r="D20" s="142">
        <v>5707.94</v>
      </c>
      <c r="E20" s="142">
        <v>6940.63</v>
      </c>
      <c r="F20" s="142">
        <v>7843.53</v>
      </c>
      <c r="G20" s="142">
        <v>8197.42</v>
      </c>
      <c r="H20" s="142">
        <v>8532.6299999999992</v>
      </c>
      <c r="I20" s="142">
        <v>9019.64</v>
      </c>
      <c r="J20" s="142">
        <v>9505.35</v>
      </c>
      <c r="K20" s="142">
        <v>9729.02</v>
      </c>
      <c r="L20" s="142">
        <v>9866.4599999999991</v>
      </c>
      <c r="M20" s="142">
        <v>10273.98</v>
      </c>
      <c r="N20" s="142">
        <v>10281.36</v>
      </c>
      <c r="O20" s="142">
        <v>9579.42</v>
      </c>
      <c r="P20" s="142">
        <v>10666</v>
      </c>
      <c r="Q20" s="142">
        <v>9573</v>
      </c>
      <c r="R20" s="142">
        <v>10427</v>
      </c>
      <c r="S20" s="142">
        <v>9226</v>
      </c>
      <c r="T20" s="193">
        <v>9287</v>
      </c>
      <c r="U20" s="142">
        <v>2288.44</v>
      </c>
      <c r="V20" s="142">
        <v>2886.02</v>
      </c>
      <c r="W20" s="142">
        <v>2092.06</v>
      </c>
      <c r="X20" s="142">
        <v>1659.37</v>
      </c>
      <c r="Y20" s="142">
        <v>1456.47</v>
      </c>
      <c r="Z20" s="142">
        <v>1502.58</v>
      </c>
      <c r="AA20" s="142">
        <v>1467.37</v>
      </c>
      <c r="AB20" s="142">
        <v>1780.36</v>
      </c>
      <c r="AC20" s="142">
        <v>1894.65</v>
      </c>
      <c r="AD20" s="142">
        <v>2170.98</v>
      </c>
      <c r="AE20" s="142">
        <v>2533.54</v>
      </c>
      <c r="AF20" s="142">
        <v>2926.02</v>
      </c>
      <c r="AG20" s="142">
        <v>2718.64</v>
      </c>
      <c r="AH20" s="142">
        <v>2852.22</v>
      </c>
      <c r="AI20" s="142">
        <v>2044</v>
      </c>
      <c r="AJ20" s="142">
        <v>1837</v>
      </c>
      <c r="AK20" s="142">
        <v>2022</v>
      </c>
      <c r="AL20" s="142">
        <v>1670</v>
      </c>
      <c r="AM20" s="193">
        <v>2339</v>
      </c>
      <c r="AN20" s="142">
        <v>7200</v>
      </c>
      <c r="AO20" s="142">
        <v>7700</v>
      </c>
      <c r="AP20" s="142">
        <v>7800</v>
      </c>
      <c r="AQ20" s="142">
        <v>8600</v>
      </c>
      <c r="AR20" s="142">
        <v>9300</v>
      </c>
      <c r="AS20" s="142">
        <v>9700</v>
      </c>
      <c r="AT20" s="142">
        <v>10000</v>
      </c>
      <c r="AU20" s="142">
        <v>10800</v>
      </c>
      <c r="AV20" s="142">
        <v>11400</v>
      </c>
      <c r="AW20" s="142">
        <v>11900</v>
      </c>
      <c r="AX20" s="142">
        <v>12400</v>
      </c>
      <c r="AY20" s="142">
        <v>13200</v>
      </c>
      <c r="AZ20" s="142">
        <v>13000</v>
      </c>
      <c r="BA20" s="142">
        <v>12431.65</v>
      </c>
      <c r="BB20" s="142">
        <v>12710</v>
      </c>
      <c r="BC20" s="142">
        <v>11410</v>
      </c>
      <c r="BD20" s="142">
        <v>12449</v>
      </c>
      <c r="BE20" s="142">
        <v>10896.01</v>
      </c>
      <c r="BF20" s="193">
        <v>11626</v>
      </c>
      <c r="BG20" s="23"/>
      <c r="BH20" s="114"/>
      <c r="BL20" s="27"/>
      <c r="BM20" s="27"/>
      <c r="BN20" s="27"/>
    </row>
    <row r="21" spans="1:66">
      <c r="A21" s="12" t="s">
        <v>68</v>
      </c>
      <c r="B21" s="189">
        <v>38363.49</v>
      </c>
      <c r="C21" s="142">
        <v>40342.54</v>
      </c>
      <c r="D21" s="142">
        <v>43558.54</v>
      </c>
      <c r="E21" s="142">
        <v>48082.22</v>
      </c>
      <c r="F21" s="142">
        <v>50800.04</v>
      </c>
      <c r="G21" s="142">
        <v>56168.45</v>
      </c>
      <c r="H21" s="142">
        <v>59565.54</v>
      </c>
      <c r="I21" s="142">
        <v>63317.05</v>
      </c>
      <c r="J21" s="142">
        <v>66299.63</v>
      </c>
      <c r="K21" s="142">
        <v>71741.86</v>
      </c>
      <c r="L21" s="142">
        <v>74686.44</v>
      </c>
      <c r="M21" s="142">
        <v>78551.570000000007</v>
      </c>
      <c r="N21" s="142">
        <v>76511.149999999994</v>
      </c>
      <c r="O21" s="142">
        <v>77120.42</v>
      </c>
      <c r="P21" s="142">
        <v>75773</v>
      </c>
      <c r="Q21" s="142">
        <v>76040</v>
      </c>
      <c r="R21" s="142">
        <v>75604</v>
      </c>
      <c r="S21" s="142">
        <v>75468</v>
      </c>
      <c r="T21" s="193">
        <v>77104</v>
      </c>
      <c r="U21" s="142">
        <v>1636.51</v>
      </c>
      <c r="V21" s="142">
        <v>1857.46</v>
      </c>
      <c r="W21" s="142">
        <v>2341.4699999999998</v>
      </c>
      <c r="X21" s="142">
        <v>3117.78</v>
      </c>
      <c r="Y21" s="142">
        <v>3899.96</v>
      </c>
      <c r="Z21" s="142">
        <v>4831.54</v>
      </c>
      <c r="AA21" s="142">
        <v>5534.46</v>
      </c>
      <c r="AB21" s="142">
        <v>6482.95</v>
      </c>
      <c r="AC21" s="142">
        <v>6700.36</v>
      </c>
      <c r="AD21" s="142">
        <v>6958.14</v>
      </c>
      <c r="AE21" s="142">
        <v>8313.56</v>
      </c>
      <c r="AF21" s="142">
        <v>9948.43</v>
      </c>
      <c r="AG21" s="142">
        <v>10768.25</v>
      </c>
      <c r="AH21" s="142">
        <v>9358.51</v>
      </c>
      <c r="AI21" s="142">
        <v>8219</v>
      </c>
      <c r="AJ21" s="142">
        <v>8838</v>
      </c>
      <c r="AK21" s="142">
        <v>9450</v>
      </c>
      <c r="AL21" s="142">
        <v>9319</v>
      </c>
      <c r="AM21" s="193">
        <v>10070</v>
      </c>
      <c r="AN21" s="142">
        <v>40000</v>
      </c>
      <c r="AO21" s="142">
        <v>42200</v>
      </c>
      <c r="AP21" s="142">
        <v>45900</v>
      </c>
      <c r="AQ21" s="142">
        <v>51200</v>
      </c>
      <c r="AR21" s="142">
        <v>54700</v>
      </c>
      <c r="AS21" s="142">
        <v>61000</v>
      </c>
      <c r="AT21" s="142">
        <v>65100</v>
      </c>
      <c r="AU21" s="142">
        <v>69800</v>
      </c>
      <c r="AV21" s="142">
        <v>73000</v>
      </c>
      <c r="AW21" s="142">
        <v>78700</v>
      </c>
      <c r="AX21" s="142">
        <v>83000</v>
      </c>
      <c r="AY21" s="142">
        <v>88500</v>
      </c>
      <c r="AZ21" s="142">
        <v>87279.41</v>
      </c>
      <c r="BA21" s="142">
        <v>86478.92</v>
      </c>
      <c r="BB21" s="142">
        <v>83991.99</v>
      </c>
      <c r="BC21" s="142">
        <v>84878</v>
      </c>
      <c r="BD21" s="142">
        <v>85054</v>
      </c>
      <c r="BE21" s="142">
        <v>84787</v>
      </c>
      <c r="BF21" s="193">
        <v>87174</v>
      </c>
      <c r="BG21" s="23"/>
      <c r="BH21" s="114"/>
      <c r="BL21" s="27"/>
      <c r="BM21" s="27"/>
      <c r="BN21" s="27"/>
    </row>
    <row r="22" spans="1:66">
      <c r="A22" s="12" t="s">
        <v>69</v>
      </c>
      <c r="B22" s="189">
        <v>115392.58</v>
      </c>
      <c r="C22" s="142">
        <v>122852.93</v>
      </c>
      <c r="D22" s="142">
        <v>128346.34</v>
      </c>
      <c r="E22" s="142">
        <v>137100.04</v>
      </c>
      <c r="F22" s="142">
        <v>144614.48000000001</v>
      </c>
      <c r="G22" s="142">
        <v>155115.88</v>
      </c>
      <c r="H22" s="142">
        <v>163621.62</v>
      </c>
      <c r="I22" s="142">
        <v>170022.49</v>
      </c>
      <c r="J22" s="142">
        <v>176196.27</v>
      </c>
      <c r="K22" s="142">
        <v>187805.56</v>
      </c>
      <c r="L22" s="142">
        <v>202624.44</v>
      </c>
      <c r="M22" s="142">
        <v>221947.48</v>
      </c>
      <c r="N22" s="142">
        <v>235015.26</v>
      </c>
      <c r="O22" s="142">
        <v>244229.54</v>
      </c>
      <c r="P22" s="142">
        <v>252999</v>
      </c>
      <c r="Q22" s="142">
        <v>254363</v>
      </c>
      <c r="R22" s="142">
        <v>261016</v>
      </c>
      <c r="S22" s="142">
        <v>264663</v>
      </c>
      <c r="T22" s="193">
        <v>263882</v>
      </c>
      <c r="U22" s="142">
        <v>-192.58</v>
      </c>
      <c r="V22" s="142">
        <v>147.06</v>
      </c>
      <c r="W22" s="142">
        <v>153.66</v>
      </c>
      <c r="X22" s="142">
        <v>299.97000000000003</v>
      </c>
      <c r="Y22" s="142">
        <v>685.51</v>
      </c>
      <c r="Z22" s="142">
        <v>484.13</v>
      </c>
      <c r="AA22" s="142">
        <v>478.38</v>
      </c>
      <c r="AB22" s="142">
        <v>977.51</v>
      </c>
      <c r="AC22" s="142">
        <v>803.73</v>
      </c>
      <c r="AD22" s="142">
        <v>794.45</v>
      </c>
      <c r="AE22" s="142">
        <v>775.57</v>
      </c>
      <c r="AF22" s="142">
        <v>1052.52</v>
      </c>
      <c r="AG22" s="142">
        <v>1018.71</v>
      </c>
      <c r="AH22" s="142">
        <v>595.71</v>
      </c>
      <c r="AI22" s="142">
        <v>450</v>
      </c>
      <c r="AJ22" s="142">
        <v>-393</v>
      </c>
      <c r="AK22" s="142">
        <v>-111</v>
      </c>
      <c r="AL22" s="142">
        <v>316</v>
      </c>
      <c r="AM22" s="193">
        <v>414</v>
      </c>
      <c r="AN22" s="142">
        <v>115200</v>
      </c>
      <c r="AO22" s="142">
        <v>123000</v>
      </c>
      <c r="AP22" s="142">
        <v>128500</v>
      </c>
      <c r="AQ22" s="142">
        <v>137400</v>
      </c>
      <c r="AR22" s="142">
        <v>145300</v>
      </c>
      <c r="AS22" s="142">
        <v>155600</v>
      </c>
      <c r="AT22" s="142">
        <v>164100</v>
      </c>
      <c r="AU22" s="142">
        <v>171000</v>
      </c>
      <c r="AV22" s="142">
        <v>177000</v>
      </c>
      <c r="AW22" s="142">
        <v>188600</v>
      </c>
      <c r="AX22" s="142">
        <v>203400</v>
      </c>
      <c r="AY22" s="142">
        <v>223000</v>
      </c>
      <c r="AZ22" s="142">
        <v>236033.97</v>
      </c>
      <c r="BA22" s="142">
        <v>244825.25</v>
      </c>
      <c r="BB22" s="142">
        <v>253449</v>
      </c>
      <c r="BC22" s="142">
        <v>253970.01</v>
      </c>
      <c r="BD22" s="142">
        <v>260905.01</v>
      </c>
      <c r="BE22" s="142">
        <v>264979</v>
      </c>
      <c r="BF22" s="193">
        <v>264296</v>
      </c>
      <c r="BG22" s="23"/>
      <c r="BH22" s="114"/>
      <c r="BL22" s="27"/>
      <c r="BM22" s="27"/>
      <c r="BN22" s="27"/>
    </row>
    <row r="23" spans="1:66">
      <c r="A23" s="188" t="s">
        <v>128</v>
      </c>
      <c r="B23" s="189">
        <v>-2600</v>
      </c>
      <c r="C23" s="142">
        <v>-2700</v>
      </c>
      <c r="D23" s="142">
        <v>-2600</v>
      </c>
      <c r="E23" s="142">
        <v>-4800</v>
      </c>
      <c r="F23" s="142">
        <v>-1900</v>
      </c>
      <c r="G23" s="142">
        <v>-2100</v>
      </c>
      <c r="H23" s="142">
        <v>-900</v>
      </c>
      <c r="I23" s="142">
        <v>-600</v>
      </c>
      <c r="J23" s="142">
        <v>-1800</v>
      </c>
      <c r="K23" s="142">
        <v>-1500</v>
      </c>
      <c r="L23" s="142">
        <v>-2900</v>
      </c>
      <c r="M23" s="142">
        <v>900</v>
      </c>
      <c r="N23" s="142">
        <v>5895.06</v>
      </c>
      <c r="O23" s="142">
        <v>4310.6400000000003</v>
      </c>
      <c r="P23" s="142">
        <v>6704.79</v>
      </c>
      <c r="Q23" s="142">
        <v>7210.43</v>
      </c>
      <c r="R23" s="142">
        <v>6225.32</v>
      </c>
      <c r="S23" s="142">
        <v>7670.92</v>
      </c>
      <c r="T23" s="193">
        <v>4725</v>
      </c>
      <c r="U23" s="142">
        <v>0</v>
      </c>
      <c r="V23" s="142">
        <v>0</v>
      </c>
      <c r="W23" s="142">
        <v>0</v>
      </c>
      <c r="X23" s="142">
        <v>0</v>
      </c>
      <c r="Y23" s="142">
        <v>0</v>
      </c>
      <c r="Z23" s="142">
        <v>0</v>
      </c>
      <c r="AA23" s="142">
        <v>0</v>
      </c>
      <c r="AB23" s="142">
        <v>0</v>
      </c>
      <c r="AC23" s="142">
        <v>0</v>
      </c>
      <c r="AD23" s="142">
        <v>0</v>
      </c>
      <c r="AE23" s="142">
        <v>0</v>
      </c>
      <c r="AF23" s="142">
        <v>0</v>
      </c>
      <c r="AG23" s="142">
        <v>0</v>
      </c>
      <c r="AH23" s="142">
        <v>0</v>
      </c>
      <c r="AI23" s="142">
        <v>0</v>
      </c>
      <c r="AJ23" s="142">
        <v>0</v>
      </c>
      <c r="AK23" s="142">
        <v>0</v>
      </c>
      <c r="AL23" s="142">
        <v>0</v>
      </c>
      <c r="AM23" s="193">
        <v>0</v>
      </c>
      <c r="AN23" s="142">
        <v>-2600</v>
      </c>
      <c r="AO23" s="142">
        <v>-2700</v>
      </c>
      <c r="AP23" s="142">
        <v>-2600</v>
      </c>
      <c r="AQ23" s="142">
        <v>-4800</v>
      </c>
      <c r="AR23" s="142">
        <v>-1900</v>
      </c>
      <c r="AS23" s="142">
        <v>-2100</v>
      </c>
      <c r="AT23" s="142">
        <v>-900</v>
      </c>
      <c r="AU23" s="142">
        <v>-600</v>
      </c>
      <c r="AV23" s="142">
        <v>-1800</v>
      </c>
      <c r="AW23" s="142">
        <v>-1500</v>
      </c>
      <c r="AX23" s="142">
        <v>-2900</v>
      </c>
      <c r="AY23" s="142">
        <v>900</v>
      </c>
      <c r="AZ23" s="142">
        <v>5895.06</v>
      </c>
      <c r="BA23" s="142">
        <v>4310.6400000000003</v>
      </c>
      <c r="BB23" s="142">
        <v>6704.79</v>
      </c>
      <c r="BC23" s="142">
        <v>7210.43</v>
      </c>
      <c r="BD23" s="142">
        <v>6225.32</v>
      </c>
      <c r="BE23" s="142">
        <v>7670.92</v>
      </c>
      <c r="BF23" s="193">
        <v>4725</v>
      </c>
      <c r="BG23" s="23"/>
      <c r="BH23" s="114"/>
      <c r="BL23" s="27"/>
      <c r="BM23" s="27"/>
      <c r="BN23" s="27"/>
    </row>
    <row r="24" spans="1:66" ht="13.5" thickBot="1">
      <c r="A24" s="13" t="s">
        <v>77</v>
      </c>
      <c r="B24" s="289">
        <v>18937.150000000001</v>
      </c>
      <c r="C24" s="143">
        <v>15897.51</v>
      </c>
      <c r="D24" s="143">
        <v>14920.07</v>
      </c>
      <c r="E24" s="143">
        <v>13676.6</v>
      </c>
      <c r="F24" s="143">
        <v>20221.939999999999</v>
      </c>
      <c r="G24" s="143">
        <v>23038.880000000001</v>
      </c>
      <c r="H24" s="143">
        <v>28620.21</v>
      </c>
      <c r="I24" s="143">
        <v>29483.47</v>
      </c>
      <c r="J24" s="143">
        <v>34116.550000000003</v>
      </c>
      <c r="K24" s="143">
        <v>40797.040000000001</v>
      </c>
      <c r="L24" s="143">
        <v>45307.4</v>
      </c>
      <c r="M24" s="143">
        <v>44265.760000000002</v>
      </c>
      <c r="N24" s="143">
        <v>42572.17</v>
      </c>
      <c r="O24" s="143">
        <v>43511.76</v>
      </c>
      <c r="P24" s="143">
        <v>47508.23</v>
      </c>
      <c r="Q24" s="143">
        <v>51261.57</v>
      </c>
      <c r="R24" s="143">
        <v>53597.69</v>
      </c>
      <c r="S24" s="143">
        <v>47457.08</v>
      </c>
      <c r="T24" s="290">
        <v>50016</v>
      </c>
      <c r="U24" s="143">
        <v>2493.87</v>
      </c>
      <c r="V24" s="143">
        <v>5210.4799999999996</v>
      </c>
      <c r="W24" s="143">
        <v>6711.92</v>
      </c>
      <c r="X24" s="143">
        <v>9727.39</v>
      </c>
      <c r="Y24" s="143">
        <v>8765.0499999999993</v>
      </c>
      <c r="Z24" s="143">
        <v>5584.12</v>
      </c>
      <c r="AA24" s="143">
        <v>9738.7900000000009</v>
      </c>
      <c r="AB24" s="143">
        <v>10648.53</v>
      </c>
      <c r="AC24" s="143">
        <v>10746.48</v>
      </c>
      <c r="AD24" s="143">
        <v>6999.95</v>
      </c>
      <c r="AE24" s="143">
        <v>9231.61</v>
      </c>
      <c r="AF24" s="143">
        <v>8774.24</v>
      </c>
      <c r="AG24" s="143">
        <v>10776.09</v>
      </c>
      <c r="AH24" s="143">
        <v>10717.92</v>
      </c>
      <c r="AI24" s="143">
        <v>18530.009999999998</v>
      </c>
      <c r="AJ24" s="143">
        <v>10451</v>
      </c>
      <c r="AK24" s="143">
        <v>11730.97</v>
      </c>
      <c r="AL24" s="143">
        <v>7228.02</v>
      </c>
      <c r="AM24" s="290">
        <v>10076</v>
      </c>
      <c r="AN24" s="143">
        <v>21431.02</v>
      </c>
      <c r="AO24" s="143">
        <v>21107.99</v>
      </c>
      <c r="AP24" s="143">
        <v>21631.99</v>
      </c>
      <c r="AQ24" s="143">
        <v>23403.99</v>
      </c>
      <c r="AR24" s="143">
        <v>28987</v>
      </c>
      <c r="AS24" s="143">
        <v>28623.01</v>
      </c>
      <c r="AT24" s="143">
        <v>38359.01</v>
      </c>
      <c r="AU24" s="143">
        <v>40132.01</v>
      </c>
      <c r="AV24" s="143">
        <v>44863.02</v>
      </c>
      <c r="AW24" s="143">
        <v>47796.98</v>
      </c>
      <c r="AX24" s="143">
        <v>54539.01</v>
      </c>
      <c r="AY24" s="143">
        <v>53040</v>
      </c>
      <c r="AZ24" s="143">
        <v>53348.26</v>
      </c>
      <c r="BA24" s="143">
        <v>54229.68</v>
      </c>
      <c r="BB24" s="143">
        <v>66038.23</v>
      </c>
      <c r="BC24" s="143">
        <v>61712.57</v>
      </c>
      <c r="BD24" s="143">
        <v>65328.66</v>
      </c>
      <c r="BE24" s="143">
        <v>54685.1</v>
      </c>
      <c r="BF24" s="290">
        <v>60092</v>
      </c>
      <c r="BG24" s="23"/>
      <c r="BH24" s="114"/>
      <c r="BL24" s="27"/>
      <c r="BM24" s="27"/>
      <c r="BN24" s="27"/>
    </row>
    <row r="25" spans="1:66" ht="13.5" thickBot="1">
      <c r="A25" s="14" t="s">
        <v>3</v>
      </c>
      <c r="B25" s="291">
        <v>315327</v>
      </c>
      <c r="C25" s="144">
        <v>326647</v>
      </c>
      <c r="D25" s="144">
        <v>348260</v>
      </c>
      <c r="E25" s="144">
        <v>365835</v>
      </c>
      <c r="F25" s="144">
        <v>393810</v>
      </c>
      <c r="G25" s="144">
        <v>430135</v>
      </c>
      <c r="H25" s="144">
        <v>463314</v>
      </c>
      <c r="I25" s="144">
        <v>490471</v>
      </c>
      <c r="J25" s="144">
        <v>513924</v>
      </c>
      <c r="K25" s="144">
        <v>544415</v>
      </c>
      <c r="L25" s="144">
        <v>577340</v>
      </c>
      <c r="M25" s="144">
        <v>609547</v>
      </c>
      <c r="N25" s="144">
        <v>637625</v>
      </c>
      <c r="O25" s="144">
        <v>646118</v>
      </c>
      <c r="P25" s="144">
        <v>656470</v>
      </c>
      <c r="Q25" s="144">
        <v>666774</v>
      </c>
      <c r="R25" s="144">
        <v>676258</v>
      </c>
      <c r="S25" s="144">
        <v>682318</v>
      </c>
      <c r="T25" s="292">
        <v>691443</v>
      </c>
      <c r="U25" s="144">
        <v>24404</v>
      </c>
      <c r="V25" s="144">
        <v>25861</v>
      </c>
      <c r="W25" s="144">
        <v>26372</v>
      </c>
      <c r="X25" s="144">
        <v>33669</v>
      </c>
      <c r="Y25" s="144">
        <v>37777</v>
      </c>
      <c r="Z25" s="144">
        <v>37488</v>
      </c>
      <c r="AA25" s="144">
        <v>46145</v>
      </c>
      <c r="AB25" s="144">
        <v>51361</v>
      </c>
      <c r="AC25" s="144">
        <v>54739</v>
      </c>
      <c r="AD25" s="144">
        <v>58982</v>
      </c>
      <c r="AE25" s="144">
        <v>81899</v>
      </c>
      <c r="AF25" s="144">
        <v>83593</v>
      </c>
      <c r="AG25" s="144">
        <v>77457</v>
      </c>
      <c r="AH25" s="144">
        <v>70052</v>
      </c>
      <c r="AI25" s="144">
        <v>75523</v>
      </c>
      <c r="AJ25" s="144">
        <v>69781</v>
      </c>
      <c r="AK25" s="144">
        <v>75730</v>
      </c>
      <c r="AL25" s="144">
        <v>71599</v>
      </c>
      <c r="AM25" s="292">
        <v>79168</v>
      </c>
      <c r="AN25" s="144">
        <v>339731</v>
      </c>
      <c r="AO25" s="144">
        <v>352508</v>
      </c>
      <c r="AP25" s="144">
        <v>374632</v>
      </c>
      <c r="AQ25" s="144">
        <v>399504</v>
      </c>
      <c r="AR25" s="144">
        <v>431587</v>
      </c>
      <c r="AS25" s="144">
        <v>467623</v>
      </c>
      <c r="AT25" s="144">
        <v>509459</v>
      </c>
      <c r="AU25" s="144">
        <v>541832</v>
      </c>
      <c r="AV25" s="144">
        <v>568663</v>
      </c>
      <c r="AW25" s="144">
        <v>603397</v>
      </c>
      <c r="AX25" s="144">
        <v>659239</v>
      </c>
      <c r="AY25" s="144">
        <v>693140</v>
      </c>
      <c r="AZ25" s="144">
        <v>715082</v>
      </c>
      <c r="BA25" s="144">
        <v>716170</v>
      </c>
      <c r="BB25" s="144">
        <v>731993</v>
      </c>
      <c r="BC25" s="144">
        <v>736555</v>
      </c>
      <c r="BD25" s="144">
        <v>751988</v>
      </c>
      <c r="BE25" s="144">
        <v>753917</v>
      </c>
      <c r="BF25" s="292">
        <v>770611</v>
      </c>
      <c r="BG25" s="23"/>
      <c r="BH25" s="114"/>
      <c r="BL25" s="27"/>
      <c r="BM25" s="27"/>
      <c r="BN25" s="27"/>
    </row>
    <row r="27" spans="1:66">
      <c r="A27" s="168" t="s">
        <v>118</v>
      </c>
    </row>
    <row r="29" spans="1:66">
      <c r="AM29" s="235"/>
      <c r="AN29" s="23"/>
      <c r="AO29" s="23"/>
      <c r="AP29" s="23"/>
      <c r="AQ29" s="23"/>
      <c r="AR29" s="23"/>
      <c r="AS29" s="23"/>
      <c r="AT29" s="23"/>
      <c r="AU29" s="23"/>
      <c r="AV29" s="23"/>
      <c r="AW29" s="23"/>
      <c r="AX29" s="23"/>
      <c r="AY29" s="23"/>
      <c r="AZ29" s="23"/>
      <c r="BA29" s="23"/>
      <c r="BB29" s="23"/>
      <c r="BC29" s="23"/>
      <c r="BD29" s="23"/>
      <c r="BE29" s="23"/>
      <c r="BF29" s="23"/>
    </row>
    <row r="30" spans="1:66">
      <c r="AN30" s="23"/>
      <c r="AO30" s="23"/>
      <c r="AP30" s="23"/>
      <c r="AQ30" s="23"/>
      <c r="AR30" s="23"/>
      <c r="AS30" s="23"/>
      <c r="AT30" s="23"/>
      <c r="AU30" s="23"/>
      <c r="AV30" s="23"/>
      <c r="AW30" s="23"/>
      <c r="AX30" s="23"/>
      <c r="AY30" s="23"/>
      <c r="AZ30" s="23"/>
      <c r="BA30" s="23"/>
      <c r="BB30" s="23"/>
      <c r="BC30" s="23"/>
      <c r="BD30" s="23"/>
      <c r="BE30" s="23"/>
      <c r="BF30" s="23"/>
    </row>
  </sheetData>
  <mergeCells count="6">
    <mergeCell ref="A1:BF1"/>
    <mergeCell ref="A2:A4"/>
    <mergeCell ref="B3:T3"/>
    <mergeCell ref="B2:BF2"/>
    <mergeCell ref="U3:AM3"/>
    <mergeCell ref="AN3:BF3"/>
  </mergeCells>
  <hyperlinks>
    <hyperlink ref="A27" location="'List of Table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I53"/>
  <sheetViews>
    <sheetView workbookViewId="0">
      <selection sqref="A1:T1"/>
    </sheetView>
  </sheetViews>
  <sheetFormatPr defaultRowHeight="12.75"/>
  <cols>
    <col min="1" max="1" width="36.85546875" style="69" customWidth="1"/>
    <col min="2" max="16384" width="9.140625" style="69"/>
  </cols>
  <sheetData>
    <row r="1" spans="1:61" ht="15.75" customHeight="1" thickBot="1">
      <c r="A1" s="1074" t="s">
        <v>516</v>
      </c>
      <c r="B1" s="1075"/>
      <c r="C1" s="1075"/>
      <c r="D1" s="1075"/>
      <c r="E1" s="1075"/>
      <c r="F1" s="1075"/>
      <c r="G1" s="1075"/>
      <c r="H1" s="1075"/>
      <c r="I1" s="1075"/>
      <c r="J1" s="1075"/>
      <c r="K1" s="1075"/>
      <c r="L1" s="1075"/>
      <c r="M1" s="1075"/>
      <c r="N1" s="1075"/>
      <c r="O1" s="1075"/>
      <c r="P1" s="1075"/>
      <c r="Q1" s="1075"/>
      <c r="R1" s="1075"/>
      <c r="S1" s="1075"/>
      <c r="T1" s="1075"/>
      <c r="U1" s="1075"/>
      <c r="V1" s="1075"/>
      <c r="W1" s="1075"/>
      <c r="X1" s="1075"/>
      <c r="Y1" s="1075"/>
      <c r="Z1" s="1075"/>
      <c r="AA1" s="1075"/>
      <c r="AB1" s="1075"/>
      <c r="AC1" s="1075"/>
      <c r="AD1" s="1075"/>
      <c r="AE1" s="1075"/>
      <c r="AF1" s="1075"/>
      <c r="AG1" s="1075"/>
      <c r="AH1" s="1075"/>
      <c r="AI1" s="1075"/>
      <c r="AJ1" s="1075"/>
      <c r="AK1" s="1075"/>
      <c r="AL1" s="1075"/>
      <c r="AM1" s="1075"/>
      <c r="AN1" s="1075"/>
      <c r="AO1" s="1075"/>
      <c r="AP1" s="1075"/>
      <c r="AQ1" s="1075"/>
      <c r="AR1" s="1075"/>
      <c r="AS1" s="1075"/>
      <c r="AT1" s="1075"/>
      <c r="AU1" s="1075"/>
      <c r="AV1" s="1075"/>
      <c r="AW1" s="1075"/>
      <c r="AX1" s="1075"/>
      <c r="AY1" s="1075"/>
      <c r="AZ1" s="1075"/>
      <c r="BA1" s="1075"/>
      <c r="BB1" s="1075"/>
      <c r="BC1" s="1075"/>
      <c r="BD1" s="1075"/>
      <c r="BE1" s="1075"/>
      <c r="BF1" s="1076"/>
    </row>
    <row r="2" spans="1:61" ht="13.5" thickBot="1">
      <c r="A2" s="1077"/>
      <c r="B2" s="1081" t="s">
        <v>24</v>
      </c>
      <c r="C2" s="1069"/>
      <c r="D2" s="1069"/>
      <c r="E2" s="1069"/>
      <c r="F2" s="1069"/>
      <c r="G2" s="1069"/>
      <c r="H2" s="1069"/>
      <c r="I2" s="1069"/>
      <c r="J2" s="1069"/>
      <c r="K2" s="1069"/>
      <c r="L2" s="1069"/>
      <c r="M2" s="1069"/>
      <c r="N2" s="1069"/>
      <c r="O2" s="1069"/>
      <c r="P2" s="1069"/>
      <c r="Q2" s="1069"/>
      <c r="R2" s="1069"/>
      <c r="S2" s="1069"/>
      <c r="T2" s="1069"/>
      <c r="U2" s="1069"/>
      <c r="V2" s="1069"/>
      <c r="W2" s="1069"/>
      <c r="X2" s="1069"/>
      <c r="Y2" s="1069"/>
      <c r="Z2" s="1069"/>
      <c r="AA2" s="1069"/>
      <c r="AB2" s="1069"/>
      <c r="AC2" s="1069"/>
      <c r="AD2" s="1069"/>
      <c r="AE2" s="1069"/>
      <c r="AF2" s="1069"/>
      <c r="AG2" s="1069"/>
      <c r="AH2" s="1069"/>
      <c r="AI2" s="1069"/>
      <c r="AJ2" s="1069"/>
      <c r="AK2" s="1069"/>
      <c r="AL2" s="1069"/>
      <c r="AM2" s="1069"/>
      <c r="AN2" s="1069"/>
      <c r="AO2" s="1069"/>
      <c r="AP2" s="1069"/>
      <c r="AQ2" s="1069"/>
      <c r="AR2" s="1069"/>
      <c r="AS2" s="1069"/>
      <c r="AT2" s="1069"/>
      <c r="AU2" s="1069"/>
      <c r="AV2" s="1069"/>
      <c r="AW2" s="1069"/>
      <c r="AX2" s="1069"/>
      <c r="AY2" s="1069"/>
      <c r="AZ2" s="1069"/>
      <c r="BA2" s="1069"/>
      <c r="BB2" s="1069"/>
      <c r="BC2" s="1069"/>
      <c r="BD2" s="1069"/>
      <c r="BE2" s="1069"/>
      <c r="BF2" s="1070"/>
    </row>
    <row r="3" spans="1:61" ht="24" customHeight="1" thickBot="1">
      <c r="A3" s="1078"/>
      <c r="B3" s="1080" t="s">
        <v>169</v>
      </c>
      <c r="C3" s="984"/>
      <c r="D3" s="984"/>
      <c r="E3" s="984"/>
      <c r="F3" s="984"/>
      <c r="G3" s="984"/>
      <c r="H3" s="984"/>
      <c r="I3" s="984"/>
      <c r="J3" s="984"/>
      <c r="K3" s="984"/>
      <c r="L3" s="984"/>
      <c r="M3" s="984"/>
      <c r="N3" s="984"/>
      <c r="O3" s="984"/>
      <c r="P3" s="984"/>
      <c r="Q3" s="984"/>
      <c r="R3" s="984"/>
      <c r="S3" s="984"/>
      <c r="T3" s="984"/>
      <c r="U3" s="1080" t="s">
        <v>72</v>
      </c>
      <c r="V3" s="984"/>
      <c r="W3" s="984"/>
      <c r="X3" s="984"/>
      <c r="Y3" s="984"/>
      <c r="Z3" s="984"/>
      <c r="AA3" s="984"/>
      <c r="AB3" s="984"/>
      <c r="AC3" s="984"/>
      <c r="AD3" s="984"/>
      <c r="AE3" s="984"/>
      <c r="AF3" s="984"/>
      <c r="AG3" s="984"/>
      <c r="AH3" s="984"/>
      <c r="AI3" s="984"/>
      <c r="AJ3" s="984"/>
      <c r="AK3" s="984"/>
      <c r="AL3" s="984"/>
      <c r="AM3" s="985"/>
      <c r="AN3" s="1080" t="s">
        <v>50</v>
      </c>
      <c r="AO3" s="984"/>
      <c r="AP3" s="984"/>
      <c r="AQ3" s="984"/>
      <c r="AR3" s="984"/>
      <c r="AS3" s="984"/>
      <c r="AT3" s="984"/>
      <c r="AU3" s="984"/>
      <c r="AV3" s="984"/>
      <c r="AW3" s="984"/>
      <c r="AX3" s="984"/>
      <c r="AY3" s="984"/>
      <c r="AZ3" s="984"/>
      <c r="BA3" s="984"/>
      <c r="BB3" s="984"/>
      <c r="BC3" s="984"/>
      <c r="BD3" s="984"/>
      <c r="BE3" s="984"/>
      <c r="BF3" s="985"/>
    </row>
    <row r="4" spans="1:61" ht="13.5" thickBot="1">
      <c r="A4" s="1079"/>
      <c r="B4" s="209" t="s">
        <v>171</v>
      </c>
      <c r="C4" s="209" t="s">
        <v>172</v>
      </c>
      <c r="D4" s="209" t="s">
        <v>173</v>
      </c>
      <c r="E4" s="209" t="s">
        <v>174</v>
      </c>
      <c r="F4" s="209" t="s">
        <v>175</v>
      </c>
      <c r="G4" s="209" t="s">
        <v>176</v>
      </c>
      <c r="H4" s="209" t="s">
        <v>177</v>
      </c>
      <c r="I4" s="209" t="s">
        <v>178</v>
      </c>
      <c r="J4" s="209" t="s">
        <v>179</v>
      </c>
      <c r="K4" s="209" t="s">
        <v>180</v>
      </c>
      <c r="L4" s="209" t="s">
        <v>181</v>
      </c>
      <c r="M4" s="209" t="s">
        <v>182</v>
      </c>
      <c r="N4" s="209" t="s">
        <v>42</v>
      </c>
      <c r="O4" s="209" t="s">
        <v>43</v>
      </c>
      <c r="P4" s="209" t="s">
        <v>78</v>
      </c>
      <c r="Q4" s="209" t="s">
        <v>79</v>
      </c>
      <c r="R4" s="209" t="s">
        <v>120</v>
      </c>
      <c r="S4" s="209" t="s">
        <v>168</v>
      </c>
      <c r="T4" s="209" t="s">
        <v>330</v>
      </c>
      <c r="U4" s="582" t="s">
        <v>171</v>
      </c>
      <c r="V4" s="196" t="s">
        <v>172</v>
      </c>
      <c r="W4" s="196" t="s">
        <v>173</v>
      </c>
      <c r="X4" s="196" t="s">
        <v>174</v>
      </c>
      <c r="Y4" s="196" t="s">
        <v>175</v>
      </c>
      <c r="Z4" s="196" t="s">
        <v>176</v>
      </c>
      <c r="AA4" s="196" t="s">
        <v>177</v>
      </c>
      <c r="AB4" s="196" t="s">
        <v>178</v>
      </c>
      <c r="AC4" s="196" t="s">
        <v>179</v>
      </c>
      <c r="AD4" s="196" t="s">
        <v>180</v>
      </c>
      <c r="AE4" s="196" t="s">
        <v>181</v>
      </c>
      <c r="AF4" s="196" t="s">
        <v>182</v>
      </c>
      <c r="AG4" s="196" t="s">
        <v>42</v>
      </c>
      <c r="AH4" s="196" t="s">
        <v>43</v>
      </c>
      <c r="AI4" s="196" t="s">
        <v>78</v>
      </c>
      <c r="AJ4" s="196" t="s">
        <v>79</v>
      </c>
      <c r="AK4" s="196" t="s">
        <v>120</v>
      </c>
      <c r="AL4" s="196" t="s">
        <v>168</v>
      </c>
      <c r="AM4" s="583" t="s">
        <v>330</v>
      </c>
      <c r="AN4" s="582" t="s">
        <v>171</v>
      </c>
      <c r="AO4" s="196" t="s">
        <v>172</v>
      </c>
      <c r="AP4" s="196" t="s">
        <v>173</v>
      </c>
      <c r="AQ4" s="196" t="s">
        <v>174</v>
      </c>
      <c r="AR4" s="196" t="s">
        <v>175</v>
      </c>
      <c r="AS4" s="196" t="s">
        <v>176</v>
      </c>
      <c r="AT4" s="196" t="s">
        <v>177</v>
      </c>
      <c r="AU4" s="196" t="s">
        <v>178</v>
      </c>
      <c r="AV4" s="196" t="s">
        <v>179</v>
      </c>
      <c r="AW4" s="196" t="s">
        <v>180</v>
      </c>
      <c r="AX4" s="196" t="s">
        <v>181</v>
      </c>
      <c r="AY4" s="196" t="s">
        <v>182</v>
      </c>
      <c r="AZ4" s="196" t="s">
        <v>42</v>
      </c>
      <c r="BA4" s="196" t="s">
        <v>43</v>
      </c>
      <c r="BB4" s="196" t="s">
        <v>78</v>
      </c>
      <c r="BC4" s="196" t="s">
        <v>79</v>
      </c>
      <c r="BD4" s="196" t="s">
        <v>120</v>
      </c>
      <c r="BE4" s="196" t="s">
        <v>168</v>
      </c>
      <c r="BF4" s="583" t="s">
        <v>330</v>
      </c>
    </row>
    <row r="5" spans="1:61">
      <c r="A5" s="97" t="s">
        <v>52</v>
      </c>
      <c r="B5" s="100"/>
      <c r="C5" s="100"/>
      <c r="D5" s="100"/>
      <c r="E5" s="100"/>
      <c r="F5" s="100"/>
      <c r="G5" s="100"/>
      <c r="H5" s="100"/>
      <c r="I5" s="100"/>
      <c r="J5" s="100"/>
      <c r="K5" s="100"/>
      <c r="L5" s="100"/>
      <c r="M5" s="100"/>
      <c r="N5" s="100"/>
      <c r="O5" s="100"/>
      <c r="P5" s="100"/>
      <c r="Q5" s="100"/>
      <c r="R5" s="100"/>
      <c r="S5" s="100"/>
      <c r="T5" s="100"/>
      <c r="U5" s="584"/>
      <c r="V5" s="100"/>
      <c r="W5" s="100"/>
      <c r="X5" s="100"/>
      <c r="Y5" s="100"/>
      <c r="Z5" s="100"/>
      <c r="AA5" s="100"/>
      <c r="AB5" s="100"/>
      <c r="AC5" s="100"/>
      <c r="AD5" s="100"/>
      <c r="AE5" s="100"/>
      <c r="AF5" s="100"/>
      <c r="AG5" s="100"/>
      <c r="AH5" s="100"/>
      <c r="AI5" s="100"/>
      <c r="AJ5" s="100"/>
      <c r="AK5" s="100"/>
      <c r="AL5" s="100"/>
      <c r="AM5" s="99"/>
      <c r="AN5" s="584"/>
      <c r="AO5" s="100"/>
      <c r="AP5" s="100"/>
      <c r="AQ5" s="100"/>
      <c r="AR5" s="100"/>
      <c r="AS5" s="100"/>
      <c r="AT5" s="100"/>
      <c r="AU5" s="100"/>
      <c r="AV5" s="100"/>
      <c r="AW5" s="100"/>
      <c r="AX5" s="100"/>
      <c r="AY5" s="100"/>
      <c r="AZ5" s="100"/>
      <c r="BA5" s="100"/>
      <c r="BB5" s="100"/>
      <c r="BC5" s="100"/>
      <c r="BD5" s="100"/>
      <c r="BE5" s="100"/>
      <c r="BF5" s="99"/>
      <c r="BH5" s="371"/>
      <c r="BI5" s="371"/>
    </row>
    <row r="6" spans="1:61">
      <c r="A6" s="98" t="s">
        <v>53</v>
      </c>
      <c r="B6" s="127">
        <v>474.73</v>
      </c>
      <c r="C6" s="127">
        <v>537.45000000000005</v>
      </c>
      <c r="D6" s="127">
        <v>568.97</v>
      </c>
      <c r="E6" s="127">
        <v>660.53</v>
      </c>
      <c r="F6" s="127">
        <v>764.86</v>
      </c>
      <c r="G6" s="127">
        <v>888.36</v>
      </c>
      <c r="H6" s="127">
        <v>935.93</v>
      </c>
      <c r="I6" s="127">
        <v>1062.0999999999999</v>
      </c>
      <c r="J6" s="127">
        <v>897.98</v>
      </c>
      <c r="K6" s="127">
        <v>873.34</v>
      </c>
      <c r="L6" s="127">
        <v>1078.73</v>
      </c>
      <c r="M6" s="127">
        <v>1086.71</v>
      </c>
      <c r="N6" s="127">
        <v>1148.93</v>
      </c>
      <c r="O6" s="127">
        <v>993.68</v>
      </c>
      <c r="P6" s="127">
        <v>859.44</v>
      </c>
      <c r="Q6" s="127">
        <v>1020.96</v>
      </c>
      <c r="R6" s="127">
        <v>1013.83</v>
      </c>
      <c r="S6" s="127">
        <v>1048.19</v>
      </c>
      <c r="T6" s="127">
        <v>1027.26</v>
      </c>
      <c r="U6" s="585">
        <v>306.04000000000002</v>
      </c>
      <c r="V6" s="127">
        <v>349.94</v>
      </c>
      <c r="W6" s="127">
        <v>335.61</v>
      </c>
      <c r="X6" s="127">
        <v>412.6</v>
      </c>
      <c r="Y6" s="127">
        <v>410.14</v>
      </c>
      <c r="Z6" s="127">
        <v>428.69</v>
      </c>
      <c r="AA6" s="127">
        <v>457.43</v>
      </c>
      <c r="AB6" s="127">
        <v>522.37</v>
      </c>
      <c r="AC6" s="127">
        <v>498.81</v>
      </c>
      <c r="AD6" s="127">
        <v>497.84</v>
      </c>
      <c r="AE6" s="127">
        <v>530.17999999999995</v>
      </c>
      <c r="AF6" s="127">
        <v>541.01</v>
      </c>
      <c r="AG6" s="127">
        <v>498.64</v>
      </c>
      <c r="AH6" s="127">
        <v>490.06</v>
      </c>
      <c r="AI6" s="127">
        <v>448.25</v>
      </c>
      <c r="AJ6" s="127">
        <v>451.64</v>
      </c>
      <c r="AK6" s="127">
        <v>474.72</v>
      </c>
      <c r="AL6" s="127">
        <v>466.66</v>
      </c>
      <c r="AM6" s="86">
        <v>484.43</v>
      </c>
      <c r="AN6" s="585">
        <v>780.77</v>
      </c>
      <c r="AO6" s="127">
        <v>887.39</v>
      </c>
      <c r="AP6" s="127">
        <v>904.58</v>
      </c>
      <c r="AQ6" s="127">
        <v>1073.1300000000001</v>
      </c>
      <c r="AR6" s="127">
        <v>1175</v>
      </c>
      <c r="AS6" s="127">
        <v>1317.04</v>
      </c>
      <c r="AT6" s="127">
        <v>1393.36</v>
      </c>
      <c r="AU6" s="127">
        <v>1584.47</v>
      </c>
      <c r="AV6" s="127">
        <v>1396.79</v>
      </c>
      <c r="AW6" s="127">
        <v>1371.18</v>
      </c>
      <c r="AX6" s="127">
        <v>1608.91</v>
      </c>
      <c r="AY6" s="127">
        <v>1627.72</v>
      </c>
      <c r="AZ6" s="127">
        <v>1647.57</v>
      </c>
      <c r="BA6" s="127">
        <v>1483.74</v>
      </c>
      <c r="BB6" s="127">
        <v>1307.69</v>
      </c>
      <c r="BC6" s="127">
        <v>1472.6</v>
      </c>
      <c r="BD6" s="127">
        <v>1488.55</v>
      </c>
      <c r="BE6" s="127">
        <v>1514.85</v>
      </c>
      <c r="BF6" s="86">
        <v>1511.69</v>
      </c>
      <c r="BH6" s="383"/>
      <c r="BI6" s="383"/>
    </row>
    <row r="7" spans="1:61">
      <c r="A7" s="98" t="s">
        <v>54</v>
      </c>
      <c r="B7" s="127">
        <v>0</v>
      </c>
      <c r="C7" s="127">
        <v>0</v>
      </c>
      <c r="D7" s="127">
        <v>0</v>
      </c>
      <c r="E7" s="127">
        <v>0</v>
      </c>
      <c r="F7" s="127">
        <v>0</v>
      </c>
      <c r="G7" s="127">
        <v>0</v>
      </c>
      <c r="H7" s="127">
        <v>0</v>
      </c>
      <c r="I7" s="127">
        <v>0</v>
      </c>
      <c r="J7" s="127">
        <v>0</v>
      </c>
      <c r="K7" s="127">
        <v>0</v>
      </c>
      <c r="L7" s="127">
        <v>0</v>
      </c>
      <c r="M7" s="127">
        <v>0</v>
      </c>
      <c r="N7" s="127">
        <v>0</v>
      </c>
      <c r="O7" s="127">
        <v>0</v>
      </c>
      <c r="P7" s="127">
        <v>0</v>
      </c>
      <c r="Q7" s="127">
        <v>0</v>
      </c>
      <c r="R7" s="127">
        <v>0</v>
      </c>
      <c r="S7" s="127">
        <v>0</v>
      </c>
      <c r="T7" s="127">
        <v>0</v>
      </c>
      <c r="U7" s="585">
        <v>277.58</v>
      </c>
      <c r="V7" s="127">
        <v>319.38</v>
      </c>
      <c r="W7" s="127">
        <v>360.77</v>
      </c>
      <c r="X7" s="127">
        <v>366.19</v>
      </c>
      <c r="Y7" s="127">
        <v>383.51</v>
      </c>
      <c r="Z7" s="127">
        <v>431.41</v>
      </c>
      <c r="AA7" s="127">
        <v>465.16</v>
      </c>
      <c r="AB7" s="127">
        <v>523.1</v>
      </c>
      <c r="AC7" s="127">
        <v>531.28</v>
      </c>
      <c r="AD7" s="127">
        <v>563.02</v>
      </c>
      <c r="AE7" s="127">
        <v>538.45000000000005</v>
      </c>
      <c r="AF7" s="127">
        <v>595.98</v>
      </c>
      <c r="AG7" s="127">
        <v>653.72</v>
      </c>
      <c r="AH7" s="127">
        <v>647.44000000000005</v>
      </c>
      <c r="AI7" s="127">
        <v>643.91999999999996</v>
      </c>
      <c r="AJ7" s="127">
        <v>813.46</v>
      </c>
      <c r="AK7" s="127">
        <v>868.24</v>
      </c>
      <c r="AL7" s="127">
        <v>860.62</v>
      </c>
      <c r="AM7" s="86">
        <v>809.78</v>
      </c>
      <c r="AN7" s="585">
        <v>277.58</v>
      </c>
      <c r="AO7" s="127">
        <v>319.38</v>
      </c>
      <c r="AP7" s="127">
        <v>360.77</v>
      </c>
      <c r="AQ7" s="127">
        <v>366.19</v>
      </c>
      <c r="AR7" s="127">
        <v>383.51</v>
      </c>
      <c r="AS7" s="127">
        <v>431.41</v>
      </c>
      <c r="AT7" s="127">
        <v>465.16</v>
      </c>
      <c r="AU7" s="127">
        <v>523.1</v>
      </c>
      <c r="AV7" s="127">
        <v>531.28</v>
      </c>
      <c r="AW7" s="127">
        <v>563.02</v>
      </c>
      <c r="AX7" s="127">
        <v>538.45000000000005</v>
      </c>
      <c r="AY7" s="127">
        <v>595.98</v>
      </c>
      <c r="AZ7" s="127">
        <v>653.72</v>
      </c>
      <c r="BA7" s="127">
        <v>647.44000000000005</v>
      </c>
      <c r="BB7" s="127">
        <v>643.91999999999996</v>
      </c>
      <c r="BC7" s="127">
        <v>813.46</v>
      </c>
      <c r="BD7" s="127">
        <v>868.24</v>
      </c>
      <c r="BE7" s="127">
        <v>860.62</v>
      </c>
      <c r="BF7" s="86">
        <v>809.78</v>
      </c>
      <c r="BH7" s="383"/>
      <c r="BI7" s="383"/>
    </row>
    <row r="8" spans="1:61">
      <c r="A8" s="98" t="s">
        <v>55</v>
      </c>
      <c r="B8" s="127">
        <v>0</v>
      </c>
      <c r="C8" s="127">
        <v>0</v>
      </c>
      <c r="D8" s="127">
        <v>0</v>
      </c>
      <c r="E8" s="127">
        <v>0</v>
      </c>
      <c r="F8" s="127">
        <v>0</v>
      </c>
      <c r="G8" s="127">
        <v>0</v>
      </c>
      <c r="H8" s="127">
        <v>0</v>
      </c>
      <c r="I8" s="127">
        <v>0</v>
      </c>
      <c r="J8" s="127">
        <v>0</v>
      </c>
      <c r="K8" s="127">
        <v>0</v>
      </c>
      <c r="L8" s="127">
        <v>0</v>
      </c>
      <c r="M8" s="127">
        <v>0</v>
      </c>
      <c r="N8" s="127">
        <v>0</v>
      </c>
      <c r="O8" s="127">
        <v>0</v>
      </c>
      <c r="P8" s="127">
        <v>0</v>
      </c>
      <c r="Q8" s="127">
        <v>0</v>
      </c>
      <c r="R8" s="127">
        <v>0</v>
      </c>
      <c r="S8" s="127">
        <v>0</v>
      </c>
      <c r="T8" s="127">
        <v>0</v>
      </c>
      <c r="U8" s="585">
        <v>2541.31</v>
      </c>
      <c r="V8" s="127">
        <v>2200.98</v>
      </c>
      <c r="W8" s="127">
        <v>2284.66</v>
      </c>
      <c r="X8" s="127">
        <v>1934.47</v>
      </c>
      <c r="Y8" s="127">
        <v>1728.89</v>
      </c>
      <c r="Z8" s="127">
        <v>1927.24</v>
      </c>
      <c r="AA8" s="127">
        <v>2153.61</v>
      </c>
      <c r="AB8" s="127">
        <v>2290.48</v>
      </c>
      <c r="AC8" s="127">
        <v>2491.21</v>
      </c>
      <c r="AD8" s="127">
        <v>2716.5</v>
      </c>
      <c r="AE8" s="127">
        <v>2822.59</v>
      </c>
      <c r="AF8" s="127">
        <v>2302.89</v>
      </c>
      <c r="AG8" s="127">
        <v>3372.06</v>
      </c>
      <c r="AH8" s="127">
        <v>3719.76</v>
      </c>
      <c r="AI8" s="127">
        <v>3396.35</v>
      </c>
      <c r="AJ8" s="127">
        <v>3331.47</v>
      </c>
      <c r="AK8" s="127">
        <v>3061.2</v>
      </c>
      <c r="AL8" s="127">
        <v>3093.17</v>
      </c>
      <c r="AM8" s="86">
        <v>3249.3</v>
      </c>
      <c r="AN8" s="585">
        <v>2541.31</v>
      </c>
      <c r="AO8" s="127">
        <v>2200.98</v>
      </c>
      <c r="AP8" s="127">
        <v>2284.66</v>
      </c>
      <c r="AQ8" s="127">
        <v>1934.47</v>
      </c>
      <c r="AR8" s="127">
        <v>1728.89</v>
      </c>
      <c r="AS8" s="127">
        <v>1927.24</v>
      </c>
      <c r="AT8" s="127">
        <v>2153.61</v>
      </c>
      <c r="AU8" s="127">
        <v>2290.48</v>
      </c>
      <c r="AV8" s="127">
        <v>2491.21</v>
      </c>
      <c r="AW8" s="127">
        <v>2716.5</v>
      </c>
      <c r="AX8" s="127">
        <v>2822.59</v>
      </c>
      <c r="AY8" s="127">
        <v>2302.89</v>
      </c>
      <c r="AZ8" s="127">
        <v>3372.06</v>
      </c>
      <c r="BA8" s="127">
        <v>3719.76</v>
      </c>
      <c r="BB8" s="127">
        <v>3396.35</v>
      </c>
      <c r="BC8" s="127">
        <v>3331.47</v>
      </c>
      <c r="BD8" s="127">
        <v>3061.2</v>
      </c>
      <c r="BE8" s="127">
        <v>3093.17</v>
      </c>
      <c r="BF8" s="86">
        <v>3249.3</v>
      </c>
      <c r="BH8" s="383"/>
      <c r="BI8" s="383"/>
    </row>
    <row r="9" spans="1:61">
      <c r="A9" s="97" t="s">
        <v>56</v>
      </c>
      <c r="B9" s="127">
        <v>4.63</v>
      </c>
      <c r="C9" s="127">
        <v>7.72</v>
      </c>
      <c r="D9" s="127">
        <v>4.63</v>
      </c>
      <c r="E9" s="127">
        <v>5.41</v>
      </c>
      <c r="F9" s="127">
        <v>5.67</v>
      </c>
      <c r="G9" s="127">
        <v>2.98</v>
      </c>
      <c r="H9" s="127">
        <v>6.16</v>
      </c>
      <c r="I9" s="127">
        <v>6.14</v>
      </c>
      <c r="J9" s="127">
        <v>7.09</v>
      </c>
      <c r="K9" s="127">
        <v>6.82</v>
      </c>
      <c r="L9" s="127">
        <v>4.96</v>
      </c>
      <c r="M9" s="127">
        <v>4.96</v>
      </c>
      <c r="N9" s="127">
        <v>4.6399999999999997</v>
      </c>
      <c r="O9" s="127">
        <v>3.41</v>
      </c>
      <c r="P9" s="127">
        <v>2.98</v>
      </c>
      <c r="Q9" s="127">
        <v>3.3</v>
      </c>
      <c r="R9" s="127">
        <v>3</v>
      </c>
      <c r="S9" s="127">
        <v>4</v>
      </c>
      <c r="T9" s="127">
        <v>4</v>
      </c>
      <c r="U9" s="585">
        <v>2124.67</v>
      </c>
      <c r="V9" s="127">
        <v>2164.27</v>
      </c>
      <c r="W9" s="127">
        <v>2207.5500000000002</v>
      </c>
      <c r="X9" s="127">
        <v>2170.7800000000002</v>
      </c>
      <c r="Y9" s="127">
        <v>2296.87</v>
      </c>
      <c r="Z9" s="127">
        <v>2434.2399999999998</v>
      </c>
      <c r="AA9" s="127">
        <v>2520.13</v>
      </c>
      <c r="AB9" s="127">
        <v>2613.62</v>
      </c>
      <c r="AC9" s="127">
        <v>2711.79</v>
      </c>
      <c r="AD9" s="127">
        <v>2835.58</v>
      </c>
      <c r="AE9" s="127">
        <v>3092.15</v>
      </c>
      <c r="AF9" s="127">
        <v>3159.78</v>
      </c>
      <c r="AG9" s="127">
        <v>3288.13</v>
      </c>
      <c r="AH9" s="127">
        <v>3232.87</v>
      </c>
      <c r="AI9" s="127">
        <v>3026.77</v>
      </c>
      <c r="AJ9" s="127">
        <v>3021.04</v>
      </c>
      <c r="AK9" s="127">
        <v>3033.95</v>
      </c>
      <c r="AL9" s="127">
        <v>3017.45</v>
      </c>
      <c r="AM9" s="86">
        <v>3048.93</v>
      </c>
      <c r="AN9" s="585">
        <v>2129.31</v>
      </c>
      <c r="AO9" s="127">
        <v>2171.9899999999998</v>
      </c>
      <c r="AP9" s="127">
        <v>2212.1799999999998</v>
      </c>
      <c r="AQ9" s="127">
        <v>2176.19</v>
      </c>
      <c r="AR9" s="127">
        <v>2302.54</v>
      </c>
      <c r="AS9" s="127">
        <v>2437.23</v>
      </c>
      <c r="AT9" s="127">
        <v>2526.3000000000002</v>
      </c>
      <c r="AU9" s="127">
        <v>2619.75</v>
      </c>
      <c r="AV9" s="127">
        <v>2718.88</v>
      </c>
      <c r="AW9" s="127">
        <v>2842.4</v>
      </c>
      <c r="AX9" s="127">
        <v>3097.11</v>
      </c>
      <c r="AY9" s="127">
        <v>3164.74</v>
      </c>
      <c r="AZ9" s="127">
        <v>3292.77</v>
      </c>
      <c r="BA9" s="127">
        <v>3236.28</v>
      </c>
      <c r="BB9" s="127">
        <v>3029.75</v>
      </c>
      <c r="BC9" s="127">
        <v>3024.35</v>
      </c>
      <c r="BD9" s="127">
        <v>3036.95</v>
      </c>
      <c r="BE9" s="127">
        <v>3021.45</v>
      </c>
      <c r="BF9" s="86">
        <v>3052.93</v>
      </c>
      <c r="BH9" s="383"/>
      <c r="BI9" s="383"/>
    </row>
    <row r="10" spans="1:61">
      <c r="A10" s="97" t="s">
        <v>57</v>
      </c>
      <c r="B10" s="127">
        <v>1263.6500000000001</v>
      </c>
      <c r="C10" s="127">
        <v>1350.58</v>
      </c>
      <c r="D10" s="127">
        <v>1394.53</v>
      </c>
      <c r="E10" s="127">
        <v>1565.93</v>
      </c>
      <c r="F10" s="127">
        <v>1636.37</v>
      </c>
      <c r="G10" s="127">
        <v>1781.74</v>
      </c>
      <c r="H10" s="127">
        <v>1913.54</v>
      </c>
      <c r="I10" s="127">
        <v>2103.7199999999998</v>
      </c>
      <c r="J10" s="127">
        <v>2090.56</v>
      </c>
      <c r="K10" s="127">
        <v>2164.7800000000002</v>
      </c>
      <c r="L10" s="127">
        <v>2306</v>
      </c>
      <c r="M10" s="127">
        <v>2358.59</v>
      </c>
      <c r="N10" s="127">
        <v>2578.64</v>
      </c>
      <c r="O10" s="127">
        <v>2600.5300000000002</v>
      </c>
      <c r="P10" s="127">
        <v>2596.7800000000002</v>
      </c>
      <c r="Q10" s="127">
        <v>2307.44</v>
      </c>
      <c r="R10" s="127">
        <v>2566.88</v>
      </c>
      <c r="S10" s="127">
        <v>2592.06</v>
      </c>
      <c r="T10" s="127">
        <v>2514.91</v>
      </c>
      <c r="U10" s="585">
        <v>63.45</v>
      </c>
      <c r="V10" s="127">
        <v>90.12</v>
      </c>
      <c r="W10" s="127">
        <v>145.78</v>
      </c>
      <c r="X10" s="127">
        <v>164.29</v>
      </c>
      <c r="Y10" s="127">
        <v>153.88999999999999</v>
      </c>
      <c r="Z10" s="127">
        <v>202.35</v>
      </c>
      <c r="AA10" s="127">
        <v>222.13</v>
      </c>
      <c r="AB10" s="127">
        <v>181.39</v>
      </c>
      <c r="AC10" s="127">
        <v>193.98</v>
      </c>
      <c r="AD10" s="127">
        <v>236.52</v>
      </c>
      <c r="AE10" s="127">
        <v>245.59</v>
      </c>
      <c r="AF10" s="127">
        <v>338.72</v>
      </c>
      <c r="AG10" s="127">
        <v>261.51</v>
      </c>
      <c r="AH10" s="127">
        <v>274.55</v>
      </c>
      <c r="AI10" s="127">
        <v>247.71</v>
      </c>
      <c r="AJ10" s="127">
        <v>239.52</v>
      </c>
      <c r="AK10" s="127">
        <v>247.02</v>
      </c>
      <c r="AL10" s="127">
        <v>230.05</v>
      </c>
      <c r="AM10" s="86">
        <v>231.78</v>
      </c>
      <c r="AN10" s="585">
        <v>1327.1</v>
      </c>
      <c r="AO10" s="127">
        <v>1440.7</v>
      </c>
      <c r="AP10" s="127">
        <v>1540.31</v>
      </c>
      <c r="AQ10" s="127">
        <v>1730.21</v>
      </c>
      <c r="AR10" s="127">
        <v>1790.26</v>
      </c>
      <c r="AS10" s="127">
        <v>1984.09</v>
      </c>
      <c r="AT10" s="127">
        <v>2135.67</v>
      </c>
      <c r="AU10" s="127">
        <v>2285.11</v>
      </c>
      <c r="AV10" s="127">
        <v>2284.54</v>
      </c>
      <c r="AW10" s="127">
        <v>2401.3000000000002</v>
      </c>
      <c r="AX10" s="127">
        <v>2551.59</v>
      </c>
      <c r="AY10" s="127">
        <v>2697.31</v>
      </c>
      <c r="AZ10" s="127">
        <v>2840.15</v>
      </c>
      <c r="BA10" s="127">
        <v>2875.08</v>
      </c>
      <c r="BB10" s="127">
        <v>2844.49</v>
      </c>
      <c r="BC10" s="127">
        <v>2546.96</v>
      </c>
      <c r="BD10" s="127">
        <v>2813.9</v>
      </c>
      <c r="BE10" s="127">
        <v>2822.12</v>
      </c>
      <c r="BF10" s="86">
        <v>2746.69</v>
      </c>
      <c r="BH10" s="383"/>
      <c r="BI10" s="383"/>
    </row>
    <row r="11" spans="1:61">
      <c r="A11" s="97" t="s">
        <v>58</v>
      </c>
      <c r="B11" s="127"/>
      <c r="C11" s="127"/>
      <c r="D11" s="127"/>
      <c r="E11" s="127"/>
      <c r="F11" s="127"/>
      <c r="G11" s="127"/>
      <c r="H11" s="127"/>
      <c r="I11" s="127"/>
      <c r="J11" s="127"/>
      <c r="K11" s="127"/>
      <c r="L11" s="127"/>
      <c r="M11" s="127"/>
      <c r="N11" s="127"/>
      <c r="O11" s="127"/>
      <c r="P11" s="127"/>
      <c r="Q11" s="127"/>
      <c r="R11" s="127"/>
      <c r="S11" s="127"/>
      <c r="T11" s="127"/>
      <c r="U11" s="585"/>
      <c r="V11" s="127"/>
      <c r="W11" s="127"/>
      <c r="X11" s="127"/>
      <c r="Y11" s="127"/>
      <c r="Z11" s="127"/>
      <c r="AA11" s="127"/>
      <c r="AB11" s="127"/>
      <c r="AC11" s="127"/>
      <c r="AD11" s="127"/>
      <c r="AE11" s="127"/>
      <c r="AF11" s="127"/>
      <c r="AG11" s="127"/>
      <c r="AH11" s="127"/>
      <c r="AI11" s="127"/>
      <c r="AJ11" s="127"/>
      <c r="AK11" s="127"/>
      <c r="AL11" s="127"/>
      <c r="AM11" s="86"/>
      <c r="AN11" s="585"/>
      <c r="AO11" s="127"/>
      <c r="AP11" s="127"/>
      <c r="AQ11" s="127"/>
      <c r="AR11" s="127"/>
      <c r="AS11" s="127"/>
      <c r="AT11" s="127"/>
      <c r="AU11" s="127"/>
      <c r="AV11" s="127"/>
      <c r="AW11" s="127"/>
      <c r="AX11" s="127"/>
      <c r="AY11" s="127"/>
      <c r="AZ11" s="127"/>
      <c r="BA11" s="127"/>
      <c r="BB11" s="127"/>
      <c r="BC11" s="127"/>
      <c r="BD11" s="127"/>
      <c r="BE11" s="127"/>
      <c r="BF11" s="86"/>
      <c r="BH11" s="383"/>
      <c r="BI11" s="383"/>
    </row>
    <row r="12" spans="1:61">
      <c r="A12" s="98" t="s">
        <v>73</v>
      </c>
      <c r="B12" s="127">
        <v>622.41</v>
      </c>
      <c r="C12" s="127">
        <v>685.7</v>
      </c>
      <c r="D12" s="127">
        <v>754.75</v>
      </c>
      <c r="E12" s="127">
        <v>750.45</v>
      </c>
      <c r="F12" s="127">
        <v>541.21</v>
      </c>
      <c r="G12" s="127">
        <v>707.93</v>
      </c>
      <c r="H12" s="127">
        <v>671.21</v>
      </c>
      <c r="I12" s="127">
        <v>664.02</v>
      </c>
      <c r="J12" s="127">
        <v>689.28</v>
      </c>
      <c r="K12" s="127">
        <v>818.21</v>
      </c>
      <c r="L12" s="127">
        <v>664.08</v>
      </c>
      <c r="M12" s="127">
        <v>834.91</v>
      </c>
      <c r="N12" s="127">
        <v>757.58</v>
      </c>
      <c r="O12" s="127">
        <v>773.06</v>
      </c>
      <c r="P12" s="127">
        <v>744.15</v>
      </c>
      <c r="Q12" s="127">
        <v>782.47</v>
      </c>
      <c r="R12" s="127">
        <v>743.33</v>
      </c>
      <c r="S12" s="127">
        <v>631.94000000000005</v>
      </c>
      <c r="T12" s="127">
        <v>712.48</v>
      </c>
      <c r="U12" s="585">
        <v>94.78</v>
      </c>
      <c r="V12" s="127">
        <v>125.45</v>
      </c>
      <c r="W12" s="127">
        <v>153.66999999999999</v>
      </c>
      <c r="X12" s="127">
        <v>148.5</v>
      </c>
      <c r="Y12" s="127">
        <v>176.25</v>
      </c>
      <c r="Z12" s="127">
        <v>167.54</v>
      </c>
      <c r="AA12" s="127">
        <v>213.28</v>
      </c>
      <c r="AB12" s="127">
        <v>189.34</v>
      </c>
      <c r="AC12" s="127">
        <v>193</v>
      </c>
      <c r="AD12" s="127">
        <v>234.84</v>
      </c>
      <c r="AE12" s="127">
        <v>976.01</v>
      </c>
      <c r="AF12" s="127">
        <v>548.21</v>
      </c>
      <c r="AG12" s="127">
        <v>-25.37</v>
      </c>
      <c r="AH12" s="127">
        <v>86.2</v>
      </c>
      <c r="AI12" s="127">
        <v>207.67</v>
      </c>
      <c r="AJ12" s="127">
        <v>227.98</v>
      </c>
      <c r="AK12" s="127">
        <v>207.96</v>
      </c>
      <c r="AL12" s="127">
        <v>307.82</v>
      </c>
      <c r="AM12" s="86">
        <v>328.16</v>
      </c>
      <c r="AN12" s="585">
        <v>717.19</v>
      </c>
      <c r="AO12" s="127">
        <v>811.15</v>
      </c>
      <c r="AP12" s="127">
        <v>908.42</v>
      </c>
      <c r="AQ12" s="127">
        <v>898.95</v>
      </c>
      <c r="AR12" s="127">
        <v>717.46</v>
      </c>
      <c r="AS12" s="127">
        <v>875.46</v>
      </c>
      <c r="AT12" s="127">
        <v>884.49</v>
      </c>
      <c r="AU12" s="127">
        <v>853.36</v>
      </c>
      <c r="AV12" s="127">
        <v>882.27</v>
      </c>
      <c r="AW12" s="127">
        <v>1053.05</v>
      </c>
      <c r="AX12" s="127">
        <v>1640.09</v>
      </c>
      <c r="AY12" s="127">
        <v>1383.13</v>
      </c>
      <c r="AZ12" s="127">
        <v>732.21</v>
      </c>
      <c r="BA12" s="127">
        <v>859.26</v>
      </c>
      <c r="BB12" s="127">
        <v>951.82</v>
      </c>
      <c r="BC12" s="127">
        <v>1010.45</v>
      </c>
      <c r="BD12" s="127">
        <v>951.28</v>
      </c>
      <c r="BE12" s="127">
        <v>939.76</v>
      </c>
      <c r="BF12" s="86">
        <v>1040.6500000000001</v>
      </c>
      <c r="BH12" s="383"/>
      <c r="BI12" s="383"/>
    </row>
    <row r="13" spans="1:61">
      <c r="A13" s="98" t="s">
        <v>60</v>
      </c>
      <c r="B13" s="127">
        <v>103.37</v>
      </c>
      <c r="C13" s="127">
        <v>96</v>
      </c>
      <c r="D13" s="127">
        <v>100.67</v>
      </c>
      <c r="E13" s="127">
        <v>114.46</v>
      </c>
      <c r="F13" s="127">
        <v>28.56</v>
      </c>
      <c r="G13" s="127">
        <v>82.34</v>
      </c>
      <c r="H13" s="127">
        <v>89.78</v>
      </c>
      <c r="I13" s="127">
        <v>134.81</v>
      </c>
      <c r="J13" s="127">
        <v>87.53</v>
      </c>
      <c r="K13" s="127">
        <v>195.36</v>
      </c>
      <c r="L13" s="127">
        <v>136.94</v>
      </c>
      <c r="M13" s="127">
        <v>6.97</v>
      </c>
      <c r="N13" s="127">
        <v>6.46</v>
      </c>
      <c r="O13" s="127">
        <v>0</v>
      </c>
      <c r="P13" s="127">
        <v>0</v>
      </c>
      <c r="Q13" s="127">
        <v>0</v>
      </c>
      <c r="R13" s="127">
        <v>0</v>
      </c>
      <c r="S13" s="127">
        <v>0</v>
      </c>
      <c r="T13" s="127">
        <v>0</v>
      </c>
      <c r="U13" s="585">
        <v>107.34</v>
      </c>
      <c r="V13" s="127">
        <v>106.97</v>
      </c>
      <c r="W13" s="127">
        <v>105.5</v>
      </c>
      <c r="X13" s="127">
        <v>129.80000000000001</v>
      </c>
      <c r="Y13" s="127">
        <v>174.77</v>
      </c>
      <c r="Z13" s="127">
        <v>180.6</v>
      </c>
      <c r="AA13" s="127">
        <v>201.65</v>
      </c>
      <c r="AB13" s="127">
        <v>239.86</v>
      </c>
      <c r="AC13" s="127">
        <v>244.89</v>
      </c>
      <c r="AD13" s="127">
        <v>248.78</v>
      </c>
      <c r="AE13" s="127">
        <v>273.81</v>
      </c>
      <c r="AF13" s="127">
        <v>353.47</v>
      </c>
      <c r="AG13" s="127">
        <v>331.35</v>
      </c>
      <c r="AH13" s="127">
        <v>363.42</v>
      </c>
      <c r="AI13" s="127">
        <v>321.01</v>
      </c>
      <c r="AJ13" s="127">
        <v>390.8</v>
      </c>
      <c r="AK13" s="127">
        <v>416.29</v>
      </c>
      <c r="AL13" s="127">
        <v>490.57</v>
      </c>
      <c r="AM13" s="86">
        <v>440.73</v>
      </c>
      <c r="AN13" s="585">
        <v>210.71</v>
      </c>
      <c r="AO13" s="127">
        <v>202.98</v>
      </c>
      <c r="AP13" s="127">
        <v>206.17</v>
      </c>
      <c r="AQ13" s="127">
        <v>244.26</v>
      </c>
      <c r="AR13" s="127">
        <v>203.32</v>
      </c>
      <c r="AS13" s="127">
        <v>262.94</v>
      </c>
      <c r="AT13" s="127">
        <v>291.42</v>
      </c>
      <c r="AU13" s="127">
        <v>374.67</v>
      </c>
      <c r="AV13" s="127">
        <v>332.42</v>
      </c>
      <c r="AW13" s="127">
        <v>444.15</v>
      </c>
      <c r="AX13" s="127">
        <v>410.75</v>
      </c>
      <c r="AY13" s="127">
        <v>360.44</v>
      </c>
      <c r="AZ13" s="127">
        <v>337.81</v>
      </c>
      <c r="BA13" s="127">
        <v>363.42</v>
      </c>
      <c r="BB13" s="127">
        <v>321.01</v>
      </c>
      <c r="BC13" s="127">
        <v>390.8</v>
      </c>
      <c r="BD13" s="127">
        <v>416.29</v>
      </c>
      <c r="BE13" s="127">
        <v>490.57</v>
      </c>
      <c r="BF13" s="86">
        <v>440.73</v>
      </c>
      <c r="BH13" s="383"/>
      <c r="BI13" s="383"/>
    </row>
    <row r="14" spans="1:61">
      <c r="A14" s="98" t="s">
        <v>61</v>
      </c>
      <c r="B14" s="127">
        <v>0</v>
      </c>
      <c r="C14" s="127">
        <v>0</v>
      </c>
      <c r="D14" s="127">
        <v>0</v>
      </c>
      <c r="E14" s="127">
        <v>0</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585">
        <v>201.39</v>
      </c>
      <c r="V14" s="127">
        <v>210.6</v>
      </c>
      <c r="W14" s="127">
        <v>222.92</v>
      </c>
      <c r="X14" s="127">
        <v>189.26</v>
      </c>
      <c r="Y14" s="127">
        <v>259.32</v>
      </c>
      <c r="Z14" s="127">
        <v>284.02999999999997</v>
      </c>
      <c r="AA14" s="127">
        <v>291.20999999999998</v>
      </c>
      <c r="AB14" s="127">
        <v>270.48</v>
      </c>
      <c r="AC14" s="127">
        <v>254.93</v>
      </c>
      <c r="AD14" s="127">
        <v>133.83000000000001</v>
      </c>
      <c r="AE14" s="127">
        <v>265.45</v>
      </c>
      <c r="AF14" s="127">
        <v>341.01</v>
      </c>
      <c r="AG14" s="127">
        <v>435.91</v>
      </c>
      <c r="AH14" s="127">
        <v>278.37</v>
      </c>
      <c r="AI14" s="127">
        <v>245.89</v>
      </c>
      <c r="AJ14" s="127">
        <v>313.74</v>
      </c>
      <c r="AK14" s="127">
        <v>283.08</v>
      </c>
      <c r="AL14" s="127">
        <v>220</v>
      </c>
      <c r="AM14" s="86">
        <v>226.86</v>
      </c>
      <c r="AN14" s="585">
        <v>201.39</v>
      </c>
      <c r="AO14" s="127">
        <v>210.6</v>
      </c>
      <c r="AP14" s="127">
        <v>222.92</v>
      </c>
      <c r="AQ14" s="127">
        <v>189.26</v>
      </c>
      <c r="AR14" s="127">
        <v>259.32</v>
      </c>
      <c r="AS14" s="127">
        <v>284.02999999999997</v>
      </c>
      <c r="AT14" s="127">
        <v>291.20999999999998</v>
      </c>
      <c r="AU14" s="127">
        <v>270.48</v>
      </c>
      <c r="AV14" s="127">
        <v>254.93</v>
      </c>
      <c r="AW14" s="127">
        <v>133.83000000000001</v>
      </c>
      <c r="AX14" s="127">
        <v>265.45</v>
      </c>
      <c r="AY14" s="127">
        <v>341.01</v>
      </c>
      <c r="AZ14" s="127">
        <v>435.91</v>
      </c>
      <c r="BA14" s="127">
        <v>278.37</v>
      </c>
      <c r="BB14" s="127">
        <v>245.89</v>
      </c>
      <c r="BC14" s="127">
        <v>313.74</v>
      </c>
      <c r="BD14" s="127">
        <v>283.08</v>
      </c>
      <c r="BE14" s="127">
        <v>220</v>
      </c>
      <c r="BF14" s="86">
        <v>226.86</v>
      </c>
      <c r="BH14" s="383"/>
      <c r="BI14" s="383"/>
    </row>
    <row r="15" spans="1:61">
      <c r="A15" s="98" t="s">
        <v>62</v>
      </c>
      <c r="B15" s="127">
        <v>494</v>
      </c>
      <c r="C15" s="127">
        <v>487.76</v>
      </c>
      <c r="D15" s="127">
        <v>497.76</v>
      </c>
      <c r="E15" s="127">
        <v>575.27</v>
      </c>
      <c r="F15" s="127">
        <v>562.36</v>
      </c>
      <c r="G15" s="127">
        <v>631.58000000000004</v>
      </c>
      <c r="H15" s="127">
        <v>639.82000000000005</v>
      </c>
      <c r="I15" s="127">
        <v>637.02</v>
      </c>
      <c r="J15" s="127">
        <v>651.52</v>
      </c>
      <c r="K15" s="127">
        <v>759.15</v>
      </c>
      <c r="L15" s="127">
        <v>811.05</v>
      </c>
      <c r="M15" s="127">
        <v>867.88</v>
      </c>
      <c r="N15" s="127">
        <v>923.62</v>
      </c>
      <c r="O15" s="127">
        <v>965.13</v>
      </c>
      <c r="P15" s="127">
        <v>916.09</v>
      </c>
      <c r="Q15" s="127">
        <v>952.02</v>
      </c>
      <c r="R15" s="127">
        <v>922.22</v>
      </c>
      <c r="S15" s="127">
        <v>818.97</v>
      </c>
      <c r="T15" s="127">
        <v>1021.2</v>
      </c>
      <c r="U15" s="585">
        <v>-7.66</v>
      </c>
      <c r="V15" s="127">
        <v>-6.45</v>
      </c>
      <c r="W15" s="127">
        <v>8.4600000000000009</v>
      </c>
      <c r="X15" s="127">
        <v>7.95</v>
      </c>
      <c r="Y15" s="127">
        <v>20.260000000000002</v>
      </c>
      <c r="Z15" s="127">
        <v>11.84</v>
      </c>
      <c r="AA15" s="127">
        <v>7.52</v>
      </c>
      <c r="AB15" s="127">
        <v>12.74</v>
      </c>
      <c r="AC15" s="127">
        <v>13.64</v>
      </c>
      <c r="AD15" s="127">
        <v>11.81</v>
      </c>
      <c r="AE15" s="127">
        <v>8.27</v>
      </c>
      <c r="AF15" s="127">
        <v>23.15</v>
      </c>
      <c r="AG15" s="127">
        <v>22.95</v>
      </c>
      <c r="AH15" s="127">
        <v>0.68</v>
      </c>
      <c r="AI15" s="127">
        <v>2.4300000000000002</v>
      </c>
      <c r="AJ15" s="127">
        <v>3.88</v>
      </c>
      <c r="AK15" s="127">
        <v>5.38</v>
      </c>
      <c r="AL15" s="127">
        <v>4.7699999999999996</v>
      </c>
      <c r="AM15" s="86">
        <v>15.57</v>
      </c>
      <c r="AN15" s="585">
        <v>486.35</v>
      </c>
      <c r="AO15" s="127">
        <v>481.32</v>
      </c>
      <c r="AP15" s="127">
        <v>506.22</v>
      </c>
      <c r="AQ15" s="127">
        <v>583.22</v>
      </c>
      <c r="AR15" s="127">
        <v>582.62</v>
      </c>
      <c r="AS15" s="127">
        <v>643.41999999999996</v>
      </c>
      <c r="AT15" s="127">
        <v>647.34</v>
      </c>
      <c r="AU15" s="127">
        <v>649.76</v>
      </c>
      <c r="AV15" s="127">
        <v>665.16</v>
      </c>
      <c r="AW15" s="127">
        <v>770.96</v>
      </c>
      <c r="AX15" s="127">
        <v>819.33</v>
      </c>
      <c r="AY15" s="127">
        <v>891.04</v>
      </c>
      <c r="AZ15" s="127">
        <v>946.58</v>
      </c>
      <c r="BA15" s="127">
        <v>965.81</v>
      </c>
      <c r="BB15" s="127">
        <v>918.52</v>
      </c>
      <c r="BC15" s="127">
        <v>955.9</v>
      </c>
      <c r="BD15" s="127">
        <v>927.6</v>
      </c>
      <c r="BE15" s="127">
        <v>823.74</v>
      </c>
      <c r="BF15" s="86">
        <v>1036.77</v>
      </c>
      <c r="BH15" s="383"/>
      <c r="BI15" s="383"/>
    </row>
    <row r="16" spans="1:61">
      <c r="A16" s="98" t="s">
        <v>63</v>
      </c>
      <c r="B16" s="127">
        <v>768.87</v>
      </c>
      <c r="C16" s="127">
        <v>776.21</v>
      </c>
      <c r="D16" s="127">
        <v>828.21</v>
      </c>
      <c r="E16" s="127">
        <v>904.7</v>
      </c>
      <c r="F16" s="127">
        <v>1090.6600000000001</v>
      </c>
      <c r="G16" s="127">
        <v>1402.44</v>
      </c>
      <c r="H16" s="127">
        <v>1335.18</v>
      </c>
      <c r="I16" s="127">
        <v>1585.94</v>
      </c>
      <c r="J16" s="127">
        <v>2554.2399999999998</v>
      </c>
      <c r="K16" s="127">
        <v>2695.53</v>
      </c>
      <c r="L16" s="127">
        <v>2599.09</v>
      </c>
      <c r="M16" s="127">
        <v>2756.95</v>
      </c>
      <c r="N16" s="127">
        <v>2602.85</v>
      </c>
      <c r="O16" s="127">
        <v>2573.2800000000002</v>
      </c>
      <c r="P16" s="127">
        <v>2804.47</v>
      </c>
      <c r="Q16" s="127">
        <v>2749.78</v>
      </c>
      <c r="R16" s="127">
        <v>2623.36</v>
      </c>
      <c r="S16" s="127">
        <v>2317.77</v>
      </c>
      <c r="T16" s="127">
        <v>2371.5300000000002</v>
      </c>
      <c r="U16" s="585">
        <v>71.73</v>
      </c>
      <c r="V16" s="127">
        <v>41.13</v>
      </c>
      <c r="W16" s="127">
        <v>129.76</v>
      </c>
      <c r="X16" s="127">
        <v>177.76</v>
      </c>
      <c r="Y16" s="127">
        <v>349.92</v>
      </c>
      <c r="Z16" s="127">
        <v>263.07</v>
      </c>
      <c r="AA16" s="127">
        <v>293.95999999999998</v>
      </c>
      <c r="AB16" s="127">
        <v>253.01</v>
      </c>
      <c r="AC16" s="127">
        <v>172.05</v>
      </c>
      <c r="AD16" s="127">
        <v>156.88999999999999</v>
      </c>
      <c r="AE16" s="127">
        <v>142.34</v>
      </c>
      <c r="AF16" s="127">
        <v>205.25</v>
      </c>
      <c r="AG16" s="127">
        <v>157.33000000000001</v>
      </c>
      <c r="AH16" s="127">
        <v>152.15</v>
      </c>
      <c r="AI16" s="127">
        <v>177.66</v>
      </c>
      <c r="AJ16" s="127">
        <v>179.13</v>
      </c>
      <c r="AK16" s="127">
        <v>192.06</v>
      </c>
      <c r="AL16" s="127">
        <v>750.83</v>
      </c>
      <c r="AM16" s="86">
        <v>791.62</v>
      </c>
      <c r="AN16" s="585">
        <v>840.6</v>
      </c>
      <c r="AO16" s="127">
        <v>817.34</v>
      </c>
      <c r="AP16" s="127">
        <v>957.97</v>
      </c>
      <c r="AQ16" s="127">
        <v>1082.46</v>
      </c>
      <c r="AR16" s="127">
        <v>1440.58</v>
      </c>
      <c r="AS16" s="127">
        <v>1665.51</v>
      </c>
      <c r="AT16" s="127">
        <v>1629.14</v>
      </c>
      <c r="AU16" s="127">
        <v>1838.94</v>
      </c>
      <c r="AV16" s="127">
        <v>2726.29</v>
      </c>
      <c r="AW16" s="127">
        <v>2852.41</v>
      </c>
      <c r="AX16" s="127">
        <v>2741.43</v>
      </c>
      <c r="AY16" s="127">
        <v>2962.19</v>
      </c>
      <c r="AZ16" s="127">
        <v>2760.18</v>
      </c>
      <c r="BA16" s="127">
        <v>2725.42</v>
      </c>
      <c r="BB16" s="127">
        <v>2982.13</v>
      </c>
      <c r="BC16" s="127">
        <v>2928.91</v>
      </c>
      <c r="BD16" s="127">
        <v>2815.42</v>
      </c>
      <c r="BE16" s="127">
        <v>3068.6</v>
      </c>
      <c r="BF16" s="86">
        <v>3163.15</v>
      </c>
      <c r="BH16" s="383"/>
      <c r="BI16" s="383"/>
    </row>
    <row r="17" spans="1:61">
      <c r="A17" s="97" t="s">
        <v>64</v>
      </c>
      <c r="B17" s="127">
        <v>348.46</v>
      </c>
      <c r="C17" s="127">
        <v>353.78</v>
      </c>
      <c r="D17" s="127">
        <v>376.25</v>
      </c>
      <c r="E17" s="127">
        <v>457.5</v>
      </c>
      <c r="F17" s="127">
        <v>508.79</v>
      </c>
      <c r="G17" s="127">
        <v>563.82000000000005</v>
      </c>
      <c r="H17" s="127">
        <v>655.19000000000005</v>
      </c>
      <c r="I17" s="127">
        <v>775.7</v>
      </c>
      <c r="J17" s="127">
        <v>814.82</v>
      </c>
      <c r="K17" s="127">
        <v>862.17</v>
      </c>
      <c r="L17" s="127">
        <v>926.73</v>
      </c>
      <c r="M17" s="127">
        <v>977.52</v>
      </c>
      <c r="N17" s="127">
        <v>990.06</v>
      </c>
      <c r="O17" s="127">
        <v>934.54</v>
      </c>
      <c r="P17" s="127">
        <v>943.48</v>
      </c>
      <c r="Q17" s="127">
        <v>1012.61</v>
      </c>
      <c r="R17" s="127">
        <v>949.8</v>
      </c>
      <c r="S17" s="127">
        <v>948.62</v>
      </c>
      <c r="T17" s="127">
        <v>935.02</v>
      </c>
      <c r="U17" s="585">
        <v>48.51</v>
      </c>
      <c r="V17" s="127">
        <v>81.64</v>
      </c>
      <c r="W17" s="127">
        <v>76.010000000000005</v>
      </c>
      <c r="X17" s="127">
        <v>66.849999999999994</v>
      </c>
      <c r="Y17" s="127">
        <v>66.05</v>
      </c>
      <c r="Z17" s="127">
        <v>84.67</v>
      </c>
      <c r="AA17" s="127">
        <v>82.26</v>
      </c>
      <c r="AB17" s="127">
        <v>157.74</v>
      </c>
      <c r="AC17" s="127">
        <v>184.29</v>
      </c>
      <c r="AD17" s="127">
        <v>161.94</v>
      </c>
      <c r="AE17" s="127">
        <v>90.79</v>
      </c>
      <c r="AF17" s="127">
        <v>187.63</v>
      </c>
      <c r="AG17" s="127">
        <v>229.18</v>
      </c>
      <c r="AH17" s="127">
        <v>221.53</v>
      </c>
      <c r="AI17" s="127">
        <v>242.46</v>
      </c>
      <c r="AJ17" s="127">
        <v>269.70999999999998</v>
      </c>
      <c r="AK17" s="127">
        <v>298.27999999999997</v>
      </c>
      <c r="AL17" s="127">
        <v>288.43</v>
      </c>
      <c r="AM17" s="86">
        <v>272.64</v>
      </c>
      <c r="AN17" s="585">
        <v>396.98</v>
      </c>
      <c r="AO17" s="127">
        <v>435.42</v>
      </c>
      <c r="AP17" s="127">
        <v>452.26</v>
      </c>
      <c r="AQ17" s="127">
        <v>524.34</v>
      </c>
      <c r="AR17" s="127">
        <v>574.84</v>
      </c>
      <c r="AS17" s="127">
        <v>648.49</v>
      </c>
      <c r="AT17" s="127">
        <v>737.45</v>
      </c>
      <c r="AU17" s="127">
        <v>933.43</v>
      </c>
      <c r="AV17" s="127">
        <v>999.11</v>
      </c>
      <c r="AW17" s="127">
        <v>1024.1099999999999</v>
      </c>
      <c r="AX17" s="127">
        <v>1017.52</v>
      </c>
      <c r="AY17" s="127">
        <v>1165.1500000000001</v>
      </c>
      <c r="AZ17" s="127">
        <v>1219.24</v>
      </c>
      <c r="BA17" s="127">
        <v>1156.07</v>
      </c>
      <c r="BB17" s="127">
        <v>1185.93</v>
      </c>
      <c r="BC17" s="127">
        <v>1282.32</v>
      </c>
      <c r="BD17" s="127">
        <v>1248.08</v>
      </c>
      <c r="BE17" s="127">
        <v>1237.05</v>
      </c>
      <c r="BF17" s="86">
        <v>1207.67</v>
      </c>
      <c r="BH17" s="383"/>
      <c r="BI17" s="383"/>
    </row>
    <row r="18" spans="1:61">
      <c r="A18" s="97" t="s">
        <v>65</v>
      </c>
      <c r="B18" s="127">
        <v>629.39</v>
      </c>
      <c r="C18" s="127">
        <v>506.38</v>
      </c>
      <c r="D18" s="127">
        <v>764.97</v>
      </c>
      <c r="E18" s="127">
        <v>1205.57</v>
      </c>
      <c r="F18" s="127">
        <v>1143.1400000000001</v>
      </c>
      <c r="G18" s="127">
        <v>1449.38</v>
      </c>
      <c r="H18" s="127">
        <v>1346.85</v>
      </c>
      <c r="I18" s="127">
        <v>1525.62</v>
      </c>
      <c r="J18" s="127">
        <v>1679.21</v>
      </c>
      <c r="K18" s="127">
        <v>1738.9</v>
      </c>
      <c r="L18" s="127">
        <v>1802.23</v>
      </c>
      <c r="M18" s="127">
        <v>1969.8</v>
      </c>
      <c r="N18" s="127">
        <v>1747.75</v>
      </c>
      <c r="O18" s="127">
        <v>1581.61</v>
      </c>
      <c r="P18" s="127">
        <v>1511.46</v>
      </c>
      <c r="Q18" s="127">
        <v>1529.25</v>
      </c>
      <c r="R18" s="127">
        <v>1547.82</v>
      </c>
      <c r="S18" s="127">
        <v>1566.6</v>
      </c>
      <c r="T18" s="127">
        <v>1685.38</v>
      </c>
      <c r="U18" s="585">
        <v>121.44</v>
      </c>
      <c r="V18" s="127">
        <v>110.37</v>
      </c>
      <c r="W18" s="127">
        <v>87.67</v>
      </c>
      <c r="X18" s="127">
        <v>-1.78</v>
      </c>
      <c r="Y18" s="127">
        <v>-9.1</v>
      </c>
      <c r="Z18" s="127">
        <v>-16.41</v>
      </c>
      <c r="AA18" s="127">
        <v>-26.67</v>
      </c>
      <c r="AB18" s="127">
        <v>0.36</v>
      </c>
      <c r="AC18" s="127">
        <v>-3.9</v>
      </c>
      <c r="AD18" s="127">
        <v>1.01</v>
      </c>
      <c r="AE18" s="127">
        <v>5.62</v>
      </c>
      <c r="AF18" s="127">
        <v>-3.7</v>
      </c>
      <c r="AG18" s="127">
        <v>0</v>
      </c>
      <c r="AH18" s="127">
        <v>0</v>
      </c>
      <c r="AI18" s="127">
        <v>0</v>
      </c>
      <c r="AJ18" s="127">
        <v>0</v>
      </c>
      <c r="AK18" s="127">
        <v>0</v>
      </c>
      <c r="AL18" s="127">
        <v>0</v>
      </c>
      <c r="AM18" s="86">
        <v>0.01</v>
      </c>
      <c r="AN18" s="585">
        <v>750.83</v>
      </c>
      <c r="AO18" s="127">
        <v>616.75</v>
      </c>
      <c r="AP18" s="127">
        <v>852.65</v>
      </c>
      <c r="AQ18" s="127">
        <v>1203.79</v>
      </c>
      <c r="AR18" s="127">
        <v>1134.04</v>
      </c>
      <c r="AS18" s="127">
        <v>1432.97</v>
      </c>
      <c r="AT18" s="127">
        <v>1320.18</v>
      </c>
      <c r="AU18" s="127">
        <v>1525.98</v>
      </c>
      <c r="AV18" s="127">
        <v>1675.31</v>
      </c>
      <c r="AW18" s="127">
        <v>1739.9</v>
      </c>
      <c r="AX18" s="127">
        <v>1807.85</v>
      </c>
      <c r="AY18" s="127">
        <v>1966.1</v>
      </c>
      <c r="AZ18" s="127">
        <v>1747.75</v>
      </c>
      <c r="BA18" s="127">
        <v>1581.61</v>
      </c>
      <c r="BB18" s="127">
        <v>1511.46</v>
      </c>
      <c r="BC18" s="127">
        <v>1529.25</v>
      </c>
      <c r="BD18" s="127">
        <v>1547.82</v>
      </c>
      <c r="BE18" s="127">
        <v>1566.6</v>
      </c>
      <c r="BF18" s="86">
        <v>1685.38</v>
      </c>
      <c r="BH18" s="383"/>
      <c r="BI18" s="383"/>
    </row>
    <row r="19" spans="1:61">
      <c r="A19" s="97" t="s">
        <v>66</v>
      </c>
      <c r="B19" s="127">
        <v>4713.58</v>
      </c>
      <c r="C19" s="127">
        <v>4984.26</v>
      </c>
      <c r="D19" s="127">
        <v>5353.62</v>
      </c>
      <c r="E19" s="127">
        <v>5676.41</v>
      </c>
      <c r="F19" s="127">
        <v>6656.38</v>
      </c>
      <c r="G19" s="127">
        <v>7317.08</v>
      </c>
      <c r="H19" s="127">
        <v>7663.54</v>
      </c>
      <c r="I19" s="127">
        <v>8516.73</v>
      </c>
      <c r="J19" s="127">
        <v>8992.34</v>
      </c>
      <c r="K19" s="127">
        <v>9688.7099999999991</v>
      </c>
      <c r="L19" s="127">
        <v>10130.44</v>
      </c>
      <c r="M19" s="127">
        <v>10544.84</v>
      </c>
      <c r="N19" s="127">
        <v>10789.3</v>
      </c>
      <c r="O19" s="127">
        <v>10915.66</v>
      </c>
      <c r="P19" s="127">
        <v>11183.64</v>
      </c>
      <c r="Q19" s="127">
        <v>11353.79</v>
      </c>
      <c r="R19" s="127">
        <v>11483.47</v>
      </c>
      <c r="S19" s="127">
        <v>12002.37</v>
      </c>
      <c r="T19" s="127">
        <v>12507.91</v>
      </c>
      <c r="U19" s="585">
        <v>30.73</v>
      </c>
      <c r="V19" s="127">
        <v>45.07</v>
      </c>
      <c r="W19" s="127">
        <v>56.87</v>
      </c>
      <c r="X19" s="127">
        <v>53.29</v>
      </c>
      <c r="Y19" s="127">
        <v>51</v>
      </c>
      <c r="Z19" s="127">
        <v>81.349999999999994</v>
      </c>
      <c r="AA19" s="127">
        <v>90.41</v>
      </c>
      <c r="AB19" s="127">
        <v>108.07</v>
      </c>
      <c r="AC19" s="127">
        <v>125.43</v>
      </c>
      <c r="AD19" s="127">
        <v>11.87</v>
      </c>
      <c r="AE19" s="127">
        <v>16.559999999999999</v>
      </c>
      <c r="AF19" s="127">
        <v>123.95</v>
      </c>
      <c r="AG19" s="127">
        <v>162.01</v>
      </c>
      <c r="AH19" s="127">
        <v>197.03</v>
      </c>
      <c r="AI19" s="127">
        <v>159.28</v>
      </c>
      <c r="AJ19" s="127">
        <v>152.41999999999999</v>
      </c>
      <c r="AK19" s="127">
        <v>151.13</v>
      </c>
      <c r="AL19" s="127">
        <v>180.45</v>
      </c>
      <c r="AM19" s="86">
        <v>149.44999999999999</v>
      </c>
      <c r="AN19" s="585">
        <v>4744.3100000000004</v>
      </c>
      <c r="AO19" s="127">
        <v>5029.33</v>
      </c>
      <c r="AP19" s="127">
        <v>5410.49</v>
      </c>
      <c r="AQ19" s="127">
        <v>5729.7</v>
      </c>
      <c r="AR19" s="127">
        <v>6707.37</v>
      </c>
      <c r="AS19" s="127">
        <v>7398.43</v>
      </c>
      <c r="AT19" s="127">
        <v>7753.96</v>
      </c>
      <c r="AU19" s="127">
        <v>8624.81</v>
      </c>
      <c r="AV19" s="127">
        <v>9117.7800000000007</v>
      </c>
      <c r="AW19" s="127">
        <v>9700.58</v>
      </c>
      <c r="AX19" s="127">
        <v>10147</v>
      </c>
      <c r="AY19" s="127">
        <v>10668.79</v>
      </c>
      <c r="AZ19" s="127">
        <v>10951.31</v>
      </c>
      <c r="BA19" s="127">
        <v>11112.7</v>
      </c>
      <c r="BB19" s="127">
        <v>11342.92</v>
      </c>
      <c r="BC19" s="127">
        <v>11506.21</v>
      </c>
      <c r="BD19" s="127">
        <v>11634.61</v>
      </c>
      <c r="BE19" s="127">
        <v>12182.82</v>
      </c>
      <c r="BF19" s="86">
        <v>12657.36</v>
      </c>
      <c r="BH19" s="383"/>
      <c r="BI19" s="383"/>
    </row>
    <row r="20" spans="1:61">
      <c r="A20" s="97" t="s">
        <v>67</v>
      </c>
      <c r="B20" s="127">
        <v>573.6</v>
      </c>
      <c r="C20" s="127">
        <v>576.36</v>
      </c>
      <c r="D20" s="127">
        <v>586.73</v>
      </c>
      <c r="E20" s="127">
        <v>621.23</v>
      </c>
      <c r="F20" s="127">
        <v>677.34</v>
      </c>
      <c r="G20" s="127">
        <v>742.75</v>
      </c>
      <c r="H20" s="127">
        <v>808.64</v>
      </c>
      <c r="I20" s="127">
        <v>835.74</v>
      </c>
      <c r="J20" s="127">
        <v>893.35</v>
      </c>
      <c r="K20" s="127">
        <v>947.56</v>
      </c>
      <c r="L20" s="127">
        <v>1001.68</v>
      </c>
      <c r="M20" s="127">
        <v>1063.1099999999999</v>
      </c>
      <c r="N20" s="127">
        <v>1022.55</v>
      </c>
      <c r="O20" s="127">
        <v>1087.92</v>
      </c>
      <c r="P20" s="127">
        <v>1118.82</v>
      </c>
      <c r="Q20" s="127">
        <v>1066.18</v>
      </c>
      <c r="R20" s="127">
        <v>1142.2</v>
      </c>
      <c r="S20" s="127">
        <v>999.49</v>
      </c>
      <c r="T20" s="127">
        <v>978.79</v>
      </c>
      <c r="U20" s="585">
        <v>287.43</v>
      </c>
      <c r="V20" s="127">
        <v>291</v>
      </c>
      <c r="W20" s="127">
        <v>285.61</v>
      </c>
      <c r="X20" s="127">
        <v>367.98</v>
      </c>
      <c r="Y20" s="127">
        <v>358.02</v>
      </c>
      <c r="Z20" s="127">
        <v>364.97</v>
      </c>
      <c r="AA20" s="127">
        <v>369.62</v>
      </c>
      <c r="AB20" s="127">
        <v>410.32</v>
      </c>
      <c r="AC20" s="127">
        <v>415.54</v>
      </c>
      <c r="AD20" s="127">
        <v>408.18</v>
      </c>
      <c r="AE20" s="127">
        <v>396.55</v>
      </c>
      <c r="AF20" s="127">
        <v>449.74</v>
      </c>
      <c r="AG20" s="127">
        <v>446.76</v>
      </c>
      <c r="AH20" s="127">
        <v>427.23</v>
      </c>
      <c r="AI20" s="127">
        <v>503.71</v>
      </c>
      <c r="AJ20" s="127">
        <v>384.07</v>
      </c>
      <c r="AK20" s="127">
        <v>418.81</v>
      </c>
      <c r="AL20" s="127">
        <v>354.87</v>
      </c>
      <c r="AM20" s="86">
        <v>396.65</v>
      </c>
      <c r="AN20" s="585">
        <v>861.03</v>
      </c>
      <c r="AO20" s="127">
        <v>867.36</v>
      </c>
      <c r="AP20" s="127">
        <v>872.34</v>
      </c>
      <c r="AQ20" s="127">
        <v>989.21</v>
      </c>
      <c r="AR20" s="127">
        <v>1035.3599999999999</v>
      </c>
      <c r="AS20" s="127">
        <v>1107.73</v>
      </c>
      <c r="AT20" s="127">
        <v>1178.25</v>
      </c>
      <c r="AU20" s="127">
        <v>1246.05</v>
      </c>
      <c r="AV20" s="127">
        <v>1308.8900000000001</v>
      </c>
      <c r="AW20" s="127">
        <v>1355.74</v>
      </c>
      <c r="AX20" s="127">
        <v>1398.23</v>
      </c>
      <c r="AY20" s="127">
        <v>1512.85</v>
      </c>
      <c r="AZ20" s="127">
        <v>1469.31</v>
      </c>
      <c r="BA20" s="127">
        <v>1515.15</v>
      </c>
      <c r="BB20" s="127">
        <v>1622.54</v>
      </c>
      <c r="BC20" s="127">
        <v>1450.25</v>
      </c>
      <c r="BD20" s="127">
        <v>1561.01</v>
      </c>
      <c r="BE20" s="127">
        <v>1354.36</v>
      </c>
      <c r="BF20" s="86">
        <v>1375.44</v>
      </c>
      <c r="BH20" s="383"/>
      <c r="BI20" s="383"/>
    </row>
    <row r="21" spans="1:61">
      <c r="A21" s="97" t="s">
        <v>68</v>
      </c>
      <c r="B21" s="127">
        <v>4097.1899999999996</v>
      </c>
      <c r="C21" s="127">
        <v>4406.37</v>
      </c>
      <c r="D21" s="127">
        <v>4682.46</v>
      </c>
      <c r="E21" s="127">
        <v>5162.6899999999996</v>
      </c>
      <c r="F21" s="127">
        <v>5340.43</v>
      </c>
      <c r="G21" s="127">
        <v>5661.87</v>
      </c>
      <c r="H21" s="127">
        <v>6108.46</v>
      </c>
      <c r="I21" s="127">
        <v>6528.48</v>
      </c>
      <c r="J21" s="127">
        <v>7098.48</v>
      </c>
      <c r="K21" s="127">
        <v>7344.95</v>
      </c>
      <c r="L21" s="127">
        <v>7549.42</v>
      </c>
      <c r="M21" s="127">
        <v>7702.45</v>
      </c>
      <c r="N21" s="127">
        <v>7630.04</v>
      </c>
      <c r="O21" s="127">
        <v>7518.79</v>
      </c>
      <c r="P21" s="127">
        <v>7504.33</v>
      </c>
      <c r="Q21" s="127">
        <v>7541.18</v>
      </c>
      <c r="R21" s="127">
        <v>7586.95</v>
      </c>
      <c r="S21" s="127">
        <v>7813.77</v>
      </c>
      <c r="T21" s="127">
        <v>8156.08</v>
      </c>
      <c r="U21" s="585">
        <v>18.28</v>
      </c>
      <c r="V21" s="127">
        <v>23.07</v>
      </c>
      <c r="W21" s="127">
        <v>37.75</v>
      </c>
      <c r="X21" s="127">
        <v>51.16</v>
      </c>
      <c r="Y21" s="127">
        <v>22.5</v>
      </c>
      <c r="Z21" s="127">
        <v>27.1</v>
      </c>
      <c r="AA21" s="127">
        <v>30.15</v>
      </c>
      <c r="AB21" s="127">
        <v>47.69</v>
      </c>
      <c r="AC21" s="127">
        <v>41.48</v>
      </c>
      <c r="AD21" s="127">
        <v>31.03</v>
      </c>
      <c r="AE21" s="127">
        <v>35.43</v>
      </c>
      <c r="AF21" s="127">
        <v>26.19</v>
      </c>
      <c r="AG21" s="127">
        <v>102.08</v>
      </c>
      <c r="AH21" s="127">
        <v>22.22</v>
      </c>
      <c r="AI21" s="127">
        <v>17.66</v>
      </c>
      <c r="AJ21" s="127">
        <v>17.3</v>
      </c>
      <c r="AK21" s="127">
        <v>26.66</v>
      </c>
      <c r="AL21" s="127">
        <v>24.8</v>
      </c>
      <c r="AM21" s="86">
        <v>5.59</v>
      </c>
      <c r="AN21" s="585">
        <v>4115.47</v>
      </c>
      <c r="AO21" s="127">
        <v>4429.4399999999996</v>
      </c>
      <c r="AP21" s="127">
        <v>4720.21</v>
      </c>
      <c r="AQ21" s="127">
        <v>5213.8500000000004</v>
      </c>
      <c r="AR21" s="127">
        <v>5362.93</v>
      </c>
      <c r="AS21" s="127">
        <v>5688.97</v>
      </c>
      <c r="AT21" s="127">
        <v>6138.6</v>
      </c>
      <c r="AU21" s="127">
        <v>6576.17</v>
      </c>
      <c r="AV21" s="127">
        <v>7139.97</v>
      </c>
      <c r="AW21" s="127">
        <v>7375.97</v>
      </c>
      <c r="AX21" s="127">
        <v>7584.86</v>
      </c>
      <c r="AY21" s="127">
        <v>7728.64</v>
      </c>
      <c r="AZ21" s="127">
        <v>7732.13</v>
      </c>
      <c r="BA21" s="127">
        <v>7541.01</v>
      </c>
      <c r="BB21" s="127">
        <v>7521.99</v>
      </c>
      <c r="BC21" s="127">
        <v>7558.48</v>
      </c>
      <c r="BD21" s="127">
        <v>7613.61</v>
      </c>
      <c r="BE21" s="127">
        <v>7838.57</v>
      </c>
      <c r="BF21" s="86">
        <v>8161.68</v>
      </c>
      <c r="BH21" s="383"/>
      <c r="BI21" s="383"/>
    </row>
    <row r="22" spans="1:61">
      <c r="A22" s="97" t="s">
        <v>69</v>
      </c>
      <c r="B22" s="127">
        <v>2379.1799999999998</v>
      </c>
      <c r="C22" s="127">
        <v>2546.0100000000002</v>
      </c>
      <c r="D22" s="127">
        <v>2616.27</v>
      </c>
      <c r="E22" s="127">
        <v>2922.18</v>
      </c>
      <c r="F22" s="127">
        <v>3410.41</v>
      </c>
      <c r="G22" s="127">
        <v>3447.05</v>
      </c>
      <c r="H22" s="127">
        <v>3649.83</v>
      </c>
      <c r="I22" s="127">
        <v>3819.48</v>
      </c>
      <c r="J22" s="127">
        <v>3767.71</v>
      </c>
      <c r="K22" s="127">
        <v>4263.53</v>
      </c>
      <c r="L22" s="127">
        <v>4478.5200000000004</v>
      </c>
      <c r="M22" s="127">
        <v>4864.7</v>
      </c>
      <c r="N22" s="127">
        <v>5052.25</v>
      </c>
      <c r="O22" s="127">
        <v>5300.3</v>
      </c>
      <c r="P22" s="127">
        <v>5512.82</v>
      </c>
      <c r="Q22" s="127">
        <v>5480.54</v>
      </c>
      <c r="R22" s="127">
        <v>5658.08</v>
      </c>
      <c r="S22" s="127">
        <v>5730.98</v>
      </c>
      <c r="T22" s="127">
        <v>5668.56</v>
      </c>
      <c r="U22" s="585">
        <v>8301.2800000000007</v>
      </c>
      <c r="V22" s="127">
        <v>8802.33</v>
      </c>
      <c r="W22" s="127">
        <v>9060.06</v>
      </c>
      <c r="X22" s="127">
        <v>10100.280000000001</v>
      </c>
      <c r="Y22" s="127">
        <v>10236.629999999999</v>
      </c>
      <c r="Z22" s="127">
        <v>11200.3</v>
      </c>
      <c r="AA22" s="127">
        <v>11768.71</v>
      </c>
      <c r="AB22" s="127">
        <v>12119.9</v>
      </c>
      <c r="AC22" s="127">
        <v>12413.45</v>
      </c>
      <c r="AD22" s="127">
        <v>13053.27</v>
      </c>
      <c r="AE22" s="127">
        <v>14040.14</v>
      </c>
      <c r="AF22" s="127">
        <v>15140.02</v>
      </c>
      <c r="AG22" s="127">
        <v>15987.83</v>
      </c>
      <c r="AH22" s="127">
        <v>16352.8</v>
      </c>
      <c r="AI22" s="127">
        <v>16924.25</v>
      </c>
      <c r="AJ22" s="127">
        <v>16856.810000000001</v>
      </c>
      <c r="AK22" s="127">
        <v>17209.169999999998</v>
      </c>
      <c r="AL22" s="127">
        <v>17638.29</v>
      </c>
      <c r="AM22" s="86">
        <v>18113.72</v>
      </c>
      <c r="AN22" s="585">
        <v>10680.45</v>
      </c>
      <c r="AO22" s="127">
        <v>11348.34</v>
      </c>
      <c r="AP22" s="127">
        <v>11676.33</v>
      </c>
      <c r="AQ22" s="127">
        <v>13022.45</v>
      </c>
      <c r="AR22" s="127">
        <v>13647.04</v>
      </c>
      <c r="AS22" s="127">
        <v>14647.34</v>
      </c>
      <c r="AT22" s="127">
        <v>15418.54</v>
      </c>
      <c r="AU22" s="127">
        <v>15939.38</v>
      </c>
      <c r="AV22" s="127">
        <v>16181.16</v>
      </c>
      <c r="AW22" s="127">
        <v>17316.79</v>
      </c>
      <c r="AX22" s="127">
        <v>18518.66</v>
      </c>
      <c r="AY22" s="127">
        <v>20004.73</v>
      </c>
      <c r="AZ22" s="127">
        <v>21040.080000000002</v>
      </c>
      <c r="BA22" s="127">
        <v>21653.1</v>
      </c>
      <c r="BB22" s="127">
        <v>22437.08</v>
      </c>
      <c r="BC22" s="127">
        <v>22337.35</v>
      </c>
      <c r="BD22" s="127">
        <v>22867.25</v>
      </c>
      <c r="BE22" s="127">
        <v>23369.26</v>
      </c>
      <c r="BF22" s="86">
        <v>23782.29</v>
      </c>
      <c r="BH22" s="383"/>
      <c r="BI22" s="383"/>
    </row>
    <row r="23" spans="1:61">
      <c r="A23" s="195" t="s">
        <v>128</v>
      </c>
      <c r="B23" s="127">
        <v>0</v>
      </c>
      <c r="C23" s="127">
        <v>0</v>
      </c>
      <c r="D23" s="127">
        <v>0</v>
      </c>
      <c r="E23" s="127">
        <v>0</v>
      </c>
      <c r="F23" s="127">
        <v>0</v>
      </c>
      <c r="G23" s="127">
        <v>0</v>
      </c>
      <c r="H23" s="127">
        <v>0</v>
      </c>
      <c r="I23" s="127">
        <v>0</v>
      </c>
      <c r="J23" s="127">
        <v>0</v>
      </c>
      <c r="K23" s="127">
        <v>0</v>
      </c>
      <c r="L23" s="127">
        <v>0</v>
      </c>
      <c r="M23" s="127">
        <v>0</v>
      </c>
      <c r="N23" s="127">
        <v>0</v>
      </c>
      <c r="O23" s="127">
        <v>0</v>
      </c>
      <c r="P23" s="127">
        <v>0</v>
      </c>
      <c r="Q23" s="127">
        <v>0</v>
      </c>
      <c r="R23" s="127">
        <v>0</v>
      </c>
      <c r="S23" s="127">
        <v>0</v>
      </c>
      <c r="T23" s="127">
        <v>0</v>
      </c>
      <c r="U23" s="585">
        <v>-438.41</v>
      </c>
      <c r="V23" s="127">
        <v>-484.03</v>
      </c>
      <c r="W23" s="127">
        <v>-399.93</v>
      </c>
      <c r="X23" s="127">
        <v>-653.88</v>
      </c>
      <c r="Y23" s="127">
        <v>-377.32</v>
      </c>
      <c r="Z23" s="127">
        <v>-463.08</v>
      </c>
      <c r="AA23" s="127">
        <v>-348.78</v>
      </c>
      <c r="AB23" s="127">
        <v>-376.26</v>
      </c>
      <c r="AC23" s="127">
        <v>-362.55</v>
      </c>
      <c r="AD23" s="127">
        <v>-238.48</v>
      </c>
      <c r="AE23" s="127">
        <v>-478.96</v>
      </c>
      <c r="AF23" s="127">
        <v>-329.6</v>
      </c>
      <c r="AG23" s="127">
        <v>87.32</v>
      </c>
      <c r="AH23" s="127">
        <v>-72.09</v>
      </c>
      <c r="AI23" s="127">
        <v>166.81</v>
      </c>
      <c r="AJ23" s="127">
        <v>121.06</v>
      </c>
      <c r="AK23" s="127">
        <v>236.71</v>
      </c>
      <c r="AL23" s="127">
        <v>265.56</v>
      </c>
      <c r="AM23" s="86">
        <v>-66</v>
      </c>
      <c r="AN23" s="585">
        <v>-438.41</v>
      </c>
      <c r="AO23" s="127">
        <v>-484.03</v>
      </c>
      <c r="AP23" s="127">
        <v>-399.93</v>
      </c>
      <c r="AQ23" s="127">
        <v>-653.88</v>
      </c>
      <c r="AR23" s="127">
        <v>-377.32</v>
      </c>
      <c r="AS23" s="127">
        <v>-463.08</v>
      </c>
      <c r="AT23" s="127">
        <v>-348.78</v>
      </c>
      <c r="AU23" s="127">
        <v>-376.26</v>
      </c>
      <c r="AV23" s="127">
        <v>-362.55</v>
      </c>
      <c r="AW23" s="127">
        <v>-238.48</v>
      </c>
      <c r="AX23" s="127">
        <v>-478.96</v>
      </c>
      <c r="AY23" s="127">
        <v>-329.6</v>
      </c>
      <c r="AZ23" s="127">
        <v>87.32</v>
      </c>
      <c r="BA23" s="127">
        <v>-72.09</v>
      </c>
      <c r="BB23" s="127">
        <v>166.81</v>
      </c>
      <c r="BC23" s="127">
        <v>121.06</v>
      </c>
      <c r="BD23" s="127">
        <v>236.71</v>
      </c>
      <c r="BE23" s="127">
        <v>265.56</v>
      </c>
      <c r="BF23" s="86">
        <v>-66</v>
      </c>
      <c r="BH23" s="383"/>
      <c r="BI23" s="383"/>
    </row>
    <row r="24" spans="1:61" ht="13.5" thickBot="1">
      <c r="A24" s="96" t="s">
        <v>77</v>
      </c>
      <c r="B24" s="197">
        <v>1677.3</v>
      </c>
      <c r="C24" s="197">
        <v>1822.86</v>
      </c>
      <c r="D24" s="197">
        <v>1913.17</v>
      </c>
      <c r="E24" s="197">
        <v>2041.34</v>
      </c>
      <c r="F24" s="197">
        <v>2224.16</v>
      </c>
      <c r="G24" s="197">
        <v>2373.4299999999998</v>
      </c>
      <c r="H24" s="197">
        <v>2619.83</v>
      </c>
      <c r="I24" s="197">
        <v>2886.61</v>
      </c>
      <c r="J24" s="197">
        <v>3044.12</v>
      </c>
      <c r="K24" s="197">
        <v>3167.85</v>
      </c>
      <c r="L24" s="197">
        <v>3641.22</v>
      </c>
      <c r="M24" s="197">
        <v>3512.34</v>
      </c>
      <c r="N24" s="197">
        <v>4102.51</v>
      </c>
      <c r="O24" s="197">
        <v>4181.95</v>
      </c>
      <c r="P24" s="197">
        <v>4186.82</v>
      </c>
      <c r="Q24" s="197">
        <v>4156.1899999999996</v>
      </c>
      <c r="R24" s="197">
        <v>4256.16</v>
      </c>
      <c r="S24" s="197">
        <v>3992.19</v>
      </c>
      <c r="T24" s="197">
        <v>4520.3</v>
      </c>
      <c r="U24" s="586">
        <v>307.64</v>
      </c>
      <c r="V24" s="197">
        <v>174.73</v>
      </c>
      <c r="W24" s="197">
        <v>132.01</v>
      </c>
      <c r="X24" s="197">
        <v>132.68</v>
      </c>
      <c r="Y24" s="197">
        <v>431.51</v>
      </c>
      <c r="Z24" s="197">
        <v>250.16</v>
      </c>
      <c r="AA24" s="197">
        <v>984.79</v>
      </c>
      <c r="AB24" s="197">
        <v>760.61</v>
      </c>
      <c r="AC24" s="197">
        <v>937.95</v>
      </c>
      <c r="AD24" s="197">
        <v>1323.8</v>
      </c>
      <c r="AE24" s="197">
        <v>1113.08</v>
      </c>
      <c r="AF24" s="197">
        <v>1086.3900000000001</v>
      </c>
      <c r="AG24" s="197">
        <v>715.41</v>
      </c>
      <c r="AH24" s="197">
        <v>568.83000000000004</v>
      </c>
      <c r="AI24" s="197">
        <v>1477.08</v>
      </c>
      <c r="AJ24" s="197">
        <v>851.31</v>
      </c>
      <c r="AK24" s="197">
        <v>859.69</v>
      </c>
      <c r="AL24" s="197">
        <v>386.44</v>
      </c>
      <c r="AM24" s="223">
        <v>605.97</v>
      </c>
      <c r="AN24" s="586">
        <v>1984.94</v>
      </c>
      <c r="AO24" s="197">
        <v>1997.59</v>
      </c>
      <c r="AP24" s="197">
        <v>2045.18</v>
      </c>
      <c r="AQ24" s="197">
        <v>2174.02</v>
      </c>
      <c r="AR24" s="197">
        <v>2655.67</v>
      </c>
      <c r="AS24" s="197">
        <v>2623.59</v>
      </c>
      <c r="AT24" s="197">
        <v>3604.62</v>
      </c>
      <c r="AU24" s="197">
        <v>3647.22</v>
      </c>
      <c r="AV24" s="197">
        <v>3982.06</v>
      </c>
      <c r="AW24" s="197">
        <v>4491.6400000000003</v>
      </c>
      <c r="AX24" s="197">
        <v>4754.3</v>
      </c>
      <c r="AY24" s="197">
        <v>4598.7299999999996</v>
      </c>
      <c r="AZ24" s="197">
        <v>4817.92</v>
      </c>
      <c r="BA24" s="197">
        <v>4750.79</v>
      </c>
      <c r="BB24" s="197">
        <v>5663.9</v>
      </c>
      <c r="BC24" s="197">
        <v>5007.51</v>
      </c>
      <c r="BD24" s="197">
        <v>5115.8500000000004</v>
      </c>
      <c r="BE24" s="197">
        <v>4378.63</v>
      </c>
      <c r="BF24" s="223">
        <v>5126.2700000000004</v>
      </c>
      <c r="BH24" s="383"/>
      <c r="BI24" s="383"/>
    </row>
    <row r="25" spans="1:61" ht="13.5" thickBot="1">
      <c r="A25" s="95" t="s">
        <v>74</v>
      </c>
      <c r="B25" s="198">
        <v>18150.37</v>
      </c>
      <c r="C25" s="198">
        <v>19137.46</v>
      </c>
      <c r="D25" s="198">
        <v>20443</v>
      </c>
      <c r="E25" s="198">
        <v>22663.65</v>
      </c>
      <c r="F25" s="198">
        <v>24590.33</v>
      </c>
      <c r="G25" s="198">
        <v>27052.75</v>
      </c>
      <c r="H25" s="198">
        <v>28443.94</v>
      </c>
      <c r="I25" s="198">
        <v>31082.1</v>
      </c>
      <c r="J25" s="198">
        <v>33268.230000000003</v>
      </c>
      <c r="K25" s="198">
        <v>35526.85</v>
      </c>
      <c r="L25" s="198">
        <v>37131.1</v>
      </c>
      <c r="M25" s="198">
        <v>38551.74</v>
      </c>
      <c r="N25" s="198">
        <v>39357.18</v>
      </c>
      <c r="O25" s="198">
        <v>39429.879999999997</v>
      </c>
      <c r="P25" s="198">
        <v>39885.279999999999</v>
      </c>
      <c r="Q25" s="198">
        <v>39955.699999999997</v>
      </c>
      <c r="R25" s="198">
        <v>40497.11</v>
      </c>
      <c r="S25" s="198">
        <v>40466.93</v>
      </c>
      <c r="T25" s="198">
        <v>42103.43</v>
      </c>
      <c r="U25" s="587">
        <v>14457.52</v>
      </c>
      <c r="V25" s="198">
        <v>14646.56</v>
      </c>
      <c r="W25" s="198">
        <v>15290.73</v>
      </c>
      <c r="X25" s="198">
        <v>15818.17</v>
      </c>
      <c r="Y25" s="198">
        <v>16733.09</v>
      </c>
      <c r="Z25" s="198">
        <v>17860.07</v>
      </c>
      <c r="AA25" s="198">
        <v>19776.580000000002</v>
      </c>
      <c r="AB25" s="198">
        <v>20324.8</v>
      </c>
      <c r="AC25" s="198">
        <v>21057.25</v>
      </c>
      <c r="AD25" s="198">
        <v>22388.22</v>
      </c>
      <c r="AE25" s="198">
        <v>24114.05</v>
      </c>
      <c r="AF25" s="198">
        <v>25090.09</v>
      </c>
      <c r="AG25" s="198">
        <v>26726.85</v>
      </c>
      <c r="AH25" s="198">
        <v>26963.05</v>
      </c>
      <c r="AI25" s="198">
        <v>28208.9</v>
      </c>
      <c r="AJ25" s="198">
        <v>27625.35</v>
      </c>
      <c r="AK25" s="198">
        <v>27990.34</v>
      </c>
      <c r="AL25" s="198">
        <v>28580.79</v>
      </c>
      <c r="AM25" s="224">
        <v>29105.200000000001</v>
      </c>
      <c r="AN25" s="587">
        <v>32607.89</v>
      </c>
      <c r="AO25" s="198">
        <v>33784.019999999997</v>
      </c>
      <c r="AP25" s="198">
        <v>35733.730000000003</v>
      </c>
      <c r="AQ25" s="198">
        <v>38481.82</v>
      </c>
      <c r="AR25" s="198">
        <v>41323.42</v>
      </c>
      <c r="AS25" s="198">
        <v>44912.83</v>
      </c>
      <c r="AT25" s="198">
        <v>48220.52</v>
      </c>
      <c r="AU25" s="198">
        <v>51406.91</v>
      </c>
      <c r="AV25" s="198">
        <v>54325.48</v>
      </c>
      <c r="AW25" s="198">
        <v>57915.07</v>
      </c>
      <c r="AX25" s="198">
        <v>61245.15</v>
      </c>
      <c r="AY25" s="198">
        <v>63641.83</v>
      </c>
      <c r="AZ25" s="198">
        <v>66084.03</v>
      </c>
      <c r="BA25" s="198">
        <v>66392.929999999993</v>
      </c>
      <c r="BB25" s="198">
        <v>68094.179999999993</v>
      </c>
      <c r="BC25" s="198">
        <v>67581.05</v>
      </c>
      <c r="BD25" s="198">
        <v>68487.45</v>
      </c>
      <c r="BE25" s="198">
        <v>69047.72</v>
      </c>
      <c r="BF25" s="224">
        <v>71208.63</v>
      </c>
      <c r="BH25" s="383"/>
      <c r="BI25" s="383"/>
    </row>
    <row r="26" spans="1:61">
      <c r="AM26" s="383"/>
    </row>
    <row r="27" spans="1:61">
      <c r="A27" s="168" t="s">
        <v>118</v>
      </c>
      <c r="T27" s="383"/>
      <c r="AI27" s="698"/>
      <c r="AJ27" s="698"/>
      <c r="AK27" s="698"/>
      <c r="AL27" s="698"/>
      <c r="AM27" s="699"/>
      <c r="AN27" s="204"/>
      <c r="AO27" s="204"/>
      <c r="AP27" s="204"/>
      <c r="AQ27" s="204"/>
      <c r="AR27" s="204"/>
      <c r="AS27" s="204"/>
      <c r="AT27" s="204"/>
      <c r="AU27" s="204"/>
      <c r="AV27" s="204"/>
      <c r="AW27" s="204"/>
      <c r="AX27" s="204"/>
      <c r="AY27" s="204"/>
      <c r="AZ27" s="204"/>
      <c r="BA27" s="204"/>
      <c r="BB27" s="204"/>
      <c r="BC27" s="204"/>
      <c r="BD27" s="204"/>
      <c r="BE27" s="204"/>
      <c r="BF27" s="204"/>
    </row>
    <row r="28" spans="1:61">
      <c r="A28" s="371"/>
      <c r="B28" s="204"/>
      <c r="C28" s="204"/>
      <c r="D28" s="204"/>
      <c r="E28" s="204"/>
      <c r="F28" s="204"/>
      <c r="G28" s="204"/>
      <c r="H28" s="204"/>
      <c r="I28" s="204"/>
      <c r="J28" s="204"/>
      <c r="K28" s="204"/>
      <c r="L28" s="204"/>
      <c r="M28" s="204"/>
      <c r="N28" s="204"/>
      <c r="O28" s="204"/>
      <c r="P28" s="204"/>
      <c r="Q28" s="204"/>
      <c r="R28" s="204"/>
      <c r="S28" s="204"/>
      <c r="T28" s="204"/>
      <c r="AN28" s="204"/>
      <c r="AO28" s="204"/>
      <c r="AP28" s="204"/>
      <c r="AQ28" s="204"/>
      <c r="AR28" s="204"/>
      <c r="AS28" s="204"/>
      <c r="AT28" s="204"/>
      <c r="AU28" s="204"/>
      <c r="AV28" s="204"/>
      <c r="AW28" s="204"/>
      <c r="AX28" s="204"/>
      <c r="AY28" s="204"/>
      <c r="AZ28" s="204"/>
      <c r="BA28" s="204"/>
      <c r="BB28" s="204"/>
      <c r="BC28" s="204"/>
      <c r="BD28" s="204"/>
      <c r="BE28" s="204"/>
      <c r="BF28" s="204"/>
    </row>
    <row r="29" spans="1:61">
      <c r="AM29" s="371"/>
      <c r="AN29" s="204"/>
      <c r="AO29" s="204"/>
      <c r="AP29" s="204"/>
      <c r="AQ29" s="204"/>
      <c r="AR29" s="204"/>
      <c r="AS29" s="204"/>
      <c r="AT29" s="204"/>
      <c r="AU29" s="204"/>
      <c r="AV29" s="204"/>
      <c r="AW29" s="204"/>
      <c r="AX29" s="204"/>
      <c r="AY29" s="204"/>
      <c r="AZ29" s="204"/>
      <c r="BA29" s="204"/>
      <c r="BB29" s="204"/>
      <c r="BC29" s="204"/>
      <c r="BD29" s="204"/>
      <c r="BE29" s="204"/>
      <c r="BF29" s="204"/>
    </row>
    <row r="31" spans="1:61">
      <c r="AN31" s="204"/>
      <c r="AO31" s="204"/>
      <c r="AP31" s="204"/>
      <c r="AQ31" s="204"/>
      <c r="AR31" s="204"/>
      <c r="AS31" s="204"/>
      <c r="AT31" s="204"/>
      <c r="AU31" s="204"/>
      <c r="AV31" s="204"/>
      <c r="AW31" s="204"/>
      <c r="AX31" s="204"/>
      <c r="AY31" s="204"/>
      <c r="AZ31" s="204"/>
      <c r="BA31" s="204"/>
      <c r="BB31" s="204"/>
      <c r="BC31" s="204"/>
      <c r="BD31" s="204"/>
      <c r="BE31" s="204"/>
      <c r="BF31" s="204"/>
    </row>
    <row r="32" spans="1:61">
      <c r="A32" s="371"/>
      <c r="B32" s="204"/>
    </row>
    <row r="33" spans="17:58">
      <c r="AN33" s="204"/>
      <c r="AO33" s="204"/>
      <c r="AP33" s="204"/>
      <c r="AQ33" s="204"/>
      <c r="AR33" s="204"/>
      <c r="AS33" s="204"/>
      <c r="AT33" s="204"/>
      <c r="AU33" s="204"/>
      <c r="AV33" s="204"/>
      <c r="AW33" s="204"/>
      <c r="AX33" s="204"/>
      <c r="AY33" s="204"/>
      <c r="AZ33" s="204"/>
      <c r="BA33" s="204"/>
      <c r="BB33" s="204"/>
      <c r="BC33" s="204"/>
      <c r="BD33" s="204"/>
      <c r="BE33" s="204"/>
      <c r="BF33" s="204"/>
    </row>
    <row r="34" spans="17:58">
      <c r="Q34" s="371"/>
      <c r="R34" s="371"/>
      <c r="S34" s="371"/>
      <c r="T34" s="371"/>
      <c r="AN34" s="204"/>
      <c r="AO34" s="204"/>
      <c r="AP34" s="204"/>
      <c r="AQ34" s="204"/>
      <c r="AR34" s="204"/>
      <c r="AS34" s="204"/>
      <c r="AT34" s="204"/>
      <c r="AU34" s="204"/>
      <c r="AV34" s="204"/>
      <c r="AW34" s="204"/>
      <c r="AX34" s="204"/>
      <c r="AY34" s="204"/>
      <c r="AZ34" s="204"/>
      <c r="BA34" s="204"/>
      <c r="BB34" s="204"/>
      <c r="BC34" s="204"/>
      <c r="BD34" s="204"/>
      <c r="BE34" s="204"/>
      <c r="BF34" s="204"/>
    </row>
    <row r="35" spans="17:58">
      <c r="Q35" s="371"/>
      <c r="R35" s="864"/>
      <c r="S35" s="864"/>
      <c r="T35" s="865"/>
      <c r="AN35" s="204"/>
      <c r="AO35" s="204"/>
      <c r="AP35" s="204"/>
      <c r="AQ35" s="204"/>
      <c r="AR35" s="204"/>
      <c r="AS35" s="204"/>
      <c r="AT35" s="204"/>
      <c r="AU35" s="204"/>
      <c r="AV35" s="204"/>
      <c r="AW35" s="204"/>
      <c r="AX35" s="204"/>
      <c r="AY35" s="204"/>
      <c r="AZ35" s="204"/>
      <c r="BA35" s="204"/>
      <c r="BB35" s="204"/>
      <c r="BC35" s="204"/>
      <c r="BD35" s="204"/>
      <c r="BE35" s="204"/>
      <c r="BF35" s="204"/>
    </row>
    <row r="36" spans="17:58">
      <c r="Q36" s="371"/>
      <c r="R36" s="864"/>
      <c r="S36" s="864"/>
      <c r="T36" s="865"/>
      <c r="AN36" s="204"/>
      <c r="AO36" s="204"/>
      <c r="AP36" s="204"/>
      <c r="AQ36" s="204"/>
      <c r="AR36" s="204"/>
      <c r="AS36" s="204"/>
      <c r="AT36" s="204"/>
      <c r="AU36" s="204"/>
      <c r="AV36" s="204"/>
      <c r="AW36" s="204"/>
      <c r="AX36" s="204"/>
      <c r="AY36" s="204"/>
      <c r="AZ36" s="204"/>
      <c r="BA36" s="204"/>
      <c r="BB36" s="204"/>
      <c r="BC36" s="204"/>
      <c r="BD36" s="204"/>
      <c r="BE36" s="204"/>
      <c r="BF36" s="204"/>
    </row>
    <row r="37" spans="17:58">
      <c r="Q37" s="371"/>
      <c r="R37" s="864"/>
      <c r="S37" s="864"/>
      <c r="T37" s="865"/>
      <c r="AN37" s="204"/>
      <c r="AO37" s="204"/>
      <c r="AP37" s="204"/>
      <c r="AQ37" s="204"/>
      <c r="AR37" s="204"/>
      <c r="AS37" s="204"/>
      <c r="AT37" s="204"/>
      <c r="AU37" s="204"/>
      <c r="AV37" s="204"/>
      <c r="AW37" s="204"/>
      <c r="AX37" s="204"/>
      <c r="AY37" s="204"/>
      <c r="AZ37" s="204"/>
      <c r="BA37" s="204"/>
      <c r="BB37" s="204"/>
      <c r="BC37" s="204"/>
      <c r="BD37" s="204"/>
      <c r="BE37" s="204"/>
      <c r="BF37" s="204"/>
    </row>
    <row r="38" spans="17:58">
      <c r="Q38" s="371"/>
      <c r="R38" s="864"/>
      <c r="S38" s="864"/>
      <c r="T38" s="865"/>
      <c r="AN38" s="204"/>
      <c r="AO38" s="204"/>
      <c r="AP38" s="204"/>
      <c r="AQ38" s="204"/>
      <c r="AR38" s="204"/>
      <c r="AS38" s="204"/>
      <c r="AT38" s="204"/>
      <c r="AU38" s="204"/>
      <c r="AV38" s="204"/>
      <c r="AW38" s="204"/>
      <c r="AX38" s="204"/>
      <c r="AY38" s="204"/>
      <c r="AZ38" s="204"/>
      <c r="BA38" s="204"/>
      <c r="BB38" s="204"/>
      <c r="BC38" s="204"/>
      <c r="BD38" s="204"/>
      <c r="BE38" s="204"/>
      <c r="BF38" s="204"/>
    </row>
    <row r="39" spans="17:58">
      <c r="AN39" s="204"/>
      <c r="AO39" s="204"/>
      <c r="AP39" s="204"/>
      <c r="AQ39" s="204"/>
      <c r="AR39" s="204"/>
      <c r="AS39" s="204"/>
      <c r="AT39" s="204"/>
      <c r="AU39" s="204"/>
      <c r="AV39" s="204"/>
      <c r="AW39" s="204"/>
      <c r="AX39" s="204"/>
      <c r="AY39" s="204"/>
      <c r="AZ39" s="204"/>
      <c r="BA39" s="204"/>
      <c r="BB39" s="204"/>
      <c r="BC39" s="204"/>
      <c r="BD39" s="204"/>
      <c r="BE39" s="204"/>
      <c r="BF39" s="204"/>
    </row>
    <row r="40" spans="17:58">
      <c r="AN40" s="204"/>
      <c r="AO40" s="204"/>
      <c r="AP40" s="204"/>
      <c r="AQ40" s="204"/>
      <c r="AR40" s="204"/>
      <c r="AS40" s="204"/>
      <c r="AT40" s="204"/>
      <c r="AU40" s="204"/>
      <c r="AV40" s="204"/>
      <c r="AW40" s="204"/>
      <c r="AX40" s="204"/>
      <c r="AY40" s="204"/>
      <c r="AZ40" s="204"/>
      <c r="BA40" s="204"/>
      <c r="BB40" s="204"/>
      <c r="BC40" s="204"/>
      <c r="BD40" s="204"/>
      <c r="BE40" s="204"/>
      <c r="BF40" s="204"/>
    </row>
    <row r="41" spans="17:58">
      <c r="AN41" s="204"/>
      <c r="AO41" s="204"/>
      <c r="AP41" s="204"/>
      <c r="AQ41" s="204"/>
      <c r="AR41" s="204"/>
      <c r="AS41" s="204"/>
      <c r="AT41" s="204"/>
      <c r="AU41" s="204"/>
      <c r="AV41" s="204"/>
      <c r="AW41" s="204"/>
      <c r="AX41" s="204"/>
      <c r="AY41" s="204"/>
      <c r="AZ41" s="204"/>
      <c r="BA41" s="204"/>
      <c r="BB41" s="204"/>
      <c r="BC41" s="204"/>
      <c r="BD41" s="204"/>
      <c r="BE41" s="204"/>
      <c r="BF41" s="204"/>
    </row>
    <row r="42" spans="17:58">
      <c r="AN42" s="204"/>
      <c r="AO42" s="204"/>
      <c r="AP42" s="204"/>
      <c r="AQ42" s="204"/>
      <c r="AR42" s="204"/>
      <c r="AS42" s="204"/>
      <c r="AT42" s="204"/>
      <c r="AU42" s="204"/>
      <c r="AV42" s="204"/>
      <c r="AW42" s="204"/>
      <c r="AX42" s="204"/>
      <c r="AY42" s="204"/>
      <c r="AZ42" s="204"/>
      <c r="BA42" s="204"/>
      <c r="BB42" s="204"/>
      <c r="BC42" s="204"/>
      <c r="BD42" s="204"/>
      <c r="BE42" s="204"/>
      <c r="BF42" s="204"/>
    </row>
    <row r="43" spans="17:58">
      <c r="AN43" s="204"/>
      <c r="AO43" s="204"/>
      <c r="AP43" s="204"/>
      <c r="AQ43" s="204"/>
      <c r="AR43" s="204"/>
      <c r="AS43" s="204"/>
      <c r="AT43" s="204"/>
      <c r="AU43" s="204"/>
      <c r="AV43" s="204"/>
      <c r="AW43" s="204"/>
      <c r="AX43" s="204"/>
      <c r="AY43" s="204"/>
      <c r="AZ43" s="204"/>
      <c r="BA43" s="204"/>
      <c r="BB43" s="204"/>
      <c r="BC43" s="204"/>
      <c r="BD43" s="204"/>
      <c r="BE43" s="204"/>
      <c r="BF43" s="204"/>
    </row>
    <row r="44" spans="17:58">
      <c r="AN44" s="204"/>
      <c r="AO44" s="204"/>
      <c r="AP44" s="204"/>
      <c r="AQ44" s="204"/>
      <c r="AR44" s="204"/>
      <c r="AS44" s="204"/>
      <c r="AT44" s="204"/>
      <c r="AU44" s="204"/>
      <c r="AV44" s="204"/>
      <c r="AW44" s="204"/>
      <c r="AX44" s="204"/>
      <c r="AY44" s="204"/>
      <c r="AZ44" s="204"/>
      <c r="BA44" s="204"/>
      <c r="BB44" s="204"/>
      <c r="BC44" s="204"/>
      <c r="BD44" s="204"/>
      <c r="BE44" s="204"/>
      <c r="BF44" s="204"/>
    </row>
    <row r="45" spans="17:58">
      <c r="AN45" s="204"/>
      <c r="AO45" s="204"/>
      <c r="AP45" s="204"/>
      <c r="AQ45" s="204"/>
      <c r="AR45" s="204"/>
      <c r="AS45" s="204"/>
      <c r="AT45" s="204"/>
      <c r="AU45" s="204"/>
      <c r="AV45" s="204"/>
      <c r="AW45" s="204"/>
      <c r="AX45" s="204"/>
      <c r="AY45" s="204"/>
      <c r="AZ45" s="204"/>
      <c r="BA45" s="204"/>
      <c r="BB45" s="204"/>
      <c r="BC45" s="204"/>
      <c r="BD45" s="204"/>
      <c r="BE45" s="204"/>
      <c r="BF45" s="204"/>
    </row>
    <row r="46" spans="17:58">
      <c r="AN46" s="204"/>
      <c r="AO46" s="204"/>
      <c r="AP46" s="204"/>
      <c r="AQ46" s="204"/>
      <c r="AR46" s="204"/>
      <c r="AS46" s="204"/>
      <c r="AT46" s="204"/>
      <c r="AU46" s="204"/>
      <c r="AV46" s="204"/>
      <c r="AW46" s="204"/>
      <c r="AX46" s="204"/>
      <c r="AY46" s="204"/>
      <c r="AZ46" s="204"/>
      <c r="BA46" s="204"/>
      <c r="BB46" s="204"/>
      <c r="BC46" s="204"/>
      <c r="BD46" s="204"/>
      <c r="BE46" s="204"/>
      <c r="BF46" s="204"/>
    </row>
    <row r="47" spans="17:58">
      <c r="AN47" s="204"/>
      <c r="AO47" s="204"/>
      <c r="AP47" s="204"/>
      <c r="AQ47" s="204"/>
      <c r="AR47" s="204"/>
      <c r="AS47" s="204"/>
      <c r="AT47" s="204"/>
      <c r="AU47" s="204"/>
      <c r="AV47" s="204"/>
      <c r="AW47" s="204"/>
      <c r="AX47" s="204"/>
      <c r="AY47" s="204"/>
      <c r="AZ47" s="204"/>
      <c r="BA47" s="204"/>
      <c r="BB47" s="204"/>
      <c r="BC47" s="204"/>
      <c r="BD47" s="204"/>
      <c r="BE47" s="204"/>
      <c r="BF47" s="204"/>
    </row>
    <row r="48" spans="17:58">
      <c r="AN48" s="204"/>
      <c r="AO48" s="204"/>
      <c r="AP48" s="204"/>
      <c r="AQ48" s="204"/>
      <c r="AR48" s="204"/>
      <c r="AS48" s="204"/>
      <c r="AT48" s="204"/>
      <c r="AU48" s="204"/>
      <c r="AV48" s="204"/>
      <c r="AW48" s="204"/>
      <c r="AX48" s="204"/>
      <c r="AY48" s="204"/>
      <c r="AZ48" s="204"/>
      <c r="BA48" s="204"/>
      <c r="BB48" s="204"/>
      <c r="BC48" s="204"/>
      <c r="BD48" s="204"/>
      <c r="BE48" s="204"/>
      <c r="BF48" s="204"/>
    </row>
    <row r="49" spans="40:58">
      <c r="AN49" s="204"/>
      <c r="AO49" s="204"/>
      <c r="AP49" s="204"/>
      <c r="AQ49" s="204"/>
      <c r="AR49" s="204"/>
      <c r="AS49" s="204"/>
      <c r="AT49" s="204"/>
      <c r="AU49" s="204"/>
      <c r="AV49" s="204"/>
      <c r="AW49" s="204"/>
      <c r="AX49" s="204"/>
      <c r="AY49" s="204"/>
      <c r="AZ49" s="204"/>
      <c r="BA49" s="204"/>
      <c r="BB49" s="204"/>
      <c r="BC49" s="204"/>
      <c r="BD49" s="204"/>
      <c r="BE49" s="204"/>
      <c r="BF49" s="204"/>
    </row>
    <row r="50" spans="40:58">
      <c r="AN50" s="204"/>
      <c r="AO50" s="204"/>
      <c r="AP50" s="204"/>
      <c r="AQ50" s="204"/>
      <c r="AR50" s="204"/>
      <c r="AS50" s="204"/>
      <c r="AT50" s="204"/>
      <c r="AU50" s="204"/>
      <c r="AV50" s="204"/>
      <c r="AW50" s="204"/>
      <c r="AX50" s="204"/>
      <c r="AY50" s="204"/>
      <c r="AZ50" s="204"/>
      <c r="BA50" s="204"/>
      <c r="BB50" s="204"/>
      <c r="BC50" s="204"/>
      <c r="BD50" s="204"/>
      <c r="BE50" s="204"/>
      <c r="BF50" s="204"/>
    </row>
    <row r="51" spans="40:58">
      <c r="AN51" s="204"/>
      <c r="AO51" s="204"/>
      <c r="AP51" s="204"/>
      <c r="AQ51" s="204"/>
      <c r="AR51" s="204"/>
      <c r="AS51" s="204"/>
      <c r="AT51" s="204"/>
      <c r="AU51" s="204"/>
      <c r="AV51" s="204"/>
      <c r="AW51" s="204"/>
      <c r="AX51" s="204"/>
      <c r="AY51" s="204"/>
      <c r="AZ51" s="204"/>
      <c r="BA51" s="204"/>
      <c r="BB51" s="204"/>
      <c r="BC51" s="204"/>
      <c r="BD51" s="204"/>
      <c r="BE51" s="204"/>
      <c r="BF51" s="204"/>
    </row>
    <row r="52" spans="40:58">
      <c r="AN52" s="204"/>
      <c r="AO52" s="204"/>
      <c r="AP52" s="204"/>
      <c r="AQ52" s="204"/>
      <c r="AR52" s="204"/>
      <c r="AS52" s="204"/>
      <c r="AT52" s="204"/>
      <c r="AU52" s="204"/>
      <c r="AV52" s="204"/>
      <c r="AW52" s="204"/>
      <c r="AX52" s="204"/>
      <c r="AY52" s="204"/>
      <c r="AZ52" s="204"/>
      <c r="BA52" s="204"/>
      <c r="BB52" s="204"/>
      <c r="BC52" s="204"/>
      <c r="BD52" s="204"/>
      <c r="BE52" s="204"/>
      <c r="BF52" s="204"/>
    </row>
    <row r="53" spans="40:58">
      <c r="AN53" s="204"/>
      <c r="AO53" s="204"/>
      <c r="AP53" s="204"/>
      <c r="AQ53" s="204"/>
      <c r="AR53" s="204"/>
      <c r="AS53" s="204"/>
      <c r="AT53" s="204"/>
      <c r="AU53" s="204"/>
      <c r="AV53" s="204"/>
      <c r="AW53" s="204"/>
      <c r="AX53" s="204"/>
      <c r="AY53" s="204"/>
      <c r="AZ53" s="204"/>
      <c r="BA53" s="204"/>
      <c r="BB53" s="204"/>
      <c r="BC53" s="204"/>
      <c r="BD53" s="204"/>
      <c r="BE53" s="204"/>
      <c r="BF53" s="204"/>
    </row>
  </sheetData>
  <mergeCells count="6">
    <mergeCell ref="A1:BF1"/>
    <mergeCell ref="A2:A4"/>
    <mergeCell ref="B3:T3"/>
    <mergeCell ref="B2:BF2"/>
    <mergeCell ref="U3:AM3"/>
    <mergeCell ref="AN3:BF3"/>
  </mergeCells>
  <hyperlinks>
    <hyperlink ref="A27" location="'List of Tables'!A1" display="Back to contents"/>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sqref="A1:T1"/>
    </sheetView>
  </sheetViews>
  <sheetFormatPr defaultRowHeight="12.75"/>
  <cols>
    <col min="1" max="1" width="60.28515625" customWidth="1"/>
    <col min="2" max="5" width="9.28515625" bestFit="1" customWidth="1"/>
    <col min="6" max="6" width="11.5703125" bestFit="1" customWidth="1"/>
    <col min="7" max="7" width="9.28515625" bestFit="1" customWidth="1"/>
  </cols>
  <sheetData>
    <row r="1" spans="1:11" ht="15.75" thickBot="1">
      <c r="A1" s="413" t="s">
        <v>267</v>
      </c>
    </row>
    <row r="2" spans="1:11" ht="13.5" thickBot="1">
      <c r="A2" s="414"/>
      <c r="B2" s="913" t="s">
        <v>78</v>
      </c>
      <c r="C2" s="913" t="s">
        <v>79</v>
      </c>
      <c r="D2" s="913" t="s">
        <v>120</v>
      </c>
      <c r="E2" s="913" t="s">
        <v>168</v>
      </c>
      <c r="F2" s="913" t="s">
        <v>330</v>
      </c>
    </row>
    <row r="3" spans="1:11" ht="13.5" thickBot="1">
      <c r="A3" s="415" t="s">
        <v>303</v>
      </c>
      <c r="B3" s="416"/>
      <c r="C3" s="416"/>
      <c r="D3" s="416"/>
      <c r="E3" s="416"/>
      <c r="F3" s="416"/>
    </row>
    <row r="4" spans="1:11" ht="13.5" thickBot="1">
      <c r="A4" s="417" t="s">
        <v>269</v>
      </c>
      <c r="B4" s="418">
        <v>6791.2650000000003</v>
      </c>
      <c r="C4" s="418">
        <v>7051.2950000000001</v>
      </c>
      <c r="D4" s="418">
        <v>7324.3779999999997</v>
      </c>
      <c r="E4" s="418">
        <v>7559.7470000000003</v>
      </c>
      <c r="F4" s="418">
        <v>7748.9326161918725</v>
      </c>
      <c r="H4" s="25"/>
      <c r="I4" s="25"/>
      <c r="J4" s="25"/>
      <c r="K4" s="25"/>
    </row>
    <row r="5" spans="1:11" ht="13.5" thickBot="1">
      <c r="A5" s="417" t="s">
        <v>271</v>
      </c>
      <c r="B5" s="418">
        <v>1789</v>
      </c>
      <c r="C5" s="418">
        <v>1770</v>
      </c>
      <c r="D5" s="418">
        <v>1776</v>
      </c>
      <c r="E5" s="418">
        <v>1772</v>
      </c>
      <c r="F5" s="625">
        <v>1733</v>
      </c>
    </row>
    <row r="6" spans="1:11" ht="13.5" thickBot="1">
      <c r="A6" s="417" t="s">
        <v>270</v>
      </c>
      <c r="B6" s="418">
        <v>5795.7619999999997</v>
      </c>
      <c r="C6" s="418">
        <v>5622.0550000000003</v>
      </c>
      <c r="D6" s="418">
        <v>5685.6510000000007</v>
      </c>
      <c r="E6" s="418">
        <v>5789.2190000000001</v>
      </c>
      <c r="F6" s="418">
        <v>5803.9662912513832</v>
      </c>
    </row>
    <row r="7" spans="1:11" ht="13.5" thickBot="1">
      <c r="A7" s="417" t="s">
        <v>276</v>
      </c>
      <c r="B7" s="418">
        <v>3097.3270000000002</v>
      </c>
      <c r="C7" s="418">
        <v>2960.4340000000002</v>
      </c>
      <c r="D7" s="418">
        <v>2913.9769999999999</v>
      </c>
      <c r="E7" s="418">
        <v>2869.3229999999999</v>
      </c>
      <c r="F7" s="418">
        <v>2938.4846019049901</v>
      </c>
    </row>
    <row r="8" spans="1:11" ht="13.5" thickBot="1">
      <c r="A8" s="417" t="s">
        <v>281</v>
      </c>
      <c r="B8" s="418">
        <v>408</v>
      </c>
      <c r="C8" s="418">
        <v>421</v>
      </c>
      <c r="D8" s="418">
        <v>415</v>
      </c>
      <c r="E8" s="625">
        <v>402</v>
      </c>
      <c r="F8" s="418">
        <v>398</v>
      </c>
    </row>
    <row r="9" spans="1:11" ht="13.5" thickBot="1">
      <c r="A9" s="419" t="s">
        <v>268</v>
      </c>
      <c r="B9" s="420">
        <v>17881.353999999999</v>
      </c>
      <c r="C9" s="420">
        <v>17824.784</v>
      </c>
      <c r="D9" s="420">
        <v>18115.006000000001</v>
      </c>
      <c r="E9" s="420">
        <v>18392.289000000001</v>
      </c>
      <c r="F9" s="420">
        <v>18622.383509348245</v>
      </c>
    </row>
    <row r="10" spans="1:11" ht="13.5" thickBot="1">
      <c r="A10" s="363" t="s">
        <v>272</v>
      </c>
      <c r="B10" s="422">
        <v>507.92704362519999</v>
      </c>
      <c r="C10" s="422">
        <v>448.9276965175942</v>
      </c>
      <c r="D10" s="422">
        <v>559.49860741793691</v>
      </c>
      <c r="E10" s="422">
        <v>603.94129971472398</v>
      </c>
      <c r="F10" s="422">
        <v>664.81482894439409</v>
      </c>
    </row>
    <row r="11" spans="1:11" ht="13.5" thickBot="1">
      <c r="A11" s="419" t="s">
        <v>273</v>
      </c>
      <c r="B11" s="421"/>
      <c r="C11" s="421"/>
      <c r="D11" s="421"/>
      <c r="E11" s="421"/>
      <c r="F11" s="421"/>
    </row>
    <row r="12" spans="1:11" ht="13.5" thickBot="1">
      <c r="A12" s="417" t="s">
        <v>428</v>
      </c>
      <c r="B12" s="422">
        <v>874.34799999999996</v>
      </c>
      <c r="C12" s="422">
        <v>875.27700000000004</v>
      </c>
      <c r="D12" s="422">
        <v>966.096</v>
      </c>
      <c r="E12" s="422">
        <v>951.32100000000003</v>
      </c>
      <c r="F12" s="697">
        <v>876.4968923316062</v>
      </c>
    </row>
    <row r="13" spans="1:11" ht="13.5" thickBot="1">
      <c r="A13" s="417" t="s">
        <v>426</v>
      </c>
      <c r="B13" s="418">
        <v>2249.0279999999998</v>
      </c>
      <c r="C13" s="418">
        <v>2262.902</v>
      </c>
      <c r="D13" s="418">
        <v>2295.5500000000002</v>
      </c>
      <c r="E13" s="625">
        <v>2300.1329999999998</v>
      </c>
      <c r="F13" s="418">
        <v>2297.4927095848479</v>
      </c>
    </row>
    <row r="14" spans="1:11" ht="13.5" thickBot="1">
      <c r="A14" s="417" t="s">
        <v>274</v>
      </c>
      <c r="B14" s="418">
        <v>924.42295637480129</v>
      </c>
      <c r="C14" s="418">
        <v>925.45930348239926</v>
      </c>
      <c r="D14" s="418">
        <v>931.09939258206214</v>
      </c>
      <c r="E14" s="625">
        <v>1121.5757002852733</v>
      </c>
      <c r="F14" s="418">
        <v>1321.1020597909119</v>
      </c>
    </row>
    <row r="15" spans="1:11" ht="13.5" thickBot="1">
      <c r="A15" s="419" t="s">
        <v>275</v>
      </c>
      <c r="B15" s="420">
        <v>22437.08</v>
      </c>
      <c r="C15" s="420">
        <v>22337.35</v>
      </c>
      <c r="D15" s="420">
        <v>22867.25</v>
      </c>
      <c r="E15" s="696">
        <v>23369.26</v>
      </c>
      <c r="F15" s="420">
        <v>23782.29</v>
      </c>
    </row>
    <row r="16" spans="1:11">
      <c r="A16" s="235"/>
    </row>
    <row r="17" spans="1:1">
      <c r="A17" s="168" t="s">
        <v>118</v>
      </c>
    </row>
  </sheetData>
  <hyperlinks>
    <hyperlink ref="A17" location="'List of Table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26"/>
  <sheetViews>
    <sheetView workbookViewId="0">
      <selection sqref="A1:T1"/>
    </sheetView>
  </sheetViews>
  <sheetFormatPr defaultRowHeight="12.75"/>
  <cols>
    <col min="1" max="1" width="54.140625" customWidth="1"/>
  </cols>
  <sheetData>
    <row r="1" spans="1:20" ht="18" customHeight="1">
      <c r="A1" s="973" t="s">
        <v>485</v>
      </c>
      <c r="B1" s="974"/>
      <c r="C1" s="974"/>
      <c r="D1" s="974"/>
      <c r="E1" s="974"/>
      <c r="F1" s="974"/>
      <c r="G1" s="974"/>
      <c r="H1" s="974"/>
      <c r="I1" s="974"/>
      <c r="J1" s="974"/>
      <c r="K1" s="974"/>
      <c r="L1" s="974"/>
      <c r="M1" s="974"/>
      <c r="N1" s="974"/>
      <c r="O1" s="974"/>
      <c r="P1" s="974"/>
      <c r="Q1" s="974"/>
      <c r="R1" s="974"/>
      <c r="S1" s="975"/>
      <c r="T1" s="976"/>
    </row>
    <row r="2" spans="1:20" s="412" customFormat="1" ht="13.5" customHeight="1">
      <c r="A2" s="433"/>
      <c r="B2" s="977" t="s">
        <v>266</v>
      </c>
      <c r="C2" s="978"/>
      <c r="D2" s="978"/>
      <c r="E2" s="978"/>
      <c r="F2" s="978"/>
      <c r="G2" s="978"/>
      <c r="H2" s="978"/>
      <c r="I2" s="978"/>
      <c r="J2" s="978"/>
      <c r="K2" s="978"/>
      <c r="L2" s="978"/>
      <c r="M2" s="978"/>
      <c r="N2" s="978"/>
      <c r="O2" s="978"/>
      <c r="P2" s="978"/>
      <c r="Q2" s="978"/>
      <c r="R2" s="978"/>
      <c r="S2" s="978"/>
      <c r="T2" s="979"/>
    </row>
    <row r="3" spans="1:20" ht="13.5" thickBot="1">
      <c r="A3" s="131"/>
      <c r="B3" s="434" t="s">
        <v>171</v>
      </c>
      <c r="C3" s="434" t="s">
        <v>172</v>
      </c>
      <c r="D3" s="434" t="s">
        <v>173</v>
      </c>
      <c r="E3" s="434" t="s">
        <v>174</v>
      </c>
      <c r="F3" s="434" t="s">
        <v>175</v>
      </c>
      <c r="G3" s="434" t="s">
        <v>176</v>
      </c>
      <c r="H3" s="434" t="s">
        <v>177</v>
      </c>
      <c r="I3" s="434" t="s">
        <v>178</v>
      </c>
      <c r="J3" s="434" t="s">
        <v>179</v>
      </c>
      <c r="K3" s="434" t="s">
        <v>180</v>
      </c>
      <c r="L3" s="434" t="s">
        <v>181</v>
      </c>
      <c r="M3" s="434" t="s">
        <v>182</v>
      </c>
      <c r="N3" s="434" t="s">
        <v>42</v>
      </c>
      <c r="O3" s="434" t="s">
        <v>43</v>
      </c>
      <c r="P3" s="434" t="s">
        <v>78</v>
      </c>
      <c r="Q3" s="434" t="s">
        <v>79</v>
      </c>
      <c r="R3" s="434" t="s">
        <v>120</v>
      </c>
      <c r="S3" s="434" t="s">
        <v>168</v>
      </c>
      <c r="T3" s="435" t="s">
        <v>330</v>
      </c>
    </row>
    <row r="4" spans="1:20">
      <c r="A4" s="453" t="s">
        <v>22</v>
      </c>
      <c r="B4" s="436"/>
      <c r="C4" s="436"/>
      <c r="D4" s="436"/>
      <c r="E4" s="436"/>
      <c r="F4" s="436"/>
      <c r="G4" s="436"/>
      <c r="H4" s="436"/>
      <c r="I4" s="436"/>
      <c r="J4" s="436"/>
      <c r="K4" s="436"/>
      <c r="L4" s="436"/>
      <c r="M4" s="436"/>
      <c r="N4" s="436"/>
      <c r="O4" s="436"/>
      <c r="P4" s="436"/>
      <c r="Q4" s="436"/>
      <c r="R4" s="436"/>
      <c r="S4" s="436"/>
      <c r="T4" s="437"/>
    </row>
    <row r="5" spans="1:20">
      <c r="A5" s="454" t="s">
        <v>0</v>
      </c>
      <c r="B5" s="438">
        <v>5658.48</v>
      </c>
      <c r="C5" s="438">
        <v>5937.58</v>
      </c>
      <c r="D5" s="438">
        <v>6335.87</v>
      </c>
      <c r="E5" s="438">
        <v>6466.77</v>
      </c>
      <c r="F5" s="438">
        <v>6449.06</v>
      </c>
      <c r="G5" s="438">
        <v>7013.03</v>
      </c>
      <c r="H5" s="438">
        <v>7439.29</v>
      </c>
      <c r="I5" s="438">
        <v>7928.74</v>
      </c>
      <c r="J5" s="438">
        <v>8316.3799999999992</v>
      </c>
      <c r="K5" s="438">
        <v>8744.75</v>
      </c>
      <c r="L5" s="438">
        <v>8516.92</v>
      </c>
      <c r="M5" s="438">
        <v>8336.7000000000007</v>
      </c>
      <c r="N5" s="438">
        <v>8765.09</v>
      </c>
      <c r="O5" s="438">
        <v>9008.69</v>
      </c>
      <c r="P5" s="438">
        <v>9199.02</v>
      </c>
      <c r="Q5" s="438">
        <v>9527.02</v>
      </c>
      <c r="R5" s="438">
        <v>9831.91</v>
      </c>
      <c r="S5" s="438">
        <v>10118.25</v>
      </c>
      <c r="T5" s="439">
        <v>10683.9</v>
      </c>
    </row>
    <row r="6" spans="1:20" ht="13.5" thickBot="1">
      <c r="A6" s="454" t="s">
        <v>2</v>
      </c>
      <c r="B6" s="438">
        <v>5957.7</v>
      </c>
      <c r="C6" s="438">
        <v>6340.78</v>
      </c>
      <c r="D6" s="438">
        <v>7100.79</v>
      </c>
      <c r="E6" s="438">
        <v>7247.23</v>
      </c>
      <c r="F6" s="438">
        <v>7238.89</v>
      </c>
      <c r="G6" s="438">
        <v>7682.81</v>
      </c>
      <c r="H6" s="438">
        <v>8341.0499999999993</v>
      </c>
      <c r="I6" s="438">
        <v>9457.01</v>
      </c>
      <c r="J6" s="438">
        <v>9512.98</v>
      </c>
      <c r="K6" s="438">
        <v>10212.370000000001</v>
      </c>
      <c r="L6" s="438">
        <v>10216.49</v>
      </c>
      <c r="M6" s="438">
        <v>9442.9699999999993</v>
      </c>
      <c r="N6" s="438">
        <v>10250.469999999999</v>
      </c>
      <c r="O6" s="440">
        <v>10498.37</v>
      </c>
      <c r="P6" s="440">
        <v>10072.27</v>
      </c>
      <c r="Q6" s="440">
        <v>10173.530000000001</v>
      </c>
      <c r="R6" s="441">
        <v>10088.57</v>
      </c>
      <c r="S6" s="441">
        <v>10128.59</v>
      </c>
      <c r="T6" s="442">
        <v>10722.43</v>
      </c>
    </row>
    <row r="7" spans="1:20">
      <c r="A7" s="455" t="s">
        <v>23</v>
      </c>
      <c r="B7" s="443"/>
      <c r="C7" s="443"/>
      <c r="D7" s="443"/>
      <c r="E7" s="443"/>
      <c r="F7" s="443"/>
      <c r="G7" s="443"/>
      <c r="H7" s="443"/>
      <c r="I7" s="443"/>
      <c r="J7" s="443"/>
      <c r="K7" s="443"/>
      <c r="L7" s="443"/>
      <c r="M7" s="443"/>
      <c r="N7" s="443"/>
      <c r="O7" s="444"/>
      <c r="P7" s="444"/>
      <c r="Q7" s="444"/>
      <c r="R7" s="443"/>
      <c r="S7" s="443"/>
      <c r="T7" s="445"/>
    </row>
    <row r="8" spans="1:20">
      <c r="A8" s="454" t="s">
        <v>0</v>
      </c>
      <c r="B8" s="438">
        <v>5847.92</v>
      </c>
      <c r="C8" s="438">
        <v>6205.31</v>
      </c>
      <c r="D8" s="438">
        <v>6607.83</v>
      </c>
      <c r="E8" s="438">
        <v>6660.57</v>
      </c>
      <c r="F8" s="438">
        <v>6736.13</v>
      </c>
      <c r="G8" s="438">
        <v>7268.75</v>
      </c>
      <c r="H8" s="438">
        <v>7728.59</v>
      </c>
      <c r="I8" s="438">
        <v>8169.28</v>
      </c>
      <c r="J8" s="438">
        <v>8624.9500000000007</v>
      </c>
      <c r="K8" s="438">
        <v>9014.42</v>
      </c>
      <c r="L8" s="438">
        <v>8684.2900000000009</v>
      </c>
      <c r="M8" s="438">
        <v>8574.02</v>
      </c>
      <c r="N8" s="438">
        <v>9057.2099999999991</v>
      </c>
      <c r="O8" s="438">
        <v>9317.81</v>
      </c>
      <c r="P8" s="438">
        <v>9467.4</v>
      </c>
      <c r="Q8" s="438">
        <v>9808.4599999999991</v>
      </c>
      <c r="R8" s="438">
        <v>10133.77</v>
      </c>
      <c r="S8" s="438">
        <v>10451.11</v>
      </c>
      <c r="T8" s="446">
        <v>11033.26</v>
      </c>
    </row>
    <row r="9" spans="1:20" ht="13.5" thickBot="1">
      <c r="A9" s="456" t="s">
        <v>95</v>
      </c>
      <c r="B9" s="441">
        <v>5879.67</v>
      </c>
      <c r="C9" s="441">
        <v>6247.47</v>
      </c>
      <c r="D9" s="441">
        <v>6688.68</v>
      </c>
      <c r="E9" s="441">
        <v>6751.26</v>
      </c>
      <c r="F9" s="441">
        <v>6823.06</v>
      </c>
      <c r="G9" s="441">
        <v>7341.34</v>
      </c>
      <c r="H9" s="441">
        <v>7830.06</v>
      </c>
      <c r="I9" s="441">
        <v>8336.16</v>
      </c>
      <c r="J9" s="441">
        <v>8754.31</v>
      </c>
      <c r="K9" s="441">
        <v>9162.91</v>
      </c>
      <c r="L9" s="441">
        <v>8855.7900000000009</v>
      </c>
      <c r="M9" s="441">
        <v>8679.65</v>
      </c>
      <c r="N9" s="441">
        <v>9202.4599999999991</v>
      </c>
      <c r="O9" s="440">
        <v>9469.5499999999993</v>
      </c>
      <c r="P9" s="440">
        <v>9561.75</v>
      </c>
      <c r="Q9" s="440">
        <v>9878.51</v>
      </c>
      <c r="R9" s="441">
        <v>10159.9</v>
      </c>
      <c r="S9" s="441">
        <v>10449.89</v>
      </c>
      <c r="T9" s="442">
        <v>11034.54</v>
      </c>
    </row>
    <row r="10" spans="1:20">
      <c r="A10" s="457" t="s">
        <v>88</v>
      </c>
      <c r="B10" s="447"/>
      <c r="C10" s="447"/>
      <c r="D10" s="447"/>
      <c r="E10" s="447"/>
      <c r="F10" s="447"/>
      <c r="G10" s="447"/>
      <c r="H10" s="447"/>
      <c r="I10" s="447"/>
      <c r="J10" s="447"/>
      <c r="K10" s="447"/>
      <c r="L10" s="447"/>
      <c r="M10" s="447"/>
      <c r="N10" s="447"/>
      <c r="O10" s="443"/>
      <c r="P10" s="443"/>
      <c r="Q10" s="443"/>
      <c r="R10" s="443"/>
      <c r="S10" s="443"/>
      <c r="T10" s="448"/>
    </row>
    <row r="11" spans="1:20">
      <c r="A11" s="454" t="s">
        <v>0</v>
      </c>
      <c r="B11" s="438">
        <v>-189.44</v>
      </c>
      <c r="C11" s="449">
        <v>-267.77999999999997</v>
      </c>
      <c r="D11" s="449">
        <v>-271.97000000000003</v>
      </c>
      <c r="E11" s="449">
        <v>-193.78</v>
      </c>
      <c r="F11" s="449">
        <v>-287.08</v>
      </c>
      <c r="G11" s="449">
        <v>-255.73</v>
      </c>
      <c r="H11" s="449">
        <v>-289.3</v>
      </c>
      <c r="I11" s="449">
        <v>-240.59</v>
      </c>
      <c r="J11" s="449">
        <v>-308.57</v>
      </c>
      <c r="K11" s="449">
        <v>-269.68</v>
      </c>
      <c r="L11" s="449">
        <v>-167.36</v>
      </c>
      <c r="M11" s="449">
        <v>-237.32</v>
      </c>
      <c r="N11" s="449">
        <v>-292.12</v>
      </c>
      <c r="O11" s="449">
        <v>-309.06</v>
      </c>
      <c r="P11" s="449">
        <v>-268.38</v>
      </c>
      <c r="Q11" s="449">
        <v>-281.43</v>
      </c>
      <c r="R11" s="449">
        <v>-301.83999999999997</v>
      </c>
      <c r="S11" s="449">
        <v>-332.86</v>
      </c>
      <c r="T11" s="450">
        <v>-349.36</v>
      </c>
    </row>
    <row r="12" spans="1:20" ht="13.5" thickBot="1">
      <c r="A12" s="456" t="s">
        <v>2</v>
      </c>
      <c r="B12" s="451">
        <v>78.03</v>
      </c>
      <c r="C12" s="451">
        <v>93.31</v>
      </c>
      <c r="D12" s="451">
        <v>412.11</v>
      </c>
      <c r="E12" s="451">
        <v>495.97</v>
      </c>
      <c r="F12" s="451">
        <v>415.83</v>
      </c>
      <c r="G12" s="451">
        <v>341.46</v>
      </c>
      <c r="H12" s="451">
        <v>511</v>
      </c>
      <c r="I12" s="451">
        <v>1120.8499999999999</v>
      </c>
      <c r="J12" s="451">
        <v>758.67</v>
      </c>
      <c r="K12" s="451">
        <v>1049.47</v>
      </c>
      <c r="L12" s="451">
        <v>1360.71</v>
      </c>
      <c r="M12" s="451">
        <v>763.32</v>
      </c>
      <c r="N12" s="451">
        <v>1048.01</v>
      </c>
      <c r="O12" s="451">
        <v>1028.82</v>
      </c>
      <c r="P12" s="451">
        <v>510.52</v>
      </c>
      <c r="Q12" s="451">
        <v>295.02</v>
      </c>
      <c r="R12" s="451">
        <v>-71.33</v>
      </c>
      <c r="S12" s="451">
        <v>-321.29000000000002</v>
      </c>
      <c r="T12" s="452">
        <v>-312.11</v>
      </c>
    </row>
    <row r="13" spans="1:20">
      <c r="A13" s="154"/>
    </row>
    <row r="15" spans="1:20">
      <c r="A15" s="168" t="s">
        <v>118</v>
      </c>
      <c r="B15" s="23"/>
      <c r="C15" s="23"/>
      <c r="D15" s="23"/>
      <c r="E15" s="23"/>
      <c r="F15" s="23"/>
      <c r="G15" s="23"/>
      <c r="H15" s="23"/>
      <c r="I15" s="23"/>
      <c r="J15" s="23"/>
      <c r="K15" s="23"/>
      <c r="L15" s="23"/>
      <c r="M15" s="23"/>
      <c r="N15" s="23"/>
      <c r="O15" s="23"/>
      <c r="P15" s="23"/>
      <c r="Q15" s="23"/>
      <c r="R15" s="23"/>
      <c r="S15" s="23"/>
      <c r="T15" s="23"/>
    </row>
    <row r="17" spans="1:20" s="622" customFormat="1" ht="11.25">
      <c r="B17" s="623"/>
      <c r="C17" s="623"/>
      <c r="D17" s="623"/>
      <c r="E17" s="623"/>
      <c r="F17" s="623"/>
      <c r="G17" s="623"/>
      <c r="H17" s="623"/>
      <c r="I17" s="623"/>
      <c r="J17" s="623"/>
      <c r="K17" s="623"/>
      <c r="L17" s="623"/>
      <c r="M17" s="623"/>
      <c r="N17" s="623"/>
      <c r="O17" s="623"/>
      <c r="P17" s="623"/>
      <c r="Q17" s="623"/>
      <c r="R17" s="623"/>
      <c r="S17" s="623"/>
      <c r="T17" s="623"/>
    </row>
    <row r="18" spans="1:20">
      <c r="A18" s="235"/>
      <c r="B18" s="623"/>
      <c r="C18" s="623"/>
      <c r="D18" s="623"/>
      <c r="E18" s="623"/>
      <c r="F18" s="623"/>
      <c r="G18" s="623"/>
      <c r="H18" s="623"/>
      <c r="I18" s="623"/>
      <c r="J18" s="623"/>
      <c r="K18" s="623"/>
      <c r="L18" s="623"/>
      <c r="M18" s="623"/>
      <c r="N18" s="623"/>
      <c r="O18" s="623"/>
      <c r="P18" s="623"/>
      <c r="Q18" s="623"/>
      <c r="R18" s="623"/>
      <c r="S18" s="623"/>
      <c r="T18" s="623"/>
    </row>
    <row r="20" spans="1:20">
      <c r="B20" s="27"/>
      <c r="C20" s="27"/>
      <c r="D20" s="27"/>
      <c r="E20" s="27"/>
      <c r="F20" s="27"/>
      <c r="G20" s="27"/>
      <c r="H20" s="27"/>
      <c r="I20" s="27"/>
      <c r="J20" s="27"/>
      <c r="K20" s="27"/>
      <c r="L20" s="27"/>
      <c r="M20" s="27"/>
      <c r="N20" s="27"/>
      <c r="O20" s="27"/>
      <c r="P20" s="27"/>
      <c r="Q20" s="27"/>
      <c r="R20" s="27"/>
      <c r="S20" s="27"/>
    </row>
    <row r="21" spans="1:20">
      <c r="B21" s="27"/>
      <c r="C21" s="27"/>
      <c r="D21" s="27"/>
      <c r="E21" s="27"/>
      <c r="F21" s="27"/>
      <c r="G21" s="27"/>
      <c r="H21" s="27"/>
      <c r="I21" s="27"/>
      <c r="J21" s="27"/>
      <c r="K21" s="27"/>
      <c r="L21" s="27"/>
      <c r="M21" s="27"/>
      <c r="N21" s="27"/>
      <c r="O21" s="27"/>
      <c r="P21" s="27"/>
      <c r="Q21" s="27"/>
      <c r="R21" s="27"/>
      <c r="S21" s="27"/>
    </row>
    <row r="22" spans="1:20">
      <c r="B22" s="27"/>
      <c r="C22" s="27"/>
      <c r="D22" s="27"/>
      <c r="E22" s="27"/>
      <c r="F22" s="27"/>
      <c r="G22" s="27"/>
      <c r="H22" s="27"/>
      <c r="I22" s="27"/>
      <c r="J22" s="27"/>
      <c r="K22" s="27"/>
      <c r="L22" s="27"/>
      <c r="M22" s="27"/>
      <c r="N22" s="27"/>
      <c r="O22" s="27"/>
      <c r="P22" s="27"/>
      <c r="Q22" s="27"/>
      <c r="R22" s="27"/>
      <c r="S22" s="27"/>
    </row>
    <row r="24" spans="1:20">
      <c r="B24" s="24"/>
      <c r="C24" s="24"/>
      <c r="D24" s="24"/>
      <c r="E24" s="24"/>
      <c r="F24" s="24"/>
      <c r="G24" s="24"/>
      <c r="H24" s="24"/>
      <c r="I24" s="24"/>
      <c r="J24" s="24"/>
      <c r="K24" s="24"/>
      <c r="L24" s="24"/>
      <c r="M24" s="24"/>
      <c r="N24" s="24"/>
      <c r="O24" s="24"/>
      <c r="P24" s="24"/>
      <c r="Q24" s="24"/>
      <c r="R24" s="24"/>
      <c r="S24" s="24"/>
    </row>
    <row r="25" spans="1:20">
      <c r="B25" s="24"/>
      <c r="C25" s="24"/>
      <c r="D25" s="24"/>
      <c r="E25" s="24"/>
      <c r="F25" s="24"/>
      <c r="G25" s="24"/>
      <c r="H25" s="24"/>
      <c r="I25" s="24"/>
      <c r="J25" s="24"/>
      <c r="K25" s="24"/>
      <c r="L25" s="24"/>
      <c r="M25" s="24"/>
      <c r="N25" s="24"/>
      <c r="O25" s="24"/>
      <c r="P25" s="24"/>
      <c r="Q25" s="24"/>
      <c r="R25" s="24"/>
      <c r="S25" s="24"/>
    </row>
    <row r="26" spans="1:20">
      <c r="B26" s="24"/>
      <c r="C26" s="24"/>
      <c r="D26" s="24"/>
      <c r="E26" s="24"/>
      <c r="F26" s="24"/>
      <c r="G26" s="24"/>
      <c r="H26" s="24"/>
      <c r="I26" s="24"/>
      <c r="J26" s="24"/>
      <c r="K26" s="24"/>
      <c r="L26" s="24"/>
      <c r="M26" s="24"/>
      <c r="N26" s="24"/>
      <c r="O26" s="24"/>
      <c r="P26" s="24"/>
      <c r="Q26" s="24"/>
      <c r="R26" s="24"/>
      <c r="S26" s="24"/>
    </row>
  </sheetData>
  <mergeCells count="2">
    <mergeCell ref="A1:T1"/>
    <mergeCell ref="B2:T2"/>
  </mergeCells>
  <hyperlinks>
    <hyperlink ref="A15" location="'List of Tables'!A1" display="Back to contents"/>
  </hyperlinks>
  <pageMargins left="0.75" right="0.75" top="1" bottom="1" header="0.5" footer="0.5"/>
  <pageSetup paperSize="9" scale="60" orientation="landscape"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sqref="A1:T1"/>
    </sheetView>
  </sheetViews>
  <sheetFormatPr defaultRowHeight="12.75"/>
  <cols>
    <col min="1" max="1" width="46.140625" customWidth="1"/>
    <col min="9" max="9" width="40.42578125" bestFit="1" customWidth="1"/>
    <col min="10" max="10" width="10" bestFit="1" customWidth="1"/>
    <col min="14" max="14" width="10.5703125" bestFit="1" customWidth="1"/>
  </cols>
  <sheetData>
    <row r="1" spans="1:6" ht="15">
      <c r="A1" s="1094" t="s">
        <v>420</v>
      </c>
      <c r="B1" s="1095"/>
      <c r="C1" s="1095"/>
      <c r="D1" s="1095"/>
      <c r="E1" s="1095"/>
      <c r="F1" s="1096"/>
    </row>
    <row r="2" spans="1:6" ht="15.75" thickBot="1">
      <c r="A2" s="1082" t="s">
        <v>494</v>
      </c>
      <c r="B2" s="1083"/>
      <c r="C2" s="1083"/>
      <c r="D2" s="1083"/>
      <c r="E2" s="1083"/>
      <c r="F2" s="1084"/>
    </row>
    <row r="3" spans="1:6">
      <c r="A3" s="384"/>
      <c r="B3" s="1097" t="s">
        <v>24</v>
      </c>
      <c r="C3" s="1098"/>
      <c r="D3" s="1098"/>
      <c r="E3" s="1098"/>
      <c r="F3" s="1099"/>
    </row>
    <row r="4" spans="1:6" ht="13.5" thickBot="1">
      <c r="A4" s="385"/>
      <c r="B4" s="386" t="s">
        <v>78</v>
      </c>
      <c r="C4" s="386" t="s">
        <v>79</v>
      </c>
      <c r="D4" s="386" t="s">
        <v>120</v>
      </c>
      <c r="E4" s="386" t="s">
        <v>168</v>
      </c>
      <c r="F4" s="387" t="s">
        <v>330</v>
      </c>
    </row>
    <row r="5" spans="1:6">
      <c r="A5" s="679" t="s">
        <v>413</v>
      </c>
      <c r="B5" s="681">
        <v>12303</v>
      </c>
      <c r="C5" s="681">
        <v>13845</v>
      </c>
      <c r="D5" s="681">
        <v>14154</v>
      </c>
      <c r="E5" s="681">
        <v>12570</v>
      </c>
      <c r="F5" s="701">
        <v>11440</v>
      </c>
    </row>
    <row r="6" spans="1:6">
      <c r="A6" s="680" t="s">
        <v>414</v>
      </c>
      <c r="B6" s="38">
        <v>-3172</v>
      </c>
      <c r="C6" s="38">
        <v>-4130</v>
      </c>
      <c r="D6" s="38">
        <v>-4811</v>
      </c>
      <c r="E6" s="38">
        <v>-4068</v>
      </c>
      <c r="F6" s="29">
        <v>-4757</v>
      </c>
    </row>
    <row r="7" spans="1:6" ht="13.5" thickBot="1">
      <c r="A7" s="682" t="s">
        <v>415</v>
      </c>
      <c r="B7" s="123">
        <v>2398</v>
      </c>
      <c r="C7" s="123">
        <v>2163</v>
      </c>
      <c r="D7" s="123">
        <v>2316</v>
      </c>
      <c r="E7" s="123">
        <v>2751</v>
      </c>
      <c r="F7" s="199">
        <v>2477</v>
      </c>
    </row>
    <row r="8" spans="1:6" ht="13.5" thickBot="1">
      <c r="A8" s="385" t="s">
        <v>416</v>
      </c>
      <c r="B8" s="391">
        <v>11529</v>
      </c>
      <c r="C8" s="391">
        <v>11879</v>
      </c>
      <c r="D8" s="391">
        <v>11658</v>
      </c>
      <c r="E8" s="391">
        <v>11253</v>
      </c>
      <c r="F8" s="395">
        <v>9160</v>
      </c>
    </row>
    <row r="9" spans="1:6">
      <c r="A9" s="392" t="s">
        <v>254</v>
      </c>
      <c r="B9" s="702">
        <v>-720</v>
      </c>
      <c r="C9" s="702">
        <v>-733</v>
      </c>
      <c r="D9" s="702">
        <v>-743</v>
      </c>
      <c r="E9" s="702">
        <v>-771</v>
      </c>
      <c r="F9" s="703">
        <v>-357</v>
      </c>
    </row>
    <row r="10" spans="1:6" ht="13.5" thickBot="1">
      <c r="A10" s="390" t="s">
        <v>255</v>
      </c>
      <c r="B10" s="700">
        <v>2891</v>
      </c>
      <c r="C10" s="700">
        <v>2933</v>
      </c>
      <c r="D10" s="700">
        <v>3006</v>
      </c>
      <c r="E10" s="700">
        <v>3085</v>
      </c>
      <c r="F10" s="704">
        <v>3377</v>
      </c>
    </row>
    <row r="11" spans="1:6" ht="13.5" thickBot="1">
      <c r="A11" s="385" t="s">
        <v>417</v>
      </c>
      <c r="B11" s="391">
        <v>13699</v>
      </c>
      <c r="C11" s="391">
        <v>14079</v>
      </c>
      <c r="D11" s="391">
        <v>13921</v>
      </c>
      <c r="E11" s="391">
        <v>13567</v>
      </c>
      <c r="F11" s="395">
        <v>12180</v>
      </c>
    </row>
    <row r="12" spans="1:6" ht="13.5" thickBot="1">
      <c r="A12" s="390" t="s">
        <v>258</v>
      </c>
      <c r="B12" s="700">
        <v>-4022</v>
      </c>
      <c r="C12" s="700">
        <v>-3856</v>
      </c>
      <c r="D12" s="700">
        <v>-4690</v>
      </c>
      <c r="E12" s="700">
        <v>-2811</v>
      </c>
      <c r="F12" s="704">
        <v>-4079</v>
      </c>
    </row>
    <row r="13" spans="1:6" ht="13.5" thickBot="1">
      <c r="A13" s="683" t="s">
        <v>418</v>
      </c>
      <c r="B13" s="684">
        <v>9678</v>
      </c>
      <c r="C13" s="684">
        <v>10223</v>
      </c>
      <c r="D13" s="684">
        <v>9231</v>
      </c>
      <c r="E13" s="684">
        <v>10756</v>
      </c>
      <c r="F13" s="705">
        <v>8102</v>
      </c>
    </row>
    <row r="14" spans="1:6" ht="13.5" thickBot="1">
      <c r="A14" s="390" t="s">
        <v>261</v>
      </c>
      <c r="B14" s="700">
        <v>82</v>
      </c>
      <c r="C14" s="700">
        <v>79</v>
      </c>
      <c r="D14" s="700" t="s">
        <v>212</v>
      </c>
      <c r="E14" s="700" t="s">
        <v>212</v>
      </c>
      <c r="F14" s="704" t="s">
        <v>212</v>
      </c>
    </row>
    <row r="15" spans="1:6" ht="13.5" thickBot="1">
      <c r="A15" s="385" t="s">
        <v>419</v>
      </c>
      <c r="B15" s="391">
        <v>9595</v>
      </c>
      <c r="C15" s="391">
        <v>10143</v>
      </c>
      <c r="D15" s="391">
        <v>9231</v>
      </c>
      <c r="E15" s="391">
        <v>10756</v>
      </c>
      <c r="F15" s="395">
        <v>8102</v>
      </c>
    </row>
    <row r="16" spans="1:6">
      <c r="A16" s="37"/>
    </row>
    <row r="17" spans="1:14" ht="13.5" thickBot="1">
      <c r="A17" s="396"/>
      <c r="B17" s="23"/>
      <c r="C17" s="23"/>
      <c r="D17" s="23"/>
      <c r="E17" s="23"/>
      <c r="F17" s="23"/>
    </row>
    <row r="18" spans="1:14" ht="15">
      <c r="A18" s="1094" t="s">
        <v>247</v>
      </c>
      <c r="B18" s="1095"/>
      <c r="C18" s="1095"/>
      <c r="D18" s="1095"/>
      <c r="E18" s="1095"/>
      <c r="F18" s="1096"/>
    </row>
    <row r="19" spans="1:14" ht="15.75" thickBot="1">
      <c r="A19" s="1082" t="s">
        <v>495</v>
      </c>
      <c r="B19" s="1083"/>
      <c r="C19" s="1083"/>
      <c r="D19" s="1083"/>
      <c r="E19" s="1083"/>
      <c r="F19" s="1084"/>
    </row>
    <row r="20" spans="1:14">
      <c r="A20" s="685"/>
      <c r="B20" s="1097" t="s">
        <v>24</v>
      </c>
      <c r="C20" s="1098"/>
      <c r="D20" s="1098"/>
      <c r="E20" s="1098"/>
      <c r="F20" s="1099"/>
    </row>
    <row r="21" spans="1:14" ht="13.5" thickBot="1">
      <c r="A21" s="385"/>
      <c r="B21" s="386" t="s">
        <v>78</v>
      </c>
      <c r="C21" s="386" t="s">
        <v>79</v>
      </c>
      <c r="D21" s="386" t="s">
        <v>120</v>
      </c>
      <c r="E21" s="386" t="s">
        <v>168</v>
      </c>
      <c r="F21" s="387" t="s">
        <v>330</v>
      </c>
    </row>
    <row r="22" spans="1:14">
      <c r="A22" s="680" t="s">
        <v>248</v>
      </c>
      <c r="B22" s="28">
        <v>962.58</v>
      </c>
      <c r="C22" s="28">
        <v>1083.3</v>
      </c>
      <c r="D22" s="28">
        <v>1107.05</v>
      </c>
      <c r="E22" s="28">
        <v>983.3</v>
      </c>
      <c r="F22" s="29">
        <v>873.56102610049288</v>
      </c>
      <c r="I22" s="396"/>
      <c r="J22" s="25"/>
      <c r="K22" s="25"/>
      <c r="L22" s="25"/>
      <c r="M22" s="25"/>
      <c r="N22" s="25"/>
    </row>
    <row r="23" spans="1:14">
      <c r="A23" s="680" t="s">
        <v>249</v>
      </c>
      <c r="B23" s="28">
        <v>1086.880650179108</v>
      </c>
      <c r="C23" s="28">
        <v>1225.6282394462253</v>
      </c>
      <c r="D23" s="28">
        <v>1211.6040983381404</v>
      </c>
      <c r="E23" s="28">
        <v>1037.3576389588547</v>
      </c>
      <c r="F23" s="29">
        <v>932.47698924335259</v>
      </c>
    </row>
    <row r="24" spans="1:14">
      <c r="A24" s="680" t="s">
        <v>250</v>
      </c>
      <c r="B24" s="28">
        <v>-264.32</v>
      </c>
      <c r="C24" s="28">
        <v>-342.88</v>
      </c>
      <c r="D24" s="28">
        <v>-397.99</v>
      </c>
      <c r="E24" s="28">
        <v>-335.51</v>
      </c>
      <c r="F24" s="29">
        <v>-390.31920507343762</v>
      </c>
      <c r="I24" s="235"/>
    </row>
    <row r="25" spans="1:14" ht="13.5" thickBot="1">
      <c r="A25" s="390" t="s">
        <v>251</v>
      </c>
      <c r="B25" s="700">
        <v>201.34</v>
      </c>
      <c r="C25" s="700">
        <v>185.01</v>
      </c>
      <c r="D25" s="700">
        <v>195.07</v>
      </c>
      <c r="E25" s="700">
        <v>232.37</v>
      </c>
      <c r="F25" s="704">
        <v>209.03092676795683</v>
      </c>
    </row>
    <row r="26" spans="1:14">
      <c r="A26" s="686" t="s">
        <v>252</v>
      </c>
      <c r="B26" s="393">
        <v>899.6</v>
      </c>
      <c r="C26" s="393">
        <v>925.43</v>
      </c>
      <c r="D26" s="393">
        <v>904.12999999999988</v>
      </c>
      <c r="E26" s="393">
        <v>880.16</v>
      </c>
      <c r="F26" s="394">
        <v>692.27274779501204</v>
      </c>
    </row>
    <row r="27" spans="1:14" ht="13.5" thickBot="1">
      <c r="A27" s="385" t="s">
        <v>253</v>
      </c>
      <c r="B27" s="391">
        <v>1023.9006501791081</v>
      </c>
      <c r="C27" s="391">
        <v>1067.7582394462252</v>
      </c>
      <c r="D27" s="391">
        <v>1008.6840983381403</v>
      </c>
      <c r="E27" s="391">
        <v>934.21763895885476</v>
      </c>
      <c r="F27" s="395">
        <v>751.18871093787175</v>
      </c>
    </row>
    <row r="28" spans="1:14">
      <c r="A28" s="687" t="s">
        <v>254</v>
      </c>
      <c r="B28" s="702">
        <v>-60.03</v>
      </c>
      <c r="C28" s="702">
        <v>-60.88</v>
      </c>
      <c r="D28" s="702">
        <v>-61.42</v>
      </c>
      <c r="E28" s="702">
        <v>-63.6</v>
      </c>
      <c r="F28" s="703">
        <v>-29.292401978393364</v>
      </c>
    </row>
    <row r="29" spans="1:14" ht="13.5" thickBot="1">
      <c r="A29" s="390" t="s">
        <v>255</v>
      </c>
      <c r="B29" s="700">
        <v>240.91785227301116</v>
      </c>
      <c r="C29" s="700">
        <v>243.51733555181099</v>
      </c>
      <c r="D29" s="700">
        <v>248.65130433032732</v>
      </c>
      <c r="E29" s="700">
        <v>254.42977878960875</v>
      </c>
      <c r="F29" s="704">
        <v>278.02304543558893</v>
      </c>
    </row>
    <row r="30" spans="1:14">
      <c r="A30" s="686" t="s">
        <v>256</v>
      </c>
      <c r="B30" s="393">
        <v>1080.4878522730112</v>
      </c>
      <c r="C30" s="393">
        <v>1108.0673355518109</v>
      </c>
      <c r="D30" s="393">
        <v>1091.3613043303271</v>
      </c>
      <c r="E30" s="393">
        <v>1070.9897787896086</v>
      </c>
      <c r="F30" s="394">
        <v>941.00339125220762</v>
      </c>
    </row>
    <row r="31" spans="1:14" ht="13.5" thickBot="1">
      <c r="A31" s="385" t="s">
        <v>257</v>
      </c>
      <c r="B31" s="391">
        <v>1204.7885024521192</v>
      </c>
      <c r="C31" s="391">
        <v>1250.395574998036</v>
      </c>
      <c r="D31" s="391">
        <v>1195.9154026684676</v>
      </c>
      <c r="E31" s="391">
        <v>1125.0474177484637</v>
      </c>
      <c r="F31" s="395">
        <v>999.91935439506733</v>
      </c>
    </row>
    <row r="32" spans="1:14" ht="13.5" thickBot="1">
      <c r="A32" s="390" t="s">
        <v>258</v>
      </c>
      <c r="B32" s="700">
        <v>-665.9</v>
      </c>
      <c r="C32" s="700">
        <v>-736.9</v>
      </c>
      <c r="D32" s="700">
        <v>-606</v>
      </c>
      <c r="E32" s="700">
        <v>-551</v>
      </c>
      <c r="F32" s="704">
        <v>-729.33399999999995</v>
      </c>
    </row>
    <row r="33" spans="1:6">
      <c r="A33" s="686" t="s">
        <v>259</v>
      </c>
      <c r="B33" s="393">
        <v>414.58785227301121</v>
      </c>
      <c r="C33" s="393">
        <v>371.16733555181088</v>
      </c>
      <c r="D33" s="393">
        <v>485.36130433032713</v>
      </c>
      <c r="E33" s="393">
        <v>519.98977878960864</v>
      </c>
      <c r="F33" s="394">
        <v>211.66939125220767</v>
      </c>
    </row>
    <row r="34" spans="1:6" ht="13.5" thickBot="1">
      <c r="A34" s="385" t="s">
        <v>260</v>
      </c>
      <c r="B34" s="391">
        <v>538.88850245211927</v>
      </c>
      <c r="C34" s="391">
        <v>513.49557499803598</v>
      </c>
      <c r="D34" s="391">
        <v>589.91540266846755</v>
      </c>
      <c r="E34" s="391">
        <v>574.04741774846366</v>
      </c>
      <c r="F34" s="395">
        <v>270.58535439506738</v>
      </c>
    </row>
    <row r="35" spans="1:6" ht="13.5" thickBot="1">
      <c r="A35" s="390" t="s">
        <v>261</v>
      </c>
      <c r="B35" s="700">
        <v>-6.85</v>
      </c>
      <c r="C35" s="700">
        <v>-6.6</v>
      </c>
      <c r="D35" s="700">
        <v>0</v>
      </c>
      <c r="E35" s="700">
        <v>0</v>
      </c>
      <c r="F35" s="704">
        <v>0</v>
      </c>
    </row>
    <row r="36" spans="1:6">
      <c r="A36" s="686" t="s">
        <v>262</v>
      </c>
      <c r="B36" s="393">
        <v>407.73785227301119</v>
      </c>
      <c r="C36" s="393">
        <v>364.56733555181086</v>
      </c>
      <c r="D36" s="393">
        <v>485.36130433032713</v>
      </c>
      <c r="E36" s="393">
        <v>519.98977878960864</v>
      </c>
      <c r="F36" s="394">
        <v>211.66939125220767</v>
      </c>
    </row>
    <row r="37" spans="1:6" ht="13.5" thickBot="1">
      <c r="A37" s="385" t="s">
        <v>263</v>
      </c>
      <c r="B37" s="391">
        <v>532.03850245211925</v>
      </c>
      <c r="C37" s="391">
        <v>506.89557499803595</v>
      </c>
      <c r="D37" s="391">
        <v>589.91540266846755</v>
      </c>
      <c r="E37" s="391">
        <v>574.04741774846366</v>
      </c>
      <c r="F37" s="395">
        <v>270.58535439506738</v>
      </c>
    </row>
    <row r="39" spans="1:6" ht="13.5" thickBot="1"/>
    <row r="40" spans="1:6" ht="15">
      <c r="A40" s="1085" t="s">
        <v>435</v>
      </c>
      <c r="B40" s="1086"/>
      <c r="C40" s="1086"/>
      <c r="D40" s="1086"/>
      <c r="E40" s="1086"/>
      <c r="F40" s="1087"/>
    </row>
    <row r="41" spans="1:6" ht="13.5" thickBot="1">
      <c r="A41" s="1091" t="s">
        <v>436</v>
      </c>
      <c r="B41" s="1092"/>
      <c r="C41" s="1092"/>
      <c r="D41" s="1092"/>
      <c r="E41" s="1092"/>
      <c r="F41" s="1093"/>
    </row>
    <row r="42" spans="1:6">
      <c r="A42" s="735"/>
      <c r="B42" s="1088" t="s">
        <v>24</v>
      </c>
      <c r="C42" s="1089"/>
      <c r="D42" s="1089"/>
      <c r="E42" s="1089"/>
      <c r="F42" s="1090"/>
    </row>
    <row r="43" spans="1:6" ht="13.5" thickBot="1">
      <c r="A43" s="737"/>
      <c r="B43" s="738" t="s">
        <v>43</v>
      </c>
      <c r="C43" s="738" t="s">
        <v>78</v>
      </c>
      <c r="D43" s="738" t="s">
        <v>79</v>
      </c>
      <c r="E43" s="738" t="s">
        <v>120</v>
      </c>
      <c r="F43" s="739" t="s">
        <v>168</v>
      </c>
    </row>
    <row r="44" spans="1:6">
      <c r="A44" s="736" t="s">
        <v>22</v>
      </c>
      <c r="B44" s="740">
        <v>74.7</v>
      </c>
      <c r="C44" s="740">
        <v>81.400000000000006</v>
      </c>
      <c r="D44" s="740">
        <v>88.8</v>
      </c>
      <c r="E44" s="740">
        <v>94.1</v>
      </c>
      <c r="F44" s="741">
        <v>97.4</v>
      </c>
    </row>
    <row r="45" spans="1:6" ht="13.5" thickBot="1">
      <c r="A45" s="682" t="s">
        <v>23</v>
      </c>
      <c r="B45" s="738">
        <v>599.70000000000005</v>
      </c>
      <c r="C45" s="738">
        <v>690.3</v>
      </c>
      <c r="D45" s="738">
        <v>789.2</v>
      </c>
      <c r="E45" s="738">
        <v>836.1</v>
      </c>
      <c r="F45" s="739">
        <v>836.1</v>
      </c>
    </row>
    <row r="49" spans="1:1">
      <c r="A49" s="168" t="s">
        <v>118</v>
      </c>
    </row>
  </sheetData>
  <mergeCells count="9">
    <mergeCell ref="A2:F2"/>
    <mergeCell ref="A40:F40"/>
    <mergeCell ref="B42:F42"/>
    <mergeCell ref="A41:F41"/>
    <mergeCell ref="A1:F1"/>
    <mergeCell ref="B3:F3"/>
    <mergeCell ref="B20:F20"/>
    <mergeCell ref="A18:F18"/>
    <mergeCell ref="A19:F19"/>
  </mergeCells>
  <hyperlinks>
    <hyperlink ref="A49" location="'List of Tables'!A1" display="Back to content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sqref="A1:T1"/>
    </sheetView>
  </sheetViews>
  <sheetFormatPr defaultRowHeight="12.75"/>
  <cols>
    <col min="1" max="1" width="32.7109375" customWidth="1"/>
  </cols>
  <sheetData>
    <row r="1" spans="1:6" ht="15.75" thickBot="1">
      <c r="A1" s="1100" t="s">
        <v>437</v>
      </c>
      <c r="B1" s="1101"/>
      <c r="C1" s="1101"/>
      <c r="D1" s="1101"/>
      <c r="E1" s="1101"/>
      <c r="F1" s="1102"/>
    </row>
    <row r="2" spans="1:6">
      <c r="A2" s="742"/>
      <c r="B2" s="1103" t="s">
        <v>438</v>
      </c>
      <c r="C2" s="1104"/>
      <c r="D2" s="1104"/>
      <c r="E2" s="1104"/>
      <c r="F2" s="1105"/>
    </row>
    <row r="3" spans="1:6" ht="13.5" thickBot="1">
      <c r="A3" s="743"/>
      <c r="B3" s="744" t="s">
        <v>78</v>
      </c>
      <c r="C3" s="744" t="s">
        <v>79</v>
      </c>
      <c r="D3" s="744" t="s">
        <v>120</v>
      </c>
      <c r="E3" s="744" t="s">
        <v>168</v>
      </c>
      <c r="F3" s="745" t="s">
        <v>330</v>
      </c>
    </row>
    <row r="4" spans="1:6">
      <c r="A4" s="746" t="s">
        <v>439</v>
      </c>
      <c r="B4" s="747"/>
      <c r="C4" s="747"/>
      <c r="D4" s="747"/>
      <c r="E4" s="747"/>
      <c r="F4" s="748"/>
    </row>
    <row r="5" spans="1:6">
      <c r="A5" s="749" t="s">
        <v>440</v>
      </c>
      <c r="B5" s="750">
        <v>924</v>
      </c>
      <c r="C5" s="750">
        <v>944</v>
      </c>
      <c r="D5" s="750">
        <v>979</v>
      </c>
      <c r="E5" s="750">
        <v>995</v>
      </c>
      <c r="F5" s="751">
        <v>1009</v>
      </c>
    </row>
    <row r="6" spans="1:6">
      <c r="A6" s="749" t="s">
        <v>457</v>
      </c>
      <c r="B6" s="750">
        <v>52</v>
      </c>
      <c r="C6" s="750">
        <v>55</v>
      </c>
      <c r="D6" s="750">
        <v>59</v>
      </c>
      <c r="E6" s="750">
        <v>73</v>
      </c>
      <c r="F6" s="752">
        <v>117</v>
      </c>
    </row>
    <row r="7" spans="1:6" ht="13.5" thickBot="1">
      <c r="A7" s="753" t="s">
        <v>441</v>
      </c>
      <c r="B7" s="754">
        <v>977</v>
      </c>
      <c r="C7" s="754">
        <v>999</v>
      </c>
      <c r="D7" s="755">
        <v>1038</v>
      </c>
      <c r="E7" s="755">
        <v>1069</v>
      </c>
      <c r="F7" s="756">
        <v>1126</v>
      </c>
    </row>
    <row r="8" spans="1:6">
      <c r="A8" s="743" t="s">
        <v>442</v>
      </c>
      <c r="B8" s="757"/>
      <c r="C8" s="757"/>
      <c r="D8" s="757"/>
      <c r="E8" s="757"/>
      <c r="F8" s="758"/>
    </row>
    <row r="9" spans="1:6">
      <c r="A9" s="749" t="s">
        <v>443</v>
      </c>
      <c r="B9" s="750">
        <v>2</v>
      </c>
      <c r="C9" s="750">
        <v>2</v>
      </c>
      <c r="D9" s="750">
        <v>2</v>
      </c>
      <c r="E9" s="750">
        <v>10</v>
      </c>
      <c r="F9" s="752">
        <v>27</v>
      </c>
    </row>
    <row r="10" spans="1:6">
      <c r="A10" s="749" t="s">
        <v>393</v>
      </c>
      <c r="B10" s="750">
        <v>478</v>
      </c>
      <c r="C10" s="750">
        <v>488</v>
      </c>
      <c r="D10" s="750">
        <v>497</v>
      </c>
      <c r="E10" s="750">
        <v>507</v>
      </c>
      <c r="F10" s="752">
        <v>522</v>
      </c>
    </row>
    <row r="11" spans="1:6">
      <c r="A11" s="749" t="s">
        <v>444</v>
      </c>
      <c r="B11" s="750">
        <v>227</v>
      </c>
      <c r="C11" s="750">
        <v>235</v>
      </c>
      <c r="D11" s="750">
        <v>242</v>
      </c>
      <c r="E11" s="750">
        <v>247</v>
      </c>
      <c r="F11" s="752">
        <v>261</v>
      </c>
    </row>
    <row r="12" spans="1:6">
      <c r="A12" s="749" t="s">
        <v>445</v>
      </c>
      <c r="B12" s="750">
        <v>105</v>
      </c>
      <c r="C12" s="750">
        <v>109</v>
      </c>
      <c r="D12" s="750">
        <v>127</v>
      </c>
      <c r="E12" s="750">
        <v>136</v>
      </c>
      <c r="F12" s="752">
        <v>139</v>
      </c>
    </row>
    <row r="13" spans="1:6">
      <c r="A13" s="749" t="s">
        <v>425</v>
      </c>
      <c r="B13" s="750">
        <v>23</v>
      </c>
      <c r="C13" s="750">
        <v>22</v>
      </c>
      <c r="D13" s="750">
        <v>24</v>
      </c>
      <c r="E13" s="750">
        <v>21</v>
      </c>
      <c r="F13" s="752">
        <v>25</v>
      </c>
    </row>
    <row r="14" spans="1:6">
      <c r="A14" s="749" t="s">
        <v>446</v>
      </c>
      <c r="B14" s="750">
        <v>142</v>
      </c>
      <c r="C14" s="750">
        <v>143</v>
      </c>
      <c r="D14" s="750">
        <v>146</v>
      </c>
      <c r="E14" s="750">
        <v>146</v>
      </c>
      <c r="F14" s="752">
        <v>151</v>
      </c>
    </row>
    <row r="15" spans="1:6" ht="13.5" thickBot="1">
      <c r="A15" s="743" t="s">
        <v>441</v>
      </c>
      <c r="B15" s="744">
        <v>977</v>
      </c>
      <c r="C15" s="744">
        <v>999</v>
      </c>
      <c r="D15" s="759">
        <v>1038</v>
      </c>
      <c r="E15" s="759">
        <v>1069</v>
      </c>
      <c r="F15" s="760">
        <v>1126</v>
      </c>
    </row>
    <row r="16" spans="1:6">
      <c r="A16" s="746" t="s">
        <v>447</v>
      </c>
      <c r="B16" s="747"/>
      <c r="C16" s="747"/>
      <c r="D16" s="747"/>
      <c r="E16" s="747"/>
      <c r="F16" s="748"/>
    </row>
    <row r="17" spans="1:6">
      <c r="A17" s="749" t="s">
        <v>448</v>
      </c>
      <c r="B17" s="750">
        <v>4</v>
      </c>
      <c r="C17" s="750">
        <v>4</v>
      </c>
      <c r="D17" s="750">
        <v>5</v>
      </c>
      <c r="E17" s="750">
        <v>5</v>
      </c>
      <c r="F17" s="752">
        <v>5</v>
      </c>
    </row>
    <row r="18" spans="1:6">
      <c r="A18" s="749" t="s">
        <v>443</v>
      </c>
      <c r="B18" s="750">
        <v>2</v>
      </c>
      <c r="C18" s="750">
        <v>2</v>
      </c>
      <c r="D18" s="750">
        <v>2</v>
      </c>
      <c r="E18" s="750">
        <v>10</v>
      </c>
      <c r="F18" s="752">
        <v>27</v>
      </c>
    </row>
    <row r="19" spans="1:6">
      <c r="A19" s="749" t="s">
        <v>66</v>
      </c>
      <c r="B19" s="750">
        <v>227</v>
      </c>
      <c r="C19" s="750">
        <v>235</v>
      </c>
      <c r="D19" s="750">
        <v>242</v>
      </c>
      <c r="E19" s="750">
        <v>247</v>
      </c>
      <c r="F19" s="752">
        <v>261</v>
      </c>
    </row>
    <row r="20" spans="1:6">
      <c r="A20" s="749" t="s">
        <v>449</v>
      </c>
      <c r="B20" s="750">
        <v>1</v>
      </c>
      <c r="C20" s="750" t="s">
        <v>212</v>
      </c>
      <c r="D20" s="750" t="s">
        <v>212</v>
      </c>
      <c r="E20" s="750" t="s">
        <v>212</v>
      </c>
      <c r="F20" s="752" t="s">
        <v>212</v>
      </c>
    </row>
    <row r="21" spans="1:6">
      <c r="A21" s="749" t="s">
        <v>425</v>
      </c>
      <c r="B21" s="750">
        <v>23</v>
      </c>
      <c r="C21" s="750">
        <v>22</v>
      </c>
      <c r="D21" s="750">
        <v>24</v>
      </c>
      <c r="E21" s="750">
        <v>21</v>
      </c>
      <c r="F21" s="752">
        <v>25</v>
      </c>
    </row>
    <row r="22" spans="1:6">
      <c r="A22" s="749" t="s">
        <v>450</v>
      </c>
      <c r="B22" s="750">
        <v>3</v>
      </c>
      <c r="C22" s="750">
        <v>3</v>
      </c>
      <c r="D22" s="750">
        <v>3</v>
      </c>
      <c r="E22" s="750">
        <v>3</v>
      </c>
      <c r="F22" s="752">
        <v>3</v>
      </c>
    </row>
    <row r="23" spans="1:6">
      <c r="A23" s="749" t="s">
        <v>451</v>
      </c>
      <c r="B23" s="750">
        <v>4</v>
      </c>
      <c r="C23" s="750">
        <v>4</v>
      </c>
      <c r="D23" s="750">
        <v>4</v>
      </c>
      <c r="E23" s="750">
        <v>4</v>
      </c>
      <c r="F23" s="752">
        <v>4</v>
      </c>
    </row>
    <row r="24" spans="1:6">
      <c r="A24" s="749" t="s">
        <v>452</v>
      </c>
      <c r="B24" s="750">
        <v>45</v>
      </c>
      <c r="C24" s="750">
        <v>46</v>
      </c>
      <c r="D24" s="750">
        <v>49</v>
      </c>
      <c r="E24" s="750">
        <v>49</v>
      </c>
      <c r="F24" s="752">
        <v>47</v>
      </c>
    </row>
    <row r="25" spans="1:6">
      <c r="A25" s="749" t="s">
        <v>453</v>
      </c>
      <c r="B25" s="750">
        <v>436</v>
      </c>
      <c r="C25" s="750">
        <v>446</v>
      </c>
      <c r="D25" s="750">
        <v>454</v>
      </c>
      <c r="E25" s="750">
        <v>462</v>
      </c>
      <c r="F25" s="752">
        <v>479</v>
      </c>
    </row>
    <row r="26" spans="1:6">
      <c r="A26" s="749" t="s">
        <v>63</v>
      </c>
      <c r="B26" s="750">
        <v>75</v>
      </c>
      <c r="C26" s="750">
        <v>78</v>
      </c>
      <c r="D26" s="750">
        <v>93</v>
      </c>
      <c r="E26" s="750">
        <v>104</v>
      </c>
      <c r="F26" s="752">
        <v>107</v>
      </c>
    </row>
    <row r="27" spans="1:6">
      <c r="A27" s="749" t="s">
        <v>454</v>
      </c>
      <c r="B27" s="750">
        <v>157</v>
      </c>
      <c r="C27" s="750">
        <v>158</v>
      </c>
      <c r="D27" s="750">
        <v>162</v>
      </c>
      <c r="E27" s="750">
        <v>163</v>
      </c>
      <c r="F27" s="752">
        <v>168</v>
      </c>
    </row>
    <row r="28" spans="1:6" ht="13.5" thickBot="1">
      <c r="A28" s="743" t="s">
        <v>441</v>
      </c>
      <c r="B28" s="744">
        <v>977</v>
      </c>
      <c r="C28" s="744">
        <v>999</v>
      </c>
      <c r="D28" s="759">
        <v>1038</v>
      </c>
      <c r="E28" s="759">
        <v>1069</v>
      </c>
      <c r="F28" s="760">
        <v>1126</v>
      </c>
    </row>
    <row r="29" spans="1:6">
      <c r="A29" s="761" t="s">
        <v>455</v>
      </c>
      <c r="B29" s="762">
        <v>9257</v>
      </c>
      <c r="C29" s="762">
        <v>9744</v>
      </c>
      <c r="D29" s="762">
        <v>10206</v>
      </c>
      <c r="E29" s="762">
        <v>10465</v>
      </c>
      <c r="F29" s="763">
        <v>10361</v>
      </c>
    </row>
    <row r="30" spans="1:6" ht="13.5" thickBot="1">
      <c r="A30" s="764" t="s">
        <v>456</v>
      </c>
      <c r="B30" s="866">
        <v>0.105</v>
      </c>
      <c r="C30" s="866">
        <v>0.10199999999999999</v>
      </c>
      <c r="D30" s="866">
        <v>0.10199999999999999</v>
      </c>
      <c r="E30" s="866">
        <v>0.10199999999999999</v>
      </c>
      <c r="F30" s="867">
        <v>0.109</v>
      </c>
    </row>
    <row r="33" spans="1:1">
      <c r="A33" s="168" t="s">
        <v>118</v>
      </c>
    </row>
  </sheetData>
  <mergeCells count="2">
    <mergeCell ref="A1:F1"/>
    <mergeCell ref="B2:F2"/>
  </mergeCells>
  <hyperlinks>
    <hyperlink ref="A33" location="'List of Tables'!A1" display="Back to content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A47" sqref="A47"/>
    </sheetView>
  </sheetViews>
  <sheetFormatPr defaultRowHeight="12.75"/>
  <cols>
    <col min="1" max="1" width="9.140625" style="255"/>
    <col min="2" max="2" width="30.85546875" style="255" bestFit="1" customWidth="1"/>
    <col min="3" max="16384" width="9.140625" style="255"/>
  </cols>
  <sheetData>
    <row r="2" spans="2:6">
      <c r="C2" s="283"/>
      <c r="D2" s="238"/>
    </row>
    <row r="3" spans="2:6">
      <c r="B3" s="369" t="s">
        <v>87</v>
      </c>
      <c r="D3" s="238"/>
    </row>
    <row r="4" spans="2:6">
      <c r="B4" s="256" t="s">
        <v>233</v>
      </c>
      <c r="C4" s="283">
        <v>5096.72</v>
      </c>
      <c r="D4" s="238">
        <v>9.6800342172017426E-2</v>
      </c>
      <c r="F4" s="256"/>
    </row>
    <row r="5" spans="2:6">
      <c r="B5" s="256" t="s">
        <v>234</v>
      </c>
      <c r="C5" s="283">
        <v>7036.5199999999986</v>
      </c>
      <c r="D5" s="238">
        <v>0.13364233147990157</v>
      </c>
    </row>
    <row r="6" spans="2:6">
      <c r="B6" s="256" t="s">
        <v>235</v>
      </c>
      <c r="C6" s="283">
        <v>5215</v>
      </c>
      <c r="D6" s="238">
        <v>9.904679566997418E-2</v>
      </c>
    </row>
    <row r="7" spans="2:6">
      <c r="B7" s="256" t="s">
        <v>236</v>
      </c>
      <c r="C7" s="283">
        <v>4813.51</v>
      </c>
      <c r="D7" s="238">
        <v>9.1421426927205646E-2</v>
      </c>
    </row>
    <row r="8" spans="2:6">
      <c r="B8" s="256" t="s">
        <v>232</v>
      </c>
      <c r="C8" s="283">
        <v>30490.129999999997</v>
      </c>
      <c r="D8" s="238">
        <v>0.57908910375090117</v>
      </c>
    </row>
    <row r="13" spans="2:6">
      <c r="B13" s="369"/>
    </row>
    <row r="14" spans="2:6">
      <c r="B14" s="256"/>
      <c r="C14" s="283"/>
      <c r="D14" s="238"/>
    </row>
    <row r="15" spans="2:6">
      <c r="B15" s="256"/>
      <c r="C15" s="283"/>
      <c r="D15" s="238"/>
    </row>
    <row r="16" spans="2:6">
      <c r="B16" s="256"/>
      <c r="C16" s="283"/>
      <c r="D16" s="238"/>
    </row>
    <row r="32" spans="2:2">
      <c r="B32" s="168" t="s">
        <v>118</v>
      </c>
    </row>
  </sheetData>
  <hyperlinks>
    <hyperlink ref="B32" location="'List of Tables'!A1" display="Back to contents"/>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9"/>
  <sheetViews>
    <sheetView workbookViewId="0">
      <selection sqref="A1:T1"/>
    </sheetView>
  </sheetViews>
  <sheetFormatPr defaultRowHeight="12.75"/>
  <cols>
    <col min="1" max="1" width="9.140625" style="255"/>
    <col min="2" max="2" width="30.85546875" style="255" bestFit="1" customWidth="1"/>
    <col min="3" max="16384" width="9.140625" style="255"/>
  </cols>
  <sheetData>
    <row r="2" spans="2:6">
      <c r="C2" s="283"/>
      <c r="D2" s="238"/>
    </row>
    <row r="3" spans="2:6">
      <c r="B3" s="369"/>
      <c r="D3" s="238"/>
    </row>
    <row r="4" spans="2:6">
      <c r="B4" s="256"/>
      <c r="C4" s="283"/>
      <c r="D4" s="238"/>
      <c r="F4" s="256"/>
    </row>
    <row r="5" spans="2:6">
      <c r="B5" s="256"/>
      <c r="C5" s="283"/>
      <c r="D5" s="238"/>
    </row>
    <row r="6" spans="2:6">
      <c r="B6" s="256"/>
      <c r="C6" s="283"/>
      <c r="D6" s="238"/>
    </row>
    <row r="7" spans="2:6">
      <c r="B7" s="256"/>
      <c r="C7" s="283"/>
      <c r="D7" s="238"/>
    </row>
    <row r="8" spans="2:6">
      <c r="B8" s="256"/>
      <c r="C8" s="283"/>
      <c r="D8" s="238"/>
    </row>
    <row r="13" spans="2:6">
      <c r="B13" s="369" t="s">
        <v>80</v>
      </c>
    </row>
    <row r="14" spans="2:6">
      <c r="B14" s="256" t="s">
        <v>234</v>
      </c>
      <c r="C14" s="283">
        <v>2790</v>
      </c>
      <c r="D14" s="238">
        <v>3.9180644256180744E-2</v>
      </c>
    </row>
    <row r="15" spans="2:6">
      <c r="B15" s="256" t="s">
        <v>231</v>
      </c>
      <c r="C15" s="283">
        <v>42103.43</v>
      </c>
      <c r="D15" s="238">
        <v>0.59126864257885592</v>
      </c>
    </row>
    <row r="16" spans="2:6">
      <c r="B16" s="256" t="s">
        <v>232</v>
      </c>
      <c r="C16" s="283">
        <v>26315.200000000004</v>
      </c>
      <c r="D16" s="238">
        <v>0.36955071316496335</v>
      </c>
    </row>
    <row r="29" spans="2:2">
      <c r="B29" s="168" t="s">
        <v>118</v>
      </c>
    </row>
  </sheetData>
  <hyperlinks>
    <hyperlink ref="B29" location="'List of Tables'!A1" display="Back to contents"/>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2"/>
  <sheetViews>
    <sheetView workbookViewId="0">
      <selection sqref="A1:T1"/>
    </sheetView>
  </sheetViews>
  <sheetFormatPr defaultRowHeight="12.75"/>
  <cols>
    <col min="1" max="1" width="46.5703125" customWidth="1"/>
  </cols>
  <sheetData>
    <row r="1" spans="1:20" ht="15.75" customHeight="1" thickBot="1">
      <c r="A1" s="1003" t="s">
        <v>473</v>
      </c>
      <c r="B1" s="1004"/>
      <c r="C1" s="1004"/>
      <c r="D1" s="1004"/>
      <c r="E1" s="1004"/>
      <c r="F1" s="1004"/>
      <c r="G1" s="1004"/>
      <c r="H1" s="1004"/>
      <c r="I1" s="1004"/>
      <c r="J1" s="1004"/>
      <c r="K1" s="1004"/>
      <c r="L1" s="1004"/>
      <c r="M1" s="1004"/>
      <c r="N1" s="1004"/>
      <c r="O1" s="1004"/>
      <c r="P1" s="1004"/>
      <c r="Q1" s="1004"/>
      <c r="R1" s="1004"/>
      <c r="S1" s="1004"/>
      <c r="T1" s="1006"/>
    </row>
    <row r="2" spans="1:20">
      <c r="A2" s="1007"/>
      <c r="B2" s="1046" t="s">
        <v>24</v>
      </c>
      <c r="C2" s="1107"/>
      <c r="D2" s="1107"/>
      <c r="E2" s="1107"/>
      <c r="F2" s="1107"/>
      <c r="G2" s="1107"/>
      <c r="H2" s="1107"/>
      <c r="I2" s="1107"/>
      <c r="J2" s="1107"/>
      <c r="K2" s="1107"/>
      <c r="L2" s="1107"/>
      <c r="M2" s="1107"/>
      <c r="N2" s="1107"/>
      <c r="O2" s="1107"/>
      <c r="P2" s="1107"/>
      <c r="Q2" s="1107"/>
      <c r="R2" s="1107"/>
      <c r="S2" s="1107"/>
      <c r="T2" s="1108"/>
    </row>
    <row r="3" spans="1:20" ht="13.5" thickBot="1">
      <c r="A3" s="1106"/>
      <c r="B3" s="688" t="s">
        <v>171</v>
      </c>
      <c r="C3" s="124" t="s">
        <v>172</v>
      </c>
      <c r="D3" s="124" t="s">
        <v>173</v>
      </c>
      <c r="E3" s="124" t="s">
        <v>174</v>
      </c>
      <c r="F3" s="124" t="s">
        <v>175</v>
      </c>
      <c r="G3" s="124" t="s">
        <v>176</v>
      </c>
      <c r="H3" s="124" t="s">
        <v>177</v>
      </c>
      <c r="I3" s="124" t="s">
        <v>178</v>
      </c>
      <c r="J3" s="124" t="s">
        <v>179</v>
      </c>
      <c r="K3" s="124" t="s">
        <v>180</v>
      </c>
      <c r="L3" s="124" t="s">
        <v>181</v>
      </c>
      <c r="M3" s="124" t="s">
        <v>182</v>
      </c>
      <c r="N3" s="124" t="s">
        <v>42</v>
      </c>
      <c r="O3" s="124" t="s">
        <v>43</v>
      </c>
      <c r="P3" s="124" t="s">
        <v>78</v>
      </c>
      <c r="Q3" s="124" t="s">
        <v>79</v>
      </c>
      <c r="R3" s="124" t="s">
        <v>120</v>
      </c>
      <c r="S3" s="124" t="s">
        <v>168</v>
      </c>
      <c r="T3" s="125" t="s">
        <v>330</v>
      </c>
    </row>
    <row r="4" spans="1:20">
      <c r="A4" s="632" t="s">
        <v>47</v>
      </c>
      <c r="B4" s="689">
        <v>1153</v>
      </c>
      <c r="C4" s="106">
        <v>1206</v>
      </c>
      <c r="D4" s="106">
        <v>1283</v>
      </c>
      <c r="E4" s="106">
        <v>1369</v>
      </c>
      <c r="F4" s="106">
        <v>1452</v>
      </c>
      <c r="G4" s="106">
        <v>1526</v>
      </c>
      <c r="H4" s="106">
        <v>1611</v>
      </c>
      <c r="I4" s="106">
        <v>1717</v>
      </c>
      <c r="J4" s="106">
        <v>1803</v>
      </c>
      <c r="K4" s="106">
        <v>1873</v>
      </c>
      <c r="L4" s="106">
        <v>1893</v>
      </c>
      <c r="M4" s="106">
        <v>1897</v>
      </c>
      <c r="N4" s="106">
        <v>1905</v>
      </c>
      <c r="O4" s="106">
        <v>1919</v>
      </c>
      <c r="P4" s="106">
        <v>1938</v>
      </c>
      <c r="Q4" s="106">
        <v>1964</v>
      </c>
      <c r="R4" s="106">
        <v>1995</v>
      </c>
      <c r="S4" s="106">
        <v>2047</v>
      </c>
      <c r="T4" s="616">
        <v>2082</v>
      </c>
    </row>
    <row r="5" spans="1:20">
      <c r="A5" s="641" t="s">
        <v>38</v>
      </c>
      <c r="B5" s="689">
        <v>1435.94</v>
      </c>
      <c r="C5" s="106">
        <v>1496.65</v>
      </c>
      <c r="D5" s="106">
        <v>1578</v>
      </c>
      <c r="E5" s="106">
        <v>1670</v>
      </c>
      <c r="F5" s="106">
        <v>1705</v>
      </c>
      <c r="G5" s="106">
        <v>1706</v>
      </c>
      <c r="H5" s="106">
        <v>1813</v>
      </c>
      <c r="I5" s="106">
        <v>1933</v>
      </c>
      <c r="J5" s="106">
        <v>1933</v>
      </c>
      <c r="K5" s="106">
        <v>1928</v>
      </c>
      <c r="L5" s="106">
        <v>1924</v>
      </c>
      <c r="M5" s="106">
        <v>2010</v>
      </c>
      <c r="N5" s="106">
        <v>2138</v>
      </c>
      <c r="O5" s="106">
        <v>2251</v>
      </c>
      <c r="P5" s="106">
        <v>2347</v>
      </c>
      <c r="Q5" s="106">
        <v>2367</v>
      </c>
      <c r="R5" s="106">
        <v>2511</v>
      </c>
      <c r="S5" s="106">
        <v>2579</v>
      </c>
      <c r="T5" s="616">
        <v>2731.51</v>
      </c>
    </row>
    <row r="6" spans="1:20">
      <c r="A6" s="617" t="s">
        <v>462</v>
      </c>
      <c r="B6" s="689">
        <v>0</v>
      </c>
      <c r="C6" s="106">
        <v>0</v>
      </c>
      <c r="D6" s="106">
        <v>0</v>
      </c>
      <c r="E6" s="106">
        <v>0</v>
      </c>
      <c r="F6" s="106">
        <v>0</v>
      </c>
      <c r="G6" s="106">
        <v>0</v>
      </c>
      <c r="H6" s="106">
        <v>0</v>
      </c>
      <c r="I6" s="106">
        <v>0</v>
      </c>
      <c r="J6" s="106">
        <v>0</v>
      </c>
      <c r="K6" s="106">
        <v>0</v>
      </c>
      <c r="L6" s="106">
        <v>0</v>
      </c>
      <c r="M6" s="106">
        <v>0</v>
      </c>
      <c r="N6" s="106">
        <v>0</v>
      </c>
      <c r="O6" s="106">
        <v>0</v>
      </c>
      <c r="P6" s="106">
        <v>0</v>
      </c>
      <c r="Q6" s="106">
        <v>0</v>
      </c>
      <c r="R6" s="106">
        <v>0</v>
      </c>
      <c r="S6" s="106">
        <v>424.87</v>
      </c>
      <c r="T6" s="616">
        <v>466</v>
      </c>
    </row>
    <row r="7" spans="1:20">
      <c r="A7" s="641" t="s">
        <v>421</v>
      </c>
      <c r="B7" s="689">
        <v>0</v>
      </c>
      <c r="C7" s="106">
        <v>0</v>
      </c>
      <c r="D7" s="106">
        <v>0</v>
      </c>
      <c r="E7" s="106">
        <v>0</v>
      </c>
      <c r="F7" s="106">
        <v>0</v>
      </c>
      <c r="G7" s="106">
        <v>0</v>
      </c>
      <c r="H7" s="106">
        <v>0</v>
      </c>
      <c r="I7" s="106">
        <v>0</v>
      </c>
      <c r="J7" s="106">
        <v>0</v>
      </c>
      <c r="K7" s="106">
        <v>0</v>
      </c>
      <c r="L7" s="106">
        <v>0</v>
      </c>
      <c r="M7" s="106">
        <v>0</v>
      </c>
      <c r="N7" s="106">
        <v>0</v>
      </c>
      <c r="O7" s="106">
        <v>0</v>
      </c>
      <c r="P7" s="106">
        <v>0</v>
      </c>
      <c r="Q7" s="106">
        <v>0</v>
      </c>
      <c r="R7" s="106">
        <v>0</v>
      </c>
      <c r="S7" s="106">
        <v>147.05000000000001</v>
      </c>
      <c r="T7" s="616">
        <v>149</v>
      </c>
    </row>
    <row r="8" spans="1:20" s="235" customFormat="1" ht="13.5" thickBot="1">
      <c r="A8" s="641" t="s">
        <v>377</v>
      </c>
      <c r="B8" s="689">
        <v>0</v>
      </c>
      <c r="C8" s="106">
        <v>0</v>
      </c>
      <c r="D8" s="106">
        <v>0</v>
      </c>
      <c r="E8" s="106">
        <v>0</v>
      </c>
      <c r="F8" s="106">
        <v>0</v>
      </c>
      <c r="G8" s="106">
        <v>0</v>
      </c>
      <c r="H8" s="106">
        <v>0</v>
      </c>
      <c r="I8" s="106">
        <v>0</v>
      </c>
      <c r="J8" s="106">
        <v>0</v>
      </c>
      <c r="K8" s="106">
        <v>0</v>
      </c>
      <c r="L8" s="106">
        <v>0</v>
      </c>
      <c r="M8" s="106">
        <v>0</v>
      </c>
      <c r="N8" s="106">
        <v>0</v>
      </c>
      <c r="O8" s="106">
        <v>0</v>
      </c>
      <c r="P8" s="106">
        <v>0</v>
      </c>
      <c r="Q8" s="106">
        <v>0</v>
      </c>
      <c r="R8" s="106">
        <v>0</v>
      </c>
      <c r="S8" s="106">
        <v>0</v>
      </c>
      <c r="T8" s="29">
        <v>4600</v>
      </c>
    </row>
    <row r="9" spans="1:20" s="22" customFormat="1" ht="13.5" thickBot="1">
      <c r="A9" s="944" t="s">
        <v>50</v>
      </c>
      <c r="B9" s="947">
        <f t="shared" ref="B9:T9" si="0">SUM(B4:B8)</f>
        <v>2588.94</v>
      </c>
      <c r="C9" s="948">
        <f t="shared" si="0"/>
        <v>2702.65</v>
      </c>
      <c r="D9" s="948">
        <f t="shared" si="0"/>
        <v>2861</v>
      </c>
      <c r="E9" s="948">
        <f t="shared" si="0"/>
        <v>3039</v>
      </c>
      <c r="F9" s="948">
        <f t="shared" si="0"/>
        <v>3157</v>
      </c>
      <c r="G9" s="948">
        <f t="shared" si="0"/>
        <v>3232</v>
      </c>
      <c r="H9" s="948">
        <f t="shared" si="0"/>
        <v>3424</v>
      </c>
      <c r="I9" s="948">
        <f t="shared" si="0"/>
        <v>3650</v>
      </c>
      <c r="J9" s="948">
        <f t="shared" si="0"/>
        <v>3736</v>
      </c>
      <c r="K9" s="948">
        <f t="shared" si="0"/>
        <v>3801</v>
      </c>
      <c r="L9" s="948">
        <f t="shared" si="0"/>
        <v>3817</v>
      </c>
      <c r="M9" s="948">
        <f t="shared" si="0"/>
        <v>3907</v>
      </c>
      <c r="N9" s="948">
        <f t="shared" si="0"/>
        <v>4043</v>
      </c>
      <c r="O9" s="948">
        <f t="shared" si="0"/>
        <v>4170</v>
      </c>
      <c r="P9" s="948">
        <f t="shared" si="0"/>
        <v>4285</v>
      </c>
      <c r="Q9" s="948">
        <f t="shared" si="0"/>
        <v>4331</v>
      </c>
      <c r="R9" s="948">
        <f t="shared" si="0"/>
        <v>4506</v>
      </c>
      <c r="S9" s="948">
        <f t="shared" si="0"/>
        <v>5197.92</v>
      </c>
      <c r="T9" s="949">
        <f t="shared" si="0"/>
        <v>10028.51</v>
      </c>
    </row>
    <row r="10" spans="1:20">
      <c r="A10" s="1109" t="s">
        <v>170</v>
      </c>
      <c r="B10" s="1109"/>
      <c r="C10" s="1109"/>
      <c r="D10" s="1109"/>
      <c r="E10" s="1109"/>
      <c r="F10" s="1109"/>
      <c r="G10" s="1109"/>
      <c r="H10" s="1109"/>
      <c r="I10" s="1109"/>
      <c r="J10" s="1109"/>
      <c r="K10" s="1109"/>
      <c r="L10" s="1109"/>
      <c r="M10" s="1109"/>
      <c r="N10" s="1109"/>
      <c r="O10" s="1109"/>
      <c r="P10" s="1109"/>
      <c r="Q10" s="1109"/>
      <c r="R10" s="1109"/>
      <c r="S10" s="1109"/>
      <c r="T10" s="1109"/>
    </row>
    <row r="12" spans="1:20">
      <c r="A12" s="168" t="s">
        <v>118</v>
      </c>
    </row>
  </sheetData>
  <mergeCells count="4">
    <mergeCell ref="A1:T1"/>
    <mergeCell ref="A2:A3"/>
    <mergeCell ref="B2:T2"/>
    <mergeCell ref="A10:T10"/>
  </mergeCells>
  <hyperlinks>
    <hyperlink ref="A12" location="'List of Tables'!A1" display="Back to contents"/>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G9"/>
  <sheetViews>
    <sheetView workbookViewId="0">
      <selection sqref="A1:T1"/>
    </sheetView>
  </sheetViews>
  <sheetFormatPr defaultRowHeight="12.75"/>
  <cols>
    <col min="1" max="1" width="55.140625" customWidth="1"/>
    <col min="20" max="20" width="9.140625" customWidth="1"/>
  </cols>
  <sheetData>
    <row r="1" spans="1:33" ht="29.25" customHeight="1" thickBot="1">
      <c r="A1" s="1003" t="s">
        <v>474</v>
      </c>
      <c r="B1" s="1004"/>
      <c r="C1" s="1004"/>
      <c r="D1" s="1004"/>
      <c r="E1" s="1004"/>
      <c r="F1" s="1004"/>
      <c r="G1" s="1004"/>
      <c r="H1" s="1004"/>
      <c r="I1" s="1004"/>
      <c r="J1" s="1004"/>
      <c r="K1" s="1004"/>
      <c r="L1" s="1004"/>
      <c r="M1" s="1004"/>
      <c r="N1" s="1004"/>
      <c r="O1" s="1004"/>
      <c r="P1" s="1004"/>
      <c r="Q1" s="1004"/>
      <c r="R1" s="1004"/>
      <c r="S1" s="1004"/>
      <c r="T1" s="1006"/>
    </row>
    <row r="2" spans="1:33">
      <c r="A2" s="1007"/>
      <c r="B2" s="1009" t="s">
        <v>24</v>
      </c>
      <c r="C2" s="1113"/>
      <c r="D2" s="1113"/>
      <c r="E2" s="1113"/>
      <c r="F2" s="1113"/>
      <c r="G2" s="1113"/>
      <c r="H2" s="1113"/>
      <c r="I2" s="1113"/>
      <c r="J2" s="1113"/>
      <c r="K2" s="1113"/>
      <c r="L2" s="1113"/>
      <c r="M2" s="1113"/>
      <c r="N2" s="1113"/>
      <c r="O2" s="1113"/>
      <c r="P2" s="1113"/>
      <c r="Q2" s="1113"/>
      <c r="R2" s="1113"/>
      <c r="S2" s="1113"/>
      <c r="T2" s="1010"/>
      <c r="U2" s="246"/>
      <c r="V2" s="246"/>
      <c r="W2" s="246"/>
      <c r="X2" s="246"/>
      <c r="Y2" s="246"/>
      <c r="Z2" s="246"/>
      <c r="AA2" s="246"/>
      <c r="AB2" s="246"/>
      <c r="AC2" s="246"/>
      <c r="AD2" s="246"/>
      <c r="AE2" s="246"/>
      <c r="AF2" s="246"/>
      <c r="AG2" s="246"/>
    </row>
    <row r="3" spans="1:33" ht="13.5" thickBot="1">
      <c r="A3" s="1110"/>
      <c r="B3" s="45" t="s">
        <v>171</v>
      </c>
      <c r="C3" s="45" t="s">
        <v>172</v>
      </c>
      <c r="D3" s="45" t="s">
        <v>173</v>
      </c>
      <c r="E3" s="45" t="s">
        <v>174</v>
      </c>
      <c r="F3" s="45" t="s">
        <v>175</v>
      </c>
      <c r="G3" s="45" t="s">
        <v>176</v>
      </c>
      <c r="H3" s="45" t="s">
        <v>177</v>
      </c>
      <c r="I3" s="45" t="s">
        <v>178</v>
      </c>
      <c r="J3" s="45" t="s">
        <v>179</v>
      </c>
      <c r="K3" s="45" t="s">
        <v>180</v>
      </c>
      <c r="L3" s="45" t="s">
        <v>181</v>
      </c>
      <c r="M3" s="45" t="s">
        <v>182</v>
      </c>
      <c r="N3" s="45" t="s">
        <v>42</v>
      </c>
      <c r="O3" s="45" t="s">
        <v>43</v>
      </c>
      <c r="P3" s="45" t="s">
        <v>78</v>
      </c>
      <c r="Q3" s="45" t="s">
        <v>79</v>
      </c>
      <c r="R3" s="45" t="s">
        <v>120</v>
      </c>
      <c r="S3" s="45" t="s">
        <v>168</v>
      </c>
      <c r="T3" s="46" t="s">
        <v>330</v>
      </c>
    </row>
    <row r="4" spans="1:33" s="32" customFormat="1">
      <c r="A4" s="776" t="s">
        <v>459</v>
      </c>
      <c r="B4" s="573" t="s">
        <v>238</v>
      </c>
      <c r="C4" s="571">
        <v>6094.8326951719091</v>
      </c>
      <c r="D4" s="571">
        <v>6832.2672729950109</v>
      </c>
      <c r="E4" s="571">
        <v>7123.50985895748</v>
      </c>
      <c r="F4" s="571">
        <v>7315.1699752925524</v>
      </c>
      <c r="G4" s="571">
        <v>7565.5870232923044</v>
      </c>
      <c r="H4" s="571">
        <v>8180.8962735203932</v>
      </c>
      <c r="I4" s="571">
        <v>9116.2367359999989</v>
      </c>
      <c r="J4" s="571">
        <v>9967.0165589999997</v>
      </c>
      <c r="K4" s="571">
        <v>10695.731110000001</v>
      </c>
      <c r="L4" s="571" t="s">
        <v>238</v>
      </c>
      <c r="M4" s="571">
        <v>10123.531924999999</v>
      </c>
      <c r="N4" s="571">
        <v>10391.840646999999</v>
      </c>
      <c r="O4" s="571">
        <v>10583.861451999999</v>
      </c>
      <c r="P4" s="571">
        <v>10488.508587668357</v>
      </c>
      <c r="Q4" s="571">
        <v>10881</v>
      </c>
      <c r="R4" s="571">
        <v>11004.153794940079</v>
      </c>
      <c r="S4" s="571">
        <v>11160</v>
      </c>
      <c r="T4" s="766">
        <v>11313</v>
      </c>
    </row>
    <row r="5" spans="1:33">
      <c r="A5" s="765" t="s">
        <v>193</v>
      </c>
      <c r="B5" s="767">
        <v>65.3</v>
      </c>
      <c r="C5" s="38">
        <v>67.77</v>
      </c>
      <c r="D5" s="38">
        <v>71.819999999999993</v>
      </c>
      <c r="E5" s="38">
        <v>65.36</v>
      </c>
      <c r="F5" s="38">
        <v>66.540000000000006</v>
      </c>
      <c r="G5" s="38">
        <v>72.290000000000006</v>
      </c>
      <c r="H5" s="38">
        <v>76.84</v>
      </c>
      <c r="I5" s="38">
        <v>79.59</v>
      </c>
      <c r="J5" s="38">
        <v>106.57</v>
      </c>
      <c r="K5" s="38">
        <v>162.31</v>
      </c>
      <c r="L5" s="38">
        <v>153.25</v>
      </c>
      <c r="M5" s="38">
        <v>152.72</v>
      </c>
      <c r="N5" s="38">
        <v>168.49</v>
      </c>
      <c r="O5" s="38">
        <v>197.44</v>
      </c>
      <c r="P5" s="38">
        <v>213.26</v>
      </c>
      <c r="Q5" s="38">
        <v>224.93</v>
      </c>
      <c r="R5" s="38">
        <v>242.67</v>
      </c>
      <c r="S5" s="38">
        <v>247.07</v>
      </c>
      <c r="T5" s="29">
        <v>264.41000000000003</v>
      </c>
    </row>
    <row r="6" spans="1:33" ht="13.5" thickBot="1">
      <c r="A6" s="135" t="s">
        <v>460</v>
      </c>
      <c r="B6" s="768">
        <v>0</v>
      </c>
      <c r="C6" s="123">
        <v>0</v>
      </c>
      <c r="D6" s="123">
        <v>0</v>
      </c>
      <c r="E6" s="123">
        <v>0</v>
      </c>
      <c r="F6" s="123">
        <v>38.42</v>
      </c>
      <c r="G6" s="123">
        <v>45.71</v>
      </c>
      <c r="H6" s="123">
        <v>46.89</v>
      </c>
      <c r="I6" s="123">
        <v>46.79</v>
      </c>
      <c r="J6" s="123">
        <v>47.7</v>
      </c>
      <c r="K6" s="123">
        <v>53.88</v>
      </c>
      <c r="L6" s="123">
        <v>50.27</v>
      </c>
      <c r="M6" s="123">
        <v>49.44</v>
      </c>
      <c r="N6" s="123">
        <v>54.94</v>
      </c>
      <c r="O6" s="123">
        <v>48.26</v>
      </c>
      <c r="P6" s="123">
        <v>43.08</v>
      </c>
      <c r="Q6" s="123">
        <v>43.75</v>
      </c>
      <c r="R6" s="123">
        <v>55.27</v>
      </c>
      <c r="S6" s="123">
        <v>53.4</v>
      </c>
      <c r="T6" s="199">
        <v>59.11</v>
      </c>
    </row>
    <row r="7" spans="1:33">
      <c r="A7" s="1111" t="s">
        <v>461</v>
      </c>
      <c r="B7" s="1112"/>
      <c r="C7" s="1112"/>
      <c r="D7" s="1112"/>
      <c r="E7" s="1112"/>
      <c r="F7" s="1112"/>
      <c r="G7" s="1112"/>
      <c r="H7" s="1112"/>
      <c r="I7" s="1112"/>
      <c r="J7" s="1112"/>
      <c r="K7" s="1112"/>
      <c r="L7" s="1112"/>
      <c r="M7" s="1112"/>
      <c r="N7" s="1112"/>
      <c r="O7" s="1112"/>
      <c r="P7" s="1112"/>
      <c r="Q7" s="1112"/>
      <c r="R7" s="1112"/>
      <c r="S7" s="1112"/>
      <c r="T7" s="1112"/>
    </row>
    <row r="9" spans="1:33">
      <c r="A9" s="168" t="s">
        <v>118</v>
      </c>
      <c r="B9" s="23"/>
      <c r="C9" s="23"/>
      <c r="D9" s="23"/>
      <c r="E9" s="23"/>
      <c r="F9" s="23"/>
      <c r="G9" s="23"/>
      <c r="H9" s="23"/>
      <c r="I9" s="23"/>
      <c r="J9" s="23"/>
      <c r="K9" s="23"/>
      <c r="L9" s="23"/>
      <c r="M9" s="23"/>
      <c r="N9" s="23"/>
      <c r="O9" s="23"/>
      <c r="P9" s="23"/>
      <c r="Q9" s="23"/>
      <c r="R9" s="23"/>
      <c r="S9" s="23"/>
      <c r="T9" s="23"/>
    </row>
  </sheetData>
  <mergeCells count="4">
    <mergeCell ref="A1:T1"/>
    <mergeCell ref="A2:A3"/>
    <mergeCell ref="A7:T7"/>
    <mergeCell ref="B2:T2"/>
  </mergeCells>
  <hyperlinks>
    <hyperlink ref="A9" location="'List of Tables'!A1" display="Back to content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T7"/>
  <sheetViews>
    <sheetView workbookViewId="0">
      <selection sqref="A1:T1"/>
    </sheetView>
  </sheetViews>
  <sheetFormatPr defaultRowHeight="12.75"/>
  <cols>
    <col min="1" max="1" width="31.28515625" customWidth="1"/>
  </cols>
  <sheetData>
    <row r="1" spans="1:20" ht="23.25" customHeight="1" thickBot="1">
      <c r="A1" s="1003" t="s">
        <v>517</v>
      </c>
      <c r="B1" s="1004"/>
      <c r="C1" s="1004"/>
      <c r="D1" s="1004"/>
      <c r="E1" s="1004"/>
      <c r="F1" s="1004"/>
      <c r="G1" s="1004"/>
      <c r="H1" s="1004"/>
      <c r="I1" s="1004"/>
      <c r="J1" s="1004"/>
      <c r="K1" s="1004"/>
      <c r="L1" s="1004"/>
      <c r="M1" s="1004"/>
      <c r="N1" s="1004"/>
      <c r="O1" s="1004"/>
      <c r="P1" s="1004"/>
      <c r="Q1" s="1004"/>
      <c r="R1" s="1004"/>
      <c r="S1" s="1004"/>
      <c r="T1" s="1006"/>
    </row>
    <row r="2" spans="1:20" ht="13.5" thickBot="1">
      <c r="A2" s="1114"/>
      <c r="B2" s="992" t="s">
        <v>24</v>
      </c>
      <c r="C2" s="984"/>
      <c r="D2" s="984"/>
      <c r="E2" s="984"/>
      <c r="F2" s="984"/>
      <c r="G2" s="984"/>
      <c r="H2" s="984"/>
      <c r="I2" s="984"/>
      <c r="J2" s="984"/>
      <c r="K2" s="984"/>
      <c r="L2" s="984"/>
      <c r="M2" s="984"/>
      <c r="N2" s="984"/>
      <c r="O2" s="984"/>
      <c r="P2" s="984"/>
      <c r="Q2" s="984"/>
      <c r="R2" s="984"/>
      <c r="S2" s="984"/>
      <c r="T2" s="985"/>
    </row>
    <row r="3" spans="1:20" ht="13.5" thickBot="1">
      <c r="A3" s="1008"/>
      <c r="B3" s="200" t="s">
        <v>171</v>
      </c>
      <c r="C3" s="200" t="s">
        <v>172</v>
      </c>
      <c r="D3" s="200" t="s">
        <v>173</v>
      </c>
      <c r="E3" s="200" t="s">
        <v>174</v>
      </c>
      <c r="F3" s="200" t="s">
        <v>175</v>
      </c>
      <c r="G3" s="200" t="s">
        <v>176</v>
      </c>
      <c r="H3" s="200" t="s">
        <v>177</v>
      </c>
      <c r="I3" s="200" t="s">
        <v>178</v>
      </c>
      <c r="J3" s="200" t="s">
        <v>179</v>
      </c>
      <c r="K3" s="200" t="s">
        <v>180</v>
      </c>
      <c r="L3" s="200" t="s">
        <v>181</v>
      </c>
      <c r="M3" s="200" t="s">
        <v>182</v>
      </c>
      <c r="N3" s="200" t="s">
        <v>42</v>
      </c>
      <c r="O3" s="40" t="s">
        <v>43</v>
      </c>
      <c r="P3" s="40" t="s">
        <v>78</v>
      </c>
      <c r="Q3" s="40" t="s">
        <v>79</v>
      </c>
      <c r="R3" s="200" t="s">
        <v>120</v>
      </c>
      <c r="S3" s="200" t="s">
        <v>168</v>
      </c>
      <c r="T3" s="41" t="s">
        <v>330</v>
      </c>
    </row>
    <row r="4" spans="1:20" ht="13.5" thickBot="1">
      <c r="A4" s="134" t="s">
        <v>376</v>
      </c>
      <c r="B4" s="146">
        <v>2256.86</v>
      </c>
      <c r="C4" s="146">
        <v>2383.5100000000002</v>
      </c>
      <c r="D4" s="146">
        <v>2485.56</v>
      </c>
      <c r="E4" s="146">
        <v>2557.2399999999998</v>
      </c>
      <c r="F4" s="146">
        <v>2558.4699999999998</v>
      </c>
      <c r="G4" s="146">
        <v>2848.52</v>
      </c>
      <c r="H4" s="146">
        <v>2961.4</v>
      </c>
      <c r="I4" s="146">
        <v>3061.41</v>
      </c>
      <c r="J4" s="146">
        <v>3385.12</v>
      </c>
      <c r="K4" s="146">
        <v>3504.71</v>
      </c>
      <c r="L4" s="146">
        <v>3277.31</v>
      </c>
      <c r="M4" s="146">
        <v>3167.78</v>
      </c>
      <c r="N4" s="146">
        <v>3599.35</v>
      </c>
      <c r="O4" s="146">
        <v>4045.32</v>
      </c>
      <c r="P4" s="146">
        <v>4165.76</v>
      </c>
      <c r="Q4" s="146">
        <v>4538.4399999999996</v>
      </c>
      <c r="R4" s="146">
        <v>4662.55</v>
      </c>
      <c r="S4" s="146">
        <v>4889.79</v>
      </c>
      <c r="T4" s="149">
        <v>5096.72</v>
      </c>
    </row>
    <row r="6" spans="1:20">
      <c r="A6" s="168" t="s">
        <v>118</v>
      </c>
    </row>
    <row r="7" spans="1:20">
      <c r="A7" s="235"/>
      <c r="B7" s="23"/>
      <c r="C7" s="23"/>
      <c r="D7" s="23"/>
      <c r="E7" s="23"/>
      <c r="F7" s="23"/>
      <c r="G7" s="23"/>
      <c r="H7" s="23"/>
      <c r="I7" s="23"/>
      <c r="J7" s="23"/>
      <c r="K7" s="23"/>
      <c r="L7" s="23"/>
      <c r="M7" s="23"/>
      <c r="N7" s="23"/>
      <c r="O7" s="23"/>
      <c r="P7" s="23"/>
      <c r="Q7" s="23"/>
      <c r="R7" s="23"/>
      <c r="S7" s="23"/>
      <c r="T7" s="23"/>
    </row>
  </sheetData>
  <mergeCells count="3">
    <mergeCell ref="A1:T1"/>
    <mergeCell ref="A2:A3"/>
    <mergeCell ref="B2:T2"/>
  </mergeCells>
  <hyperlinks>
    <hyperlink ref="A6" location="'List of Tables'!A1" display="Back to contents"/>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sqref="A1:T1"/>
    </sheetView>
  </sheetViews>
  <sheetFormatPr defaultRowHeight="12.75"/>
  <cols>
    <col min="1" max="1" width="23" customWidth="1"/>
    <col min="7" max="7" width="10" bestFit="1" customWidth="1"/>
  </cols>
  <sheetData>
    <row r="1" spans="1:17" ht="15.75" customHeight="1" thickBot="1">
      <c r="A1" s="1115" t="s">
        <v>518</v>
      </c>
      <c r="B1" s="1116"/>
      <c r="C1" s="1116"/>
      <c r="D1" s="1116"/>
      <c r="E1" s="1116"/>
      <c r="F1" s="1116"/>
      <c r="G1" s="1116"/>
      <c r="H1" s="1116"/>
      <c r="I1" s="1116"/>
      <c r="J1" s="1116"/>
      <c r="K1" s="1117"/>
    </row>
    <row r="2" spans="1:17" ht="13.5" thickBot="1">
      <c r="A2" s="1119"/>
      <c r="B2" s="992" t="s">
        <v>482</v>
      </c>
      <c r="C2" s="1040"/>
      <c r="D2" s="1040"/>
      <c r="E2" s="1040"/>
      <c r="F2" s="1040"/>
      <c r="G2" s="1040"/>
      <c r="H2" s="1040"/>
      <c r="I2" s="1040"/>
      <c r="J2" s="1040"/>
      <c r="K2" s="1118"/>
    </row>
    <row r="3" spans="1:17" ht="13.5" thickBot="1">
      <c r="A3" s="1120"/>
      <c r="B3" s="1040" t="s">
        <v>22</v>
      </c>
      <c r="C3" s="1040"/>
      <c r="D3" s="1040"/>
      <c r="E3" s="1040"/>
      <c r="F3" s="1118"/>
      <c r="G3" s="1122" t="s">
        <v>299</v>
      </c>
      <c r="H3" s="1040"/>
      <c r="I3" s="1040"/>
      <c r="J3" s="1040"/>
      <c r="K3" s="1118"/>
    </row>
    <row r="4" spans="1:17" ht="13.5" thickBot="1">
      <c r="A4" s="1121"/>
      <c r="B4" s="187" t="str">
        <f>'Table 4.1'!P3</f>
        <v>2012-13</v>
      </c>
      <c r="C4" s="187" t="str">
        <f>'Table 4.1'!Q3</f>
        <v>2013-14</v>
      </c>
      <c r="D4" s="187" t="str">
        <f>'Table 4.1'!R3</f>
        <v>2014-15</v>
      </c>
      <c r="E4" s="187" t="str">
        <f>'Table 4.1'!S3</f>
        <v>2015-16</v>
      </c>
      <c r="F4" s="307" t="str">
        <f>'Table 4.1'!T3</f>
        <v>2016-17</v>
      </c>
      <c r="G4" s="374" t="str">
        <f>B4</f>
        <v>2012-13</v>
      </c>
      <c r="H4" s="374" t="str">
        <f>C4</f>
        <v>2013-14</v>
      </c>
      <c r="I4" s="374" t="str">
        <f>D4</f>
        <v>2014-15</v>
      </c>
      <c r="J4" s="374" t="str">
        <f>E4</f>
        <v>2015-16</v>
      </c>
      <c r="K4" s="104" t="str">
        <f>F4</f>
        <v>2016-17</v>
      </c>
    </row>
    <row r="5" spans="1:17">
      <c r="A5" s="373" t="s">
        <v>25</v>
      </c>
      <c r="B5" s="147">
        <v>1972.5901850470616</v>
      </c>
      <c r="C5" s="147">
        <v>2040.4393667343311</v>
      </c>
      <c r="D5" s="147">
        <v>2055.3336872664258</v>
      </c>
      <c r="E5" s="147">
        <v>2073.9928543884184</v>
      </c>
      <c r="F5" s="148">
        <v>2093.1781597498475</v>
      </c>
      <c r="G5" s="147">
        <v>2301.5208422165279</v>
      </c>
      <c r="H5" s="147">
        <v>2365.5185937981082</v>
      </c>
      <c r="I5" s="147">
        <v>2373.1376513061532</v>
      </c>
      <c r="J5" s="147">
        <v>2418.0965753253727</v>
      </c>
      <c r="K5" s="148">
        <v>2454.4782151405443</v>
      </c>
    </row>
    <row r="6" spans="1:17">
      <c r="A6" s="373" t="s">
        <v>28</v>
      </c>
      <c r="B6" s="376">
        <v>783.46</v>
      </c>
      <c r="C6" s="376">
        <v>851.06</v>
      </c>
      <c r="D6" s="376">
        <v>870.86</v>
      </c>
      <c r="E6" s="376">
        <v>908.73</v>
      </c>
      <c r="F6" s="377">
        <v>943.02</v>
      </c>
      <c r="G6" s="376">
        <v>790.22511961885687</v>
      </c>
      <c r="H6" s="376">
        <v>827.25930316860615</v>
      </c>
      <c r="I6" s="376">
        <v>858.32038968102711</v>
      </c>
      <c r="J6" s="376">
        <v>891.37969518512534</v>
      </c>
      <c r="K6" s="377">
        <v>923.97370504968887</v>
      </c>
      <c r="O6" s="23"/>
    </row>
    <row r="7" spans="1:17">
      <c r="A7" s="373" t="s">
        <v>240</v>
      </c>
      <c r="B7" s="376">
        <v>40.11</v>
      </c>
      <c r="C7" s="376">
        <v>42.18</v>
      </c>
      <c r="D7" s="376">
        <v>45.33</v>
      </c>
      <c r="E7" s="376">
        <v>45.92</v>
      </c>
      <c r="F7" s="377">
        <v>48.92</v>
      </c>
      <c r="G7" s="376">
        <v>44.53</v>
      </c>
      <c r="H7" s="376">
        <v>47.17</v>
      </c>
      <c r="I7" s="376">
        <v>49.9</v>
      </c>
      <c r="J7" s="376">
        <v>46.65</v>
      </c>
      <c r="K7" s="377">
        <v>49.19</v>
      </c>
      <c r="M7" s="23"/>
      <c r="N7" s="23"/>
      <c r="O7" s="23"/>
      <c r="P7" s="23"/>
      <c r="Q7" s="23"/>
    </row>
    <row r="8" spans="1:17">
      <c r="A8" s="373" t="s">
        <v>241</v>
      </c>
      <c r="B8" s="376">
        <v>53.22</v>
      </c>
      <c r="C8" s="376">
        <v>73.63</v>
      </c>
      <c r="D8" s="376">
        <v>92.03</v>
      </c>
      <c r="E8" s="376">
        <v>80.290000000000006</v>
      </c>
      <c r="F8" s="377">
        <v>87.5</v>
      </c>
      <c r="G8" s="376">
        <v>113.25</v>
      </c>
      <c r="H8" s="376">
        <v>152.47999999999999</v>
      </c>
      <c r="I8" s="376">
        <v>174.52</v>
      </c>
      <c r="J8" s="376">
        <v>174.16</v>
      </c>
      <c r="K8" s="377">
        <v>189.45</v>
      </c>
      <c r="M8" s="23"/>
    </row>
    <row r="9" spans="1:17">
      <c r="A9" s="373" t="s">
        <v>35</v>
      </c>
      <c r="B9" s="376">
        <v>27.46</v>
      </c>
      <c r="C9" s="376">
        <v>28.66</v>
      </c>
      <c r="D9" s="376">
        <v>27.9</v>
      </c>
      <c r="E9" s="376">
        <v>27.33</v>
      </c>
      <c r="F9" s="377">
        <v>27.57</v>
      </c>
      <c r="G9" s="376">
        <v>16.579999999999998</v>
      </c>
      <c r="H9" s="376">
        <v>17.420000000000002</v>
      </c>
      <c r="I9" s="376">
        <v>16.43</v>
      </c>
      <c r="J9" s="376">
        <v>14.73</v>
      </c>
      <c r="K9" s="377">
        <v>14.04</v>
      </c>
    </row>
    <row r="10" spans="1:17" ht="13.5" thickBot="1">
      <c r="A10" s="135" t="s">
        <v>242</v>
      </c>
      <c r="B10" s="146">
        <v>8.1</v>
      </c>
      <c r="C10" s="146">
        <v>8.1999999999999993</v>
      </c>
      <c r="D10" s="146">
        <v>10.32</v>
      </c>
      <c r="E10" s="146">
        <v>9.92</v>
      </c>
      <c r="F10" s="149">
        <v>10.94</v>
      </c>
      <c r="G10" s="146">
        <v>3.73</v>
      </c>
      <c r="H10" s="146">
        <v>4.25</v>
      </c>
      <c r="I10" s="146">
        <v>5.08</v>
      </c>
      <c r="J10" s="146">
        <v>4.92</v>
      </c>
      <c r="K10" s="149">
        <v>5.39</v>
      </c>
    </row>
    <row r="11" spans="1:17">
      <c r="A11" s="153" t="s">
        <v>243</v>
      </c>
    </row>
    <row r="12" spans="1:17">
      <c r="A12" s="153" t="s">
        <v>244</v>
      </c>
    </row>
    <row r="13" spans="1:17">
      <c r="A13" s="153" t="s">
        <v>245</v>
      </c>
    </row>
    <row r="14" spans="1:17">
      <c r="A14" s="153" t="s">
        <v>246</v>
      </c>
    </row>
    <row r="15" spans="1:17">
      <c r="A15" s="375"/>
    </row>
    <row r="16" spans="1:17">
      <c r="A16" s="168" t="s">
        <v>118</v>
      </c>
    </row>
  </sheetData>
  <mergeCells count="5">
    <mergeCell ref="A1:K1"/>
    <mergeCell ref="B2:K2"/>
    <mergeCell ref="A2:A4"/>
    <mergeCell ref="B3:F3"/>
    <mergeCell ref="G3:K3"/>
  </mergeCells>
  <hyperlinks>
    <hyperlink ref="A16" location="'List of Tables'!A1" display="Back to content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T1"/>
    </sheetView>
  </sheetViews>
  <sheetFormatPr defaultRowHeight="12.75"/>
  <cols>
    <col min="1" max="1" width="27.42578125" customWidth="1"/>
  </cols>
  <sheetData>
    <row r="1" spans="1:6" ht="15.75" thickBot="1">
      <c r="A1" s="1003" t="s">
        <v>378</v>
      </c>
      <c r="B1" s="1004"/>
      <c r="C1" s="1004"/>
      <c r="D1" s="1004"/>
      <c r="E1" s="1004"/>
      <c r="F1" s="1123"/>
    </row>
    <row r="2" spans="1:6">
      <c r="A2" s="1124"/>
      <c r="B2" s="1047"/>
      <c r="C2" s="1047"/>
      <c r="D2" s="1047"/>
      <c r="E2" s="1027"/>
      <c r="F2" s="1126"/>
    </row>
    <row r="3" spans="1:6" ht="13.5" thickBot="1">
      <c r="A3" s="1125"/>
      <c r="B3" s="45" t="str">
        <f>'Table 4.4'!B4</f>
        <v>2012-13</v>
      </c>
      <c r="C3" s="45" t="str">
        <f>'Table 4.4'!C4</f>
        <v>2013-14</v>
      </c>
      <c r="D3" s="45" t="str">
        <f>'Table 4.4'!D4</f>
        <v>2014-15</v>
      </c>
      <c r="E3" s="45" t="str">
        <f>'Table 4.4'!E4</f>
        <v>2015-16</v>
      </c>
      <c r="F3" s="46" t="str">
        <f>'Table 4.4'!F4</f>
        <v>2016-17</v>
      </c>
    </row>
    <row r="4" spans="1:6">
      <c r="A4" s="787" t="s">
        <v>300</v>
      </c>
      <c r="B4" s="629">
        <v>379</v>
      </c>
      <c r="C4" s="589">
        <v>360</v>
      </c>
      <c r="D4" s="589">
        <v>344</v>
      </c>
      <c r="E4" s="618">
        <v>332</v>
      </c>
      <c r="F4" s="619">
        <v>327</v>
      </c>
    </row>
    <row r="5" spans="1:6">
      <c r="A5" s="788" t="s">
        <v>301</v>
      </c>
      <c r="B5" s="105">
        <v>29</v>
      </c>
      <c r="C5" s="588">
        <v>29</v>
      </c>
      <c r="D5" s="588">
        <v>36</v>
      </c>
      <c r="E5" s="620">
        <v>33</v>
      </c>
      <c r="F5" s="621">
        <v>35</v>
      </c>
    </row>
    <row r="6" spans="1:6" ht="13.5" thickBot="1">
      <c r="A6" s="789" t="s">
        <v>302</v>
      </c>
      <c r="B6" s="105" t="s">
        <v>212</v>
      </c>
      <c r="C6" s="588">
        <v>32</v>
      </c>
      <c r="D6" s="588">
        <v>35</v>
      </c>
      <c r="E6" s="620">
        <v>37</v>
      </c>
      <c r="F6" s="621">
        <v>36</v>
      </c>
    </row>
    <row r="7" spans="1:6" ht="13.5" thickBot="1">
      <c r="A7" s="917" t="s">
        <v>50</v>
      </c>
      <c r="B7" s="918">
        <f t="shared" ref="B7:D7" si="0">SUM(B4:B6)</f>
        <v>408</v>
      </c>
      <c r="C7" s="919">
        <f t="shared" si="0"/>
        <v>421</v>
      </c>
      <c r="D7" s="919">
        <f t="shared" si="0"/>
        <v>415</v>
      </c>
      <c r="E7" s="920">
        <f t="shared" ref="E7:F7" si="1">SUM(E4:E6)</f>
        <v>402</v>
      </c>
      <c r="F7" s="921">
        <f t="shared" si="1"/>
        <v>398</v>
      </c>
    </row>
    <row r="10" spans="1:6">
      <c r="A10" s="168" t="s">
        <v>118</v>
      </c>
    </row>
  </sheetData>
  <mergeCells count="3">
    <mergeCell ref="A1:F1"/>
    <mergeCell ref="A2:A3"/>
    <mergeCell ref="B2:F2"/>
  </mergeCells>
  <hyperlinks>
    <hyperlink ref="A10" location="'List of Tables'!A1" display="Back to contents"/>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G20"/>
  <sheetViews>
    <sheetView workbookViewId="0">
      <selection sqref="A1:T1"/>
    </sheetView>
  </sheetViews>
  <sheetFormatPr defaultRowHeight="12.75"/>
  <cols>
    <col min="1" max="1" width="72" customWidth="1"/>
    <col min="2" max="6" width="10.7109375" customWidth="1"/>
  </cols>
  <sheetData>
    <row r="1" spans="1:7" ht="25.5" customHeight="1" thickBot="1">
      <c r="A1" s="1127" t="s">
        <v>475</v>
      </c>
      <c r="B1" s="1128"/>
      <c r="C1" s="1128"/>
      <c r="D1" s="1128"/>
      <c r="E1" s="1128"/>
      <c r="F1" s="1128"/>
      <c r="G1" s="1128"/>
    </row>
    <row r="2" spans="1:7" ht="13.5" customHeight="1">
      <c r="A2" s="488"/>
      <c r="B2" s="1033" t="s">
        <v>24</v>
      </c>
      <c r="C2" s="1034"/>
      <c r="D2" s="1034"/>
      <c r="E2" s="1034"/>
      <c r="F2" s="1035"/>
      <c r="G2" s="1036"/>
    </row>
    <row r="3" spans="1:7" s="397" customFormat="1" ht="13.5" customHeight="1" thickBot="1">
      <c r="A3" s="840"/>
      <c r="B3" s="841" t="s">
        <v>43</v>
      </c>
      <c r="C3" s="841" t="s">
        <v>78</v>
      </c>
      <c r="D3" s="841" t="s">
        <v>79</v>
      </c>
      <c r="E3" s="841" t="s">
        <v>120</v>
      </c>
      <c r="F3" s="841" t="s">
        <v>168</v>
      </c>
      <c r="G3" s="842" t="s">
        <v>330</v>
      </c>
    </row>
    <row r="4" spans="1:7">
      <c r="A4" s="846" t="s">
        <v>98</v>
      </c>
      <c r="B4" s="850">
        <v>1371.6481903706324</v>
      </c>
      <c r="C4" s="851">
        <v>1450</v>
      </c>
      <c r="D4" s="851">
        <v>1473</v>
      </c>
      <c r="E4" s="852">
        <v>1473</v>
      </c>
      <c r="F4" s="852">
        <v>1399</v>
      </c>
      <c r="G4" s="853">
        <v>1208</v>
      </c>
    </row>
    <row r="5" spans="1:7">
      <c r="A5" s="847" t="s">
        <v>96</v>
      </c>
      <c r="B5" s="854">
        <v>481.4010785764462</v>
      </c>
      <c r="C5" s="843">
        <v>489</v>
      </c>
      <c r="D5" s="843">
        <v>481</v>
      </c>
      <c r="E5" s="844">
        <v>485</v>
      </c>
      <c r="F5" s="844">
        <v>487</v>
      </c>
      <c r="G5" s="855">
        <v>487</v>
      </c>
    </row>
    <row r="6" spans="1:7">
      <c r="A6" s="847" t="s">
        <v>97</v>
      </c>
      <c r="B6" s="854">
        <v>153.25705782242912</v>
      </c>
      <c r="C6" s="843">
        <v>169</v>
      </c>
      <c r="D6" s="843">
        <v>182</v>
      </c>
      <c r="E6" s="844">
        <v>203</v>
      </c>
      <c r="F6" s="844">
        <v>222</v>
      </c>
      <c r="G6" s="855">
        <v>234</v>
      </c>
    </row>
    <row r="7" spans="1:7">
      <c r="A7" s="848" t="s">
        <v>102</v>
      </c>
      <c r="B7" s="856">
        <v>188.17150322881679</v>
      </c>
      <c r="C7" s="845">
        <v>187</v>
      </c>
      <c r="D7" s="845">
        <v>186</v>
      </c>
      <c r="E7" s="844">
        <v>184</v>
      </c>
      <c r="F7" s="844">
        <v>181</v>
      </c>
      <c r="G7" s="855">
        <v>180</v>
      </c>
    </row>
    <row r="8" spans="1:7">
      <c r="A8" s="848" t="s">
        <v>189</v>
      </c>
      <c r="B8" s="856" t="s">
        <v>212</v>
      </c>
      <c r="C8" s="845" t="s">
        <v>212</v>
      </c>
      <c r="D8" s="845">
        <v>20</v>
      </c>
      <c r="E8" s="844">
        <v>164</v>
      </c>
      <c r="F8" s="844">
        <v>318</v>
      </c>
      <c r="G8" s="855">
        <v>547</v>
      </c>
    </row>
    <row r="9" spans="1:7">
      <c r="A9" s="847" t="s">
        <v>190</v>
      </c>
      <c r="B9" s="854">
        <v>87.632905977902539</v>
      </c>
      <c r="C9" s="843">
        <v>89</v>
      </c>
      <c r="D9" s="843">
        <v>88</v>
      </c>
      <c r="E9" s="844">
        <v>89</v>
      </c>
      <c r="F9" s="844">
        <v>87</v>
      </c>
      <c r="G9" s="855">
        <v>87</v>
      </c>
    </row>
    <row r="10" spans="1:7">
      <c r="A10" s="847" t="s">
        <v>99</v>
      </c>
      <c r="B10" s="854">
        <v>96.71538159346521</v>
      </c>
      <c r="C10" s="843">
        <v>97</v>
      </c>
      <c r="D10" s="843">
        <v>91</v>
      </c>
      <c r="E10" s="844">
        <v>77</v>
      </c>
      <c r="F10" s="844">
        <v>51</v>
      </c>
      <c r="G10" s="855">
        <v>26</v>
      </c>
    </row>
    <row r="11" spans="1:7">
      <c r="A11" s="847" t="s">
        <v>239</v>
      </c>
      <c r="B11" s="854">
        <v>2.563689000000001</v>
      </c>
      <c r="C11" s="843">
        <v>4</v>
      </c>
      <c r="D11" s="843">
        <v>18</v>
      </c>
      <c r="E11" s="844">
        <v>15</v>
      </c>
      <c r="F11" s="844">
        <v>13</v>
      </c>
      <c r="G11" s="855">
        <v>15</v>
      </c>
    </row>
    <row r="12" spans="1:7">
      <c r="A12" s="848" t="s">
        <v>100</v>
      </c>
      <c r="B12" s="856">
        <v>2.2223607966091854</v>
      </c>
      <c r="C12" s="845">
        <v>8</v>
      </c>
      <c r="D12" s="845">
        <v>1</v>
      </c>
      <c r="E12" s="844">
        <v>7</v>
      </c>
      <c r="F12" s="844">
        <v>3</v>
      </c>
      <c r="G12" s="857">
        <v>1</v>
      </c>
    </row>
    <row r="13" spans="1:7">
      <c r="A13" s="847" t="s">
        <v>191</v>
      </c>
      <c r="B13" s="854">
        <v>4.2377879570204078</v>
      </c>
      <c r="C13" s="843">
        <v>4</v>
      </c>
      <c r="D13" s="843">
        <v>4</v>
      </c>
      <c r="E13" s="844">
        <v>4</v>
      </c>
      <c r="F13" s="844">
        <v>3</v>
      </c>
      <c r="G13" s="858">
        <v>3</v>
      </c>
    </row>
    <row r="14" spans="1:7" ht="13.5" thickBot="1">
      <c r="A14" s="849" t="s">
        <v>101</v>
      </c>
      <c r="B14" s="859">
        <v>3.91</v>
      </c>
      <c r="C14" s="860">
        <v>3</v>
      </c>
      <c r="D14" s="860">
        <v>3</v>
      </c>
      <c r="E14" s="861">
        <v>3</v>
      </c>
      <c r="F14" s="861">
        <v>3</v>
      </c>
      <c r="G14" s="862">
        <v>2</v>
      </c>
    </row>
    <row r="15" spans="1:7" ht="13.5" thickBot="1">
      <c r="A15" s="922" t="s">
        <v>103</v>
      </c>
      <c r="B15" s="923">
        <v>2391.7599553233222</v>
      </c>
      <c r="C15" s="924">
        <v>2500</v>
      </c>
      <c r="D15" s="924">
        <v>2547</v>
      </c>
      <c r="E15" s="925">
        <v>2704</v>
      </c>
      <c r="F15" s="925">
        <v>2767</v>
      </c>
      <c r="G15" s="926">
        <v>2790</v>
      </c>
    </row>
    <row r="16" spans="1:7" ht="26.25" customHeight="1">
      <c r="A16" s="1129" t="s">
        <v>112</v>
      </c>
      <c r="B16" s="1129"/>
      <c r="C16" s="1129"/>
      <c r="D16" s="1129"/>
      <c r="E16" s="1129"/>
      <c r="F16" s="1129"/>
      <c r="G16" s="1129"/>
    </row>
    <row r="17" spans="1:7" ht="22.5" customHeight="1">
      <c r="A17" s="1130" t="s">
        <v>113</v>
      </c>
      <c r="B17" s="1130"/>
      <c r="C17" s="1130"/>
      <c r="D17" s="1130"/>
      <c r="E17" s="1130"/>
      <c r="F17" s="1130"/>
      <c r="G17" s="1130"/>
    </row>
    <row r="18" spans="1:7" ht="24.75" customHeight="1">
      <c r="A18" s="1130" t="s">
        <v>114</v>
      </c>
      <c r="B18" s="1130"/>
      <c r="C18" s="1130"/>
      <c r="D18" s="1130"/>
      <c r="E18" s="1130"/>
      <c r="F18" s="1130"/>
      <c r="G18" s="1130"/>
    </row>
    <row r="20" spans="1:7">
      <c r="A20" s="168" t="s">
        <v>118</v>
      </c>
      <c r="B20" s="168"/>
      <c r="C20" s="168"/>
      <c r="D20" s="168"/>
      <c r="E20" s="168"/>
      <c r="F20" s="168"/>
    </row>
  </sheetData>
  <mergeCells count="5">
    <mergeCell ref="A1:G1"/>
    <mergeCell ref="A16:G16"/>
    <mergeCell ref="A17:G17"/>
    <mergeCell ref="A18:G18"/>
    <mergeCell ref="B2:G2"/>
  </mergeCells>
  <hyperlinks>
    <hyperlink ref="A20" location="'List of Tables'!A1" display="Back to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V12"/>
  <sheetViews>
    <sheetView workbookViewId="0">
      <selection sqref="A1:T1"/>
    </sheetView>
  </sheetViews>
  <sheetFormatPr defaultRowHeight="12.75"/>
  <cols>
    <col min="1" max="1" width="50.7109375" customWidth="1"/>
    <col min="2" max="14" width="9.5703125" customWidth="1"/>
    <col min="15" max="16" width="9.5703125" bestFit="1" customWidth="1"/>
    <col min="17" max="17" width="9.7109375" bestFit="1" customWidth="1"/>
    <col min="18" max="19" width="9.7109375" customWidth="1"/>
    <col min="20" max="20" width="9.5703125" bestFit="1" customWidth="1"/>
  </cols>
  <sheetData>
    <row r="1" spans="1:22" ht="19.5" customHeight="1" thickBot="1">
      <c r="A1" s="980" t="s">
        <v>331</v>
      </c>
      <c r="B1" s="981"/>
      <c r="C1" s="981"/>
      <c r="D1" s="981"/>
      <c r="E1" s="981"/>
      <c r="F1" s="981"/>
      <c r="G1" s="981"/>
      <c r="H1" s="981"/>
      <c r="I1" s="981"/>
      <c r="J1" s="981"/>
      <c r="K1" s="981"/>
      <c r="L1" s="981"/>
      <c r="M1" s="981"/>
      <c r="N1" s="981"/>
      <c r="O1" s="981"/>
      <c r="P1" s="981"/>
      <c r="Q1" s="981"/>
      <c r="R1" s="981"/>
      <c r="S1" s="981"/>
      <c r="T1" s="982"/>
    </row>
    <row r="2" spans="1:22" ht="13.5" thickBot="1">
      <c r="A2" s="173"/>
      <c r="B2" s="141" t="s">
        <v>171</v>
      </c>
      <c r="C2" s="141" t="s">
        <v>172</v>
      </c>
      <c r="D2" s="141" t="s">
        <v>173</v>
      </c>
      <c r="E2" s="141" t="s">
        <v>174</v>
      </c>
      <c r="F2" s="141" t="s">
        <v>175</v>
      </c>
      <c r="G2" s="141" t="s">
        <v>176</v>
      </c>
      <c r="H2" s="141" t="s">
        <v>177</v>
      </c>
      <c r="I2" s="141" t="s">
        <v>178</v>
      </c>
      <c r="J2" s="141" t="s">
        <v>179</v>
      </c>
      <c r="K2" s="141" t="s">
        <v>180</v>
      </c>
      <c r="L2" s="141" t="s">
        <v>181</v>
      </c>
      <c r="M2" s="141" t="s">
        <v>182</v>
      </c>
      <c r="N2" s="141" t="s">
        <v>42</v>
      </c>
      <c r="O2" s="141" t="s">
        <v>43</v>
      </c>
      <c r="P2" s="141" t="s">
        <v>78</v>
      </c>
      <c r="Q2" s="141" t="s">
        <v>79</v>
      </c>
      <c r="R2" s="141" t="s">
        <v>120</v>
      </c>
      <c r="S2" s="141" t="s">
        <v>168</v>
      </c>
      <c r="T2" s="145" t="s">
        <v>330</v>
      </c>
    </row>
    <row r="3" spans="1:22">
      <c r="A3" s="140" t="s">
        <v>104</v>
      </c>
      <c r="B3" s="38">
        <v>32608</v>
      </c>
      <c r="C3" s="38">
        <v>33784</v>
      </c>
      <c r="D3" s="38">
        <v>35734</v>
      </c>
      <c r="E3" s="38">
        <v>38482</v>
      </c>
      <c r="F3" s="38">
        <v>41323</v>
      </c>
      <c r="G3" s="38">
        <v>44913</v>
      </c>
      <c r="H3" s="38">
        <v>48221</v>
      </c>
      <c r="I3" s="38">
        <v>51407</v>
      </c>
      <c r="J3" s="38">
        <v>54325</v>
      </c>
      <c r="K3" s="38">
        <v>57915</v>
      </c>
      <c r="L3" s="38">
        <v>61245</v>
      </c>
      <c r="M3" s="38">
        <v>63642</v>
      </c>
      <c r="N3" s="38">
        <v>66084</v>
      </c>
      <c r="O3" s="38">
        <v>66393</v>
      </c>
      <c r="P3" s="38">
        <v>68094</v>
      </c>
      <c r="Q3" s="38">
        <v>67581</v>
      </c>
      <c r="R3" s="38">
        <v>68487</v>
      </c>
      <c r="S3" s="38">
        <v>69048</v>
      </c>
      <c r="T3" s="103">
        <v>71209</v>
      </c>
      <c r="V3" s="23"/>
    </row>
    <row r="4" spans="1:22" ht="13.5" thickBot="1">
      <c r="A4" s="250" t="s">
        <v>105</v>
      </c>
      <c r="B4" s="80">
        <v>9.6000000000000002E-2</v>
      </c>
      <c r="C4" s="80">
        <v>9.6000000000000002E-2</v>
      </c>
      <c r="D4" s="80">
        <v>9.5000000000000001E-2</v>
      </c>
      <c r="E4" s="80">
        <v>9.6000000000000002E-2</v>
      </c>
      <c r="F4" s="80">
        <v>9.6000000000000002E-2</v>
      </c>
      <c r="G4" s="80">
        <v>9.6000000000000002E-2</v>
      </c>
      <c r="H4" s="80">
        <v>9.5000000000000001E-2</v>
      </c>
      <c r="I4" s="80">
        <v>9.5000000000000001E-2</v>
      </c>
      <c r="J4" s="80">
        <v>9.6000000000000002E-2</v>
      </c>
      <c r="K4" s="80">
        <v>9.6000000000000002E-2</v>
      </c>
      <c r="L4" s="80">
        <v>9.2999999999999999E-2</v>
      </c>
      <c r="M4" s="80">
        <v>9.1999999999999998E-2</v>
      </c>
      <c r="N4" s="80">
        <v>9.1999999999999998E-2</v>
      </c>
      <c r="O4" s="80">
        <v>9.2999999999999999E-2</v>
      </c>
      <c r="P4" s="80">
        <v>9.2999999999999999E-2</v>
      </c>
      <c r="Q4" s="80">
        <v>9.1999999999999998E-2</v>
      </c>
      <c r="R4" s="80">
        <v>9.0999999999999998E-2</v>
      </c>
      <c r="S4" s="80">
        <v>9.1999999999999998E-2</v>
      </c>
      <c r="T4" s="118">
        <v>9.1999999999999998E-2</v>
      </c>
      <c r="V4" s="23"/>
    </row>
    <row r="5" spans="1:22" ht="13.5" thickBot="1">
      <c r="A5" s="140"/>
      <c r="B5" s="983" t="s">
        <v>304</v>
      </c>
      <c r="C5" s="984"/>
      <c r="D5" s="984"/>
      <c r="E5" s="984"/>
      <c r="F5" s="984"/>
      <c r="G5" s="984"/>
      <c r="H5" s="984"/>
      <c r="I5" s="984"/>
      <c r="J5" s="984"/>
      <c r="K5" s="984"/>
      <c r="L5" s="984"/>
      <c r="M5" s="984"/>
      <c r="N5" s="984"/>
      <c r="O5" s="984"/>
      <c r="P5" s="984"/>
      <c r="Q5" s="984"/>
      <c r="R5" s="984"/>
      <c r="S5" s="984"/>
      <c r="T5" s="985"/>
    </row>
    <row r="6" spans="1:22" ht="15.75" customHeight="1">
      <c r="A6" s="140" t="s">
        <v>106</v>
      </c>
      <c r="B6" s="80">
        <v>0.41699999999999998</v>
      </c>
      <c r="C6" s="80">
        <v>0.42199999999999999</v>
      </c>
      <c r="D6" s="80">
        <v>0.42599999999999999</v>
      </c>
      <c r="E6" s="80">
        <v>0.439</v>
      </c>
      <c r="F6" s="80">
        <v>0.45100000000000001</v>
      </c>
      <c r="G6" s="80">
        <v>0.45800000000000002</v>
      </c>
      <c r="H6" s="80">
        <v>0.46600000000000003</v>
      </c>
      <c r="I6" s="80">
        <v>0.46600000000000003</v>
      </c>
      <c r="J6" s="80">
        <v>0.46600000000000003</v>
      </c>
      <c r="K6" s="80">
        <v>0.47799999999999998</v>
      </c>
      <c r="L6" s="80">
        <v>0.496</v>
      </c>
      <c r="M6" s="80">
        <v>0.51600000000000001</v>
      </c>
      <c r="N6" s="80">
        <v>0.53200000000000003</v>
      </c>
      <c r="O6" s="80">
        <v>0.51600000000000001</v>
      </c>
      <c r="P6" s="80">
        <v>0.51800000000000002</v>
      </c>
      <c r="Q6" s="80">
        <v>0.49</v>
      </c>
      <c r="R6" s="80">
        <v>0.47599999999999998</v>
      </c>
      <c r="S6" s="80">
        <v>0.47399999999999998</v>
      </c>
      <c r="T6" s="118">
        <v>0.47499999999999998</v>
      </c>
    </row>
    <row r="7" spans="1:22">
      <c r="A7" s="140" t="s">
        <v>107</v>
      </c>
      <c r="B7" s="80">
        <v>0.38</v>
      </c>
      <c r="C7" s="80">
        <v>0.36899999999999999</v>
      </c>
      <c r="D7" s="80">
        <v>0.35499999999999998</v>
      </c>
      <c r="E7" s="80">
        <v>0.379</v>
      </c>
      <c r="F7" s="80">
        <v>0.38600000000000001</v>
      </c>
      <c r="G7" s="80">
        <v>0.4</v>
      </c>
      <c r="H7" s="80">
        <v>0.40400000000000003</v>
      </c>
      <c r="I7" s="80">
        <v>0.39500000000000002</v>
      </c>
      <c r="J7" s="80">
        <v>0.39800000000000002</v>
      </c>
      <c r="K7" s="80">
        <v>0.39800000000000002</v>
      </c>
      <c r="L7" s="80">
        <v>0.41399999999999998</v>
      </c>
      <c r="M7" s="80">
        <v>0.44800000000000001</v>
      </c>
      <c r="N7" s="80">
        <v>0.44900000000000001</v>
      </c>
      <c r="O7" s="80">
        <v>0.441</v>
      </c>
      <c r="P7" s="80">
        <v>0.45600000000000002</v>
      </c>
      <c r="Q7" s="80">
        <v>0.434</v>
      </c>
      <c r="R7" s="80">
        <v>0.436</v>
      </c>
      <c r="S7" s="80">
        <v>0.44400000000000001</v>
      </c>
      <c r="T7" s="118">
        <v>0.44700000000000001</v>
      </c>
    </row>
    <row r="8" spans="1:22" s="254" customFormat="1" ht="13.5" thickBot="1">
      <c r="A8" s="777" t="s">
        <v>463</v>
      </c>
      <c r="B8" s="778">
        <v>0.34300000000000003</v>
      </c>
      <c r="C8" s="778">
        <v>0.34</v>
      </c>
      <c r="D8" s="778">
        <v>0.34300000000000003</v>
      </c>
      <c r="E8" s="778">
        <v>0.35299999999999998</v>
      </c>
      <c r="F8" s="778">
        <v>0.36199999999999999</v>
      </c>
      <c r="G8" s="778">
        <v>0.371</v>
      </c>
      <c r="H8" s="778">
        <v>0.38600000000000001</v>
      </c>
      <c r="I8" s="778">
        <v>0.38600000000000001</v>
      </c>
      <c r="J8" s="778">
        <v>0.38500000000000001</v>
      </c>
      <c r="K8" s="778">
        <v>0.39</v>
      </c>
      <c r="L8" s="778">
        <v>0.42599999999999999</v>
      </c>
      <c r="M8" s="778">
        <v>0.45300000000000001</v>
      </c>
      <c r="N8" s="778">
        <v>0.44900000000000001</v>
      </c>
      <c r="O8" s="778">
        <v>0.438</v>
      </c>
      <c r="P8" s="778">
        <v>0.433</v>
      </c>
      <c r="Q8" s="778">
        <v>0.41899999999999998</v>
      </c>
      <c r="R8" s="778">
        <v>0.41</v>
      </c>
      <c r="S8" s="778">
        <v>0.4</v>
      </c>
      <c r="T8" s="779">
        <v>0.39400000000000002</v>
      </c>
    </row>
    <row r="9" spans="1:22">
      <c r="B9" s="27"/>
      <c r="C9" s="27"/>
      <c r="D9" s="27"/>
      <c r="E9" s="27"/>
      <c r="F9" s="27"/>
      <c r="G9" s="27"/>
      <c r="H9" s="27"/>
      <c r="I9" s="27"/>
      <c r="J9" s="27"/>
      <c r="K9" s="27"/>
      <c r="L9" s="27"/>
      <c r="M9" s="27"/>
      <c r="N9" s="27"/>
      <c r="O9" s="27"/>
      <c r="P9" s="27"/>
      <c r="Q9" s="27"/>
      <c r="R9" s="27"/>
      <c r="S9" s="27"/>
      <c r="T9" s="24"/>
    </row>
    <row r="10" spans="1:22">
      <c r="A10" s="168" t="s">
        <v>118</v>
      </c>
      <c r="B10" s="24"/>
      <c r="C10" s="24"/>
      <c r="D10" s="24"/>
      <c r="E10" s="24"/>
      <c r="F10" s="24"/>
      <c r="G10" s="24"/>
      <c r="H10" s="24"/>
      <c r="I10" s="24"/>
      <c r="J10" s="24"/>
      <c r="K10" s="24"/>
      <c r="L10" s="24"/>
      <c r="M10" s="24"/>
      <c r="N10" s="24"/>
      <c r="O10" s="24"/>
      <c r="P10" s="24"/>
      <c r="Q10" s="24"/>
      <c r="R10" s="24"/>
      <c r="S10" s="24"/>
    </row>
    <row r="12" spans="1:22">
      <c r="B12" s="23"/>
      <c r="C12" s="23"/>
      <c r="D12" s="23"/>
      <c r="E12" s="23"/>
      <c r="F12" s="23"/>
      <c r="G12" s="23"/>
      <c r="H12" s="23"/>
      <c r="I12" s="23"/>
      <c r="J12" s="23"/>
      <c r="K12" s="23"/>
      <c r="L12" s="23"/>
      <c r="M12" s="23"/>
      <c r="N12" s="23"/>
      <c r="O12" s="23"/>
      <c r="P12" s="23"/>
      <c r="Q12" s="23"/>
      <c r="R12" s="23"/>
      <c r="S12" s="23"/>
      <c r="T12" s="23"/>
    </row>
  </sheetData>
  <mergeCells count="2">
    <mergeCell ref="A1:T1"/>
    <mergeCell ref="B5:T5"/>
  </mergeCells>
  <phoneticPr fontId="0" type="noConversion"/>
  <hyperlinks>
    <hyperlink ref="A10" location="'List of Tables'!A1" display="Back to contents"/>
  </hyperlinks>
  <pageMargins left="0.75" right="0.75" top="1" bottom="1" header="0.5" footer="0.5"/>
  <pageSetup paperSize="9" scale="59" orientation="landscape" horizontalDpi="200" verticalDpi="2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sqref="A1:T1"/>
    </sheetView>
  </sheetViews>
  <sheetFormatPr defaultRowHeight="12.75"/>
  <cols>
    <col min="1" max="1" width="35.5703125" customWidth="1"/>
    <col min="2" max="13" width="9" customWidth="1"/>
  </cols>
  <sheetData>
    <row r="1" spans="1:13" ht="15" customHeight="1" thickBot="1">
      <c r="A1" s="1127" t="s">
        <v>476</v>
      </c>
      <c r="B1" s="1128"/>
      <c r="C1" s="1128"/>
      <c r="D1" s="1128"/>
      <c r="E1" s="1128"/>
      <c r="F1" s="1128"/>
      <c r="G1" s="1128"/>
      <c r="H1" s="1128"/>
      <c r="I1" s="1128"/>
      <c r="J1" s="1128"/>
      <c r="K1" s="1128"/>
      <c r="L1" s="1128"/>
      <c r="M1" s="1128"/>
    </row>
    <row r="2" spans="1:13" s="412" customFormat="1" ht="15" customHeight="1" thickBot="1">
      <c r="A2" s="411"/>
      <c r="B2" s="1131" t="s">
        <v>266</v>
      </c>
      <c r="C2" s="1132"/>
      <c r="D2" s="1132"/>
      <c r="E2" s="1132"/>
      <c r="F2" s="1132"/>
      <c r="G2" s="1132"/>
      <c r="H2" s="1132"/>
      <c r="I2" s="1132"/>
      <c r="J2" s="1132"/>
      <c r="K2" s="1132"/>
      <c r="L2" s="1132"/>
      <c r="M2" s="1133"/>
    </row>
    <row r="3" spans="1:13" s="397" customFormat="1" ht="15" customHeight="1" thickBot="1">
      <c r="A3" s="410"/>
      <c r="B3" s="992" t="s">
        <v>22</v>
      </c>
      <c r="C3" s="1040"/>
      <c r="D3" s="1040"/>
      <c r="E3" s="1040"/>
      <c r="F3" s="1040"/>
      <c r="G3" s="1040"/>
      <c r="H3" s="992" t="s">
        <v>298</v>
      </c>
      <c r="I3" s="1040"/>
      <c r="J3" s="1040"/>
      <c r="K3" s="1040"/>
      <c r="L3" s="1040"/>
      <c r="M3" s="1041"/>
    </row>
    <row r="4" spans="1:13" ht="13.5" thickBot="1">
      <c r="A4" s="816"/>
      <c r="B4" s="820" t="str">
        <f>'Table 4.6'!B3</f>
        <v>2011-12</v>
      </c>
      <c r="C4" s="108" t="str">
        <f>'Table 4.6'!C3</f>
        <v>2012-13</v>
      </c>
      <c r="D4" s="108" t="str">
        <f>'Table 4.6'!D3</f>
        <v>2013-14</v>
      </c>
      <c r="E4" s="108" t="str">
        <f>'Table 4.6'!E3</f>
        <v>2014-15</v>
      </c>
      <c r="F4" s="108" t="str">
        <f>'Table 4.6'!F3</f>
        <v>2015-16</v>
      </c>
      <c r="G4" s="108" t="str">
        <f>'Table 4.6'!G3</f>
        <v>2016-17</v>
      </c>
      <c r="H4" s="820" t="str">
        <f>B4</f>
        <v>2011-12</v>
      </c>
      <c r="I4" s="108" t="str">
        <f t="shared" ref="I4:M4" si="0">C4</f>
        <v>2012-13</v>
      </c>
      <c r="J4" s="108" t="str">
        <f t="shared" si="0"/>
        <v>2013-14</v>
      </c>
      <c r="K4" s="108" t="str">
        <f t="shared" si="0"/>
        <v>2014-15</v>
      </c>
      <c r="L4" s="108" t="str">
        <f t="shared" si="0"/>
        <v>2015-16</v>
      </c>
      <c r="M4" s="109" t="str">
        <f t="shared" si="0"/>
        <v>2016-17</v>
      </c>
    </row>
    <row r="5" spans="1:13">
      <c r="A5" s="817" t="s">
        <v>98</v>
      </c>
      <c r="B5" s="823">
        <v>258.63928580100833</v>
      </c>
      <c r="C5" s="824">
        <v>272.7037637821191</v>
      </c>
      <c r="D5" s="824">
        <v>276.22159610326895</v>
      </c>
      <c r="E5" s="824">
        <v>275.12397388843749</v>
      </c>
      <c r="F5" s="824">
        <v>259.99247341302845</v>
      </c>
      <c r="G5" s="825">
        <v>223.50916794641702</v>
      </c>
      <c r="H5" s="823">
        <v>198.85037946440607</v>
      </c>
      <c r="I5" s="824">
        <v>211.80817661192924</v>
      </c>
      <c r="J5" s="824">
        <v>215.83526233374948</v>
      </c>
      <c r="K5" s="824">
        <v>214.73313610422966</v>
      </c>
      <c r="L5" s="824">
        <v>204.48342062573207</v>
      </c>
      <c r="M5" s="825">
        <v>176.86455758608875</v>
      </c>
    </row>
    <row r="6" spans="1:13">
      <c r="A6" s="818" t="s">
        <v>96</v>
      </c>
      <c r="B6" s="826">
        <v>90.773444692989059</v>
      </c>
      <c r="C6" s="822">
        <v>91.966993441004306</v>
      </c>
      <c r="D6" s="822">
        <v>90.198633893871275</v>
      </c>
      <c r="E6" s="822">
        <v>90.587323378066657</v>
      </c>
      <c r="F6" s="822">
        <v>90.504885312469497</v>
      </c>
      <c r="G6" s="827">
        <v>90.106758932040634</v>
      </c>
      <c r="H6" s="830">
        <v>86.644361964178799</v>
      </c>
      <c r="I6" s="821">
        <v>88.159928384599212</v>
      </c>
      <c r="J6" s="821">
        <v>85.68548318554528</v>
      </c>
      <c r="K6" s="821">
        <v>86.005759324824723</v>
      </c>
      <c r="L6" s="821">
        <v>86.435828969331666</v>
      </c>
      <c r="M6" s="831">
        <v>85.739908072609779</v>
      </c>
    </row>
    <row r="7" spans="1:13">
      <c r="A7" s="818" t="s">
        <v>97</v>
      </c>
      <c r="B7" s="826">
        <v>28.89829641261456</v>
      </c>
      <c r="C7" s="822">
        <v>31.784093847709055</v>
      </c>
      <c r="D7" s="822">
        <v>34.129212824708048</v>
      </c>
      <c r="E7" s="822">
        <v>37.915931228345428</v>
      </c>
      <c r="F7" s="822">
        <v>41.256847103425521</v>
      </c>
      <c r="G7" s="827">
        <v>43.295650082335747</v>
      </c>
      <c r="H7" s="830">
        <v>27.915337735740223</v>
      </c>
      <c r="I7" s="821">
        <v>31.084020212677284</v>
      </c>
      <c r="J7" s="821">
        <v>33.47732953684153</v>
      </c>
      <c r="K7" s="821">
        <v>36.867303598190986</v>
      </c>
      <c r="L7" s="821">
        <v>40.145188184318144</v>
      </c>
      <c r="M7" s="831">
        <v>41.989384895996373</v>
      </c>
    </row>
    <row r="8" spans="1:13">
      <c r="A8" s="818" t="s">
        <v>102</v>
      </c>
      <c r="B8" s="826">
        <v>35.481797406121025</v>
      </c>
      <c r="C8" s="822">
        <v>35.169381949831916</v>
      </c>
      <c r="D8" s="822">
        <v>34.87930541426207</v>
      </c>
      <c r="E8" s="822">
        <v>34.367149487761374</v>
      </c>
      <c r="F8" s="822">
        <v>33.637339305045138</v>
      </c>
      <c r="G8" s="827">
        <v>33.30434621718134</v>
      </c>
      <c r="H8" s="830">
        <v>34.954591759753363</v>
      </c>
      <c r="I8" s="821">
        <v>34.599799245296374</v>
      </c>
      <c r="J8" s="821">
        <v>34.317009703735799</v>
      </c>
      <c r="K8" s="821">
        <v>33.673819692579883</v>
      </c>
      <c r="L8" s="821">
        <v>32.704773024018174</v>
      </c>
      <c r="M8" s="831">
        <v>32.157918272692378</v>
      </c>
    </row>
    <row r="9" spans="1:13">
      <c r="A9" s="818" t="s">
        <v>189</v>
      </c>
      <c r="B9" s="826">
        <v>0</v>
      </c>
      <c r="C9" s="822">
        <v>0</v>
      </c>
      <c r="D9" s="822">
        <v>1</v>
      </c>
      <c r="E9" s="822">
        <v>2</v>
      </c>
      <c r="F9" s="822">
        <v>3</v>
      </c>
      <c r="G9" s="827">
        <v>4</v>
      </c>
      <c r="H9" s="830">
        <v>0</v>
      </c>
      <c r="I9" s="821">
        <v>0</v>
      </c>
      <c r="J9" s="821">
        <v>2.4682622474698386</v>
      </c>
      <c r="K9" s="821">
        <v>24.401245162473579</v>
      </c>
      <c r="L9" s="821">
        <v>46.421861884416977</v>
      </c>
      <c r="M9" s="831">
        <v>79.224305976098535</v>
      </c>
    </row>
    <row r="10" spans="1:13">
      <c r="A10" s="818" t="s">
        <v>190</v>
      </c>
      <c r="B10" s="826">
        <v>16.524143999830777</v>
      </c>
      <c r="C10" s="822">
        <v>16.73836894938524</v>
      </c>
      <c r="D10" s="822">
        <v>16.502036970188506</v>
      </c>
      <c r="E10" s="822">
        <v>16.623240784841098</v>
      </c>
      <c r="F10" s="822">
        <v>16.16822386485595</v>
      </c>
      <c r="G10" s="827">
        <v>16.097100671637648</v>
      </c>
      <c r="H10" s="830">
        <v>13.762105532937165</v>
      </c>
      <c r="I10" s="821">
        <v>14.430927589315386</v>
      </c>
      <c r="J10" s="821">
        <v>14.272669048971057</v>
      </c>
      <c r="K10" s="821">
        <v>14.267611596988587</v>
      </c>
      <c r="L10" s="821">
        <v>13.909580243740123</v>
      </c>
      <c r="M10" s="831">
        <v>13.350182600764413</v>
      </c>
    </row>
    <row r="11" spans="1:13">
      <c r="A11" s="818" t="s">
        <v>99</v>
      </c>
      <c r="B11" s="826">
        <v>18.23674422998123</v>
      </c>
      <c r="C11" s="822">
        <v>18.242941439217624</v>
      </c>
      <c r="D11" s="822">
        <v>17.064606412354024</v>
      </c>
      <c r="E11" s="822">
        <v>14.381904948682749</v>
      </c>
      <c r="F11" s="822">
        <v>9.47792433457073</v>
      </c>
      <c r="G11" s="827">
        <v>4.8106277869261937</v>
      </c>
      <c r="H11" s="830">
        <v>13.600697103358407</v>
      </c>
      <c r="I11" s="821">
        <v>13.964793997471235</v>
      </c>
      <c r="J11" s="821">
        <v>13.500783462682318</v>
      </c>
      <c r="K11" s="821">
        <v>11.466658317619059</v>
      </c>
      <c r="L11" s="821">
        <v>7.2329740041258761</v>
      </c>
      <c r="M11" s="831">
        <v>3.6007866111884081</v>
      </c>
    </row>
    <row r="12" spans="1:13">
      <c r="A12" s="818" t="s">
        <v>265</v>
      </c>
      <c r="B12" s="826">
        <v>0.48341163326780862</v>
      </c>
      <c r="C12" s="822">
        <v>0.75228624491619067</v>
      </c>
      <c r="D12" s="822">
        <v>3.3754166529931036</v>
      </c>
      <c r="E12" s="822">
        <v>2.8016697951979381</v>
      </c>
      <c r="F12" s="822">
        <v>2.4159414970474407</v>
      </c>
      <c r="G12" s="827">
        <v>2.775362184765112</v>
      </c>
      <c r="H12" s="830">
        <v>-4.5560377251032208E-2</v>
      </c>
      <c r="I12" s="821">
        <v>0.929412449516683</v>
      </c>
      <c r="J12" s="821">
        <v>2.7817676485302214</v>
      </c>
      <c r="K12" s="821">
        <v>3.2190878554428908</v>
      </c>
      <c r="L12" s="821">
        <v>2.5980576891712759</v>
      </c>
      <c r="M12" s="831">
        <v>2.9157116673037566</v>
      </c>
    </row>
    <row r="13" spans="1:13">
      <c r="A13" s="818" t="s">
        <v>100</v>
      </c>
      <c r="B13" s="826">
        <v>0.41905046298486054</v>
      </c>
      <c r="C13" s="822">
        <v>1.5045724898323813</v>
      </c>
      <c r="D13" s="822">
        <v>0.18752314738850576</v>
      </c>
      <c r="E13" s="822">
        <v>1.3074459044257045</v>
      </c>
      <c r="F13" s="822">
        <v>0.55752496085710168</v>
      </c>
      <c r="G13" s="827">
        <v>0.18502414565100747</v>
      </c>
      <c r="H13" s="830">
        <v>2.1490006701625046</v>
      </c>
      <c r="I13" s="821">
        <v>2.3642289947092081</v>
      </c>
      <c r="J13" s="821">
        <v>0.13008966098647104</v>
      </c>
      <c r="K13" s="821">
        <v>7.0544851192840707E-2</v>
      </c>
      <c r="L13" s="821">
        <v>1.6105263040883E-2</v>
      </c>
      <c r="M13" s="831">
        <v>6.4909438003078607E-2</v>
      </c>
    </row>
    <row r="14" spans="1:13">
      <c r="A14" s="818" t="s">
        <v>191</v>
      </c>
      <c r="B14" s="826">
        <v>0.79908132294747314</v>
      </c>
      <c r="C14" s="822">
        <v>0.75228624491619067</v>
      </c>
      <c r="D14" s="822">
        <v>0.75009258955402303</v>
      </c>
      <c r="E14" s="822">
        <v>0.7471119453861168</v>
      </c>
      <c r="F14" s="822">
        <v>0.55752496085710168</v>
      </c>
      <c r="G14" s="827">
        <v>0.55507243695302233</v>
      </c>
      <c r="H14" s="830">
        <v>1.0189360993681758</v>
      </c>
      <c r="I14" s="821">
        <v>0.70621878195113841</v>
      </c>
      <c r="J14" s="821">
        <v>0.70421337237362924</v>
      </c>
      <c r="K14" s="821">
        <v>0.69973446776412807</v>
      </c>
      <c r="L14" s="821">
        <v>0.63654868824798128</v>
      </c>
      <c r="M14" s="831">
        <v>0.61561992372480989</v>
      </c>
    </row>
    <row r="15" spans="1:13" ht="13.5" thickBot="1">
      <c r="A15" s="819" t="s">
        <v>101</v>
      </c>
      <c r="B15" s="828">
        <v>0.73727331438295796</v>
      </c>
      <c r="C15" s="815">
        <v>0.564214683687143</v>
      </c>
      <c r="D15" s="815">
        <v>0.5625694421655173</v>
      </c>
      <c r="E15" s="815">
        <v>0.5603339590395876</v>
      </c>
      <c r="F15" s="815">
        <v>0.55752496085710168</v>
      </c>
      <c r="G15" s="829">
        <v>0.37004829130201494</v>
      </c>
      <c r="H15" s="832">
        <v>1.024761354685882</v>
      </c>
      <c r="I15" s="814">
        <v>0.63711072425999116</v>
      </c>
      <c r="J15" s="814">
        <v>0.599144529648025</v>
      </c>
      <c r="K15" s="814">
        <v>0.53748551006939072</v>
      </c>
      <c r="L15" s="814">
        <v>0.46849897111871708</v>
      </c>
      <c r="M15" s="833">
        <v>0.44290813830554177</v>
      </c>
    </row>
    <row r="18" spans="1:1">
      <c r="A18" s="168" t="s">
        <v>118</v>
      </c>
    </row>
  </sheetData>
  <mergeCells count="4">
    <mergeCell ref="A1:M1"/>
    <mergeCell ref="B2:M2"/>
    <mergeCell ref="B3:G3"/>
    <mergeCell ref="H3:M3"/>
  </mergeCells>
  <hyperlinks>
    <hyperlink ref="A18" location="'List of Tables'!A1" display="Back to contents"/>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E26"/>
  <sheetViews>
    <sheetView workbookViewId="0">
      <selection sqref="A1:T1"/>
    </sheetView>
  </sheetViews>
  <sheetFormatPr defaultRowHeight="12.75"/>
  <cols>
    <col min="1" max="1" width="83.140625" customWidth="1"/>
    <col min="2" max="2" width="12" customWidth="1"/>
    <col min="3" max="3" width="11.7109375" customWidth="1"/>
  </cols>
  <sheetData>
    <row r="1" spans="1:5" ht="15.75" thickBot="1">
      <c r="A1" s="1142" t="s">
        <v>496</v>
      </c>
      <c r="B1" s="1143"/>
      <c r="C1" s="1143"/>
    </row>
    <row r="2" spans="1:5">
      <c r="A2" s="1144"/>
      <c r="B2" s="1146" t="s">
        <v>207</v>
      </c>
      <c r="C2" s="1146" t="s">
        <v>208</v>
      </c>
    </row>
    <row r="3" spans="1:5" ht="25.5" customHeight="1" thickBot="1">
      <c r="A3" s="1145"/>
      <c r="B3" s="1147"/>
      <c r="C3" s="1148"/>
      <c r="E3" s="235"/>
    </row>
    <row r="4" spans="1:5">
      <c r="A4" s="150" t="s">
        <v>192</v>
      </c>
      <c r="B4" s="103">
        <v>4600</v>
      </c>
      <c r="C4" s="103">
        <v>11313</v>
      </c>
      <c r="D4" s="23"/>
    </row>
    <row r="5" spans="1:5">
      <c r="A5" s="150" t="s">
        <v>399</v>
      </c>
      <c r="B5" s="228">
        <v>466</v>
      </c>
      <c r="C5" s="228">
        <v>466</v>
      </c>
      <c r="D5" s="23"/>
    </row>
    <row r="6" spans="1:5">
      <c r="A6" s="150" t="s">
        <v>193</v>
      </c>
      <c r="B6" s="324"/>
      <c r="C6" s="103">
        <v>264.41000000000003</v>
      </c>
      <c r="D6" s="23"/>
    </row>
    <row r="7" spans="1:5">
      <c r="A7" s="150" t="s">
        <v>194</v>
      </c>
      <c r="B7" s="103">
        <v>149</v>
      </c>
      <c r="C7" s="103">
        <v>149</v>
      </c>
      <c r="D7" s="23"/>
    </row>
    <row r="8" spans="1:5">
      <c r="A8" s="150" t="s">
        <v>195</v>
      </c>
      <c r="B8" s="324"/>
      <c r="C8" s="103">
        <v>59.11</v>
      </c>
      <c r="D8" s="23"/>
    </row>
    <row r="9" spans="1:5">
      <c r="A9" s="150" t="s">
        <v>49</v>
      </c>
      <c r="B9" s="103">
        <v>2082</v>
      </c>
      <c r="C9" s="103">
        <v>2082</v>
      </c>
      <c r="D9" s="23"/>
    </row>
    <row r="10" spans="1:5" ht="13.5" thickBot="1">
      <c r="A10" s="111" t="s">
        <v>402</v>
      </c>
      <c r="B10" s="199">
        <v>2731.51</v>
      </c>
      <c r="C10" s="199">
        <v>2731.51</v>
      </c>
      <c r="D10" s="23"/>
    </row>
    <row r="11" spans="1:5" ht="13.5" thickBot="1">
      <c r="A11" s="950" t="s">
        <v>400</v>
      </c>
      <c r="B11" s="951">
        <v>10028.51</v>
      </c>
      <c r="C11" s="951">
        <v>17065.03</v>
      </c>
      <c r="D11" s="23"/>
    </row>
    <row r="12" spans="1:5" ht="13.5" thickBot="1">
      <c r="A12" s="950" t="s">
        <v>553</v>
      </c>
      <c r="B12" s="952">
        <v>0.17367409223620348</v>
      </c>
      <c r="C12" s="952">
        <v>0.29553279542360522</v>
      </c>
    </row>
    <row r="13" spans="1:5" ht="13.5" thickBot="1">
      <c r="A13" s="950" t="s">
        <v>552</v>
      </c>
      <c r="B13" s="952">
        <v>0.17304996088972976</v>
      </c>
      <c r="C13" s="952">
        <v>0.29447074132468976</v>
      </c>
    </row>
    <row r="14" spans="1:5" ht="13.5" thickBot="1">
      <c r="A14" s="151" t="s">
        <v>196</v>
      </c>
      <c r="B14" s="325"/>
      <c r="C14" s="325">
        <v>5096.72</v>
      </c>
      <c r="D14" s="235"/>
    </row>
    <row r="15" spans="1:5" ht="13.5" thickBot="1">
      <c r="A15" s="953" t="s">
        <v>401</v>
      </c>
      <c r="B15" s="954">
        <v>10028.51</v>
      </c>
      <c r="C15" s="954">
        <v>22161.75</v>
      </c>
    </row>
    <row r="16" spans="1:5" ht="13.5" thickBot="1">
      <c r="A16" s="904" t="s">
        <v>403</v>
      </c>
      <c r="B16" s="955">
        <v>0.17367409223620348</v>
      </c>
      <c r="C16" s="955">
        <v>0.3837979733395771</v>
      </c>
    </row>
    <row r="17" spans="1:5" ht="13.5" thickBot="1">
      <c r="A17" s="956" t="s">
        <v>404</v>
      </c>
      <c r="B17" s="952">
        <v>0.17304996088972976</v>
      </c>
      <c r="C17" s="952">
        <v>0.38241872130036947</v>
      </c>
    </row>
    <row r="18" spans="1:5" ht="13.5" thickBot="1">
      <c r="A18" s="152" t="s">
        <v>213</v>
      </c>
      <c r="B18" s="229">
        <v>42103.43</v>
      </c>
      <c r="C18" s="229">
        <v>44893.43</v>
      </c>
      <c r="D18" s="23"/>
    </row>
    <row r="19" spans="1:5" ht="13.5" thickBot="1">
      <c r="A19" s="904" t="s">
        <v>405</v>
      </c>
      <c r="B19" s="955">
        <v>0.23818748258752315</v>
      </c>
      <c r="C19" s="955">
        <v>0.38012310487302925</v>
      </c>
      <c r="E19" s="379"/>
    </row>
    <row r="20" spans="1:5" ht="13.5" thickBot="1">
      <c r="A20" s="950" t="s">
        <v>406</v>
      </c>
      <c r="B20" s="952">
        <v>0.23818748258752315</v>
      </c>
      <c r="C20" s="952">
        <v>0.49365241194535592</v>
      </c>
      <c r="E20" s="379"/>
    </row>
    <row r="21" spans="1:5" ht="27" customHeight="1">
      <c r="A21" s="1138" t="s">
        <v>326</v>
      </c>
      <c r="B21" s="1139"/>
      <c r="C21" s="1139"/>
    </row>
    <row r="22" spans="1:5" ht="39.75" customHeight="1">
      <c r="A22" s="1140" t="s">
        <v>327</v>
      </c>
      <c r="B22" s="1141"/>
      <c r="C22" s="1141"/>
    </row>
    <row r="23" spans="1:5" ht="34.5" customHeight="1">
      <c r="A23" s="1134" t="s">
        <v>325</v>
      </c>
      <c r="B23" s="1135"/>
      <c r="C23" s="1135"/>
    </row>
    <row r="24" spans="1:5" ht="23.25" customHeight="1">
      <c r="A24" s="1136"/>
      <c r="B24" s="1137"/>
      <c r="C24" s="1137"/>
    </row>
    <row r="25" spans="1:5">
      <c r="A25" s="153"/>
    </row>
    <row r="26" spans="1:5">
      <c r="A26" s="168" t="s">
        <v>118</v>
      </c>
    </row>
  </sheetData>
  <mergeCells count="8">
    <mergeCell ref="A23:C23"/>
    <mergeCell ref="A24:C24"/>
    <mergeCell ref="A21:C21"/>
    <mergeCell ref="A22:C22"/>
    <mergeCell ref="A1:C1"/>
    <mergeCell ref="A2:A3"/>
    <mergeCell ref="B2:B3"/>
    <mergeCell ref="C2:C3"/>
  </mergeCells>
  <hyperlinks>
    <hyperlink ref="A26" location="'List of Tables'!A1" display="Back to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E23:H25"/>
  <sheetViews>
    <sheetView workbookViewId="0">
      <selection sqref="A1:T1"/>
    </sheetView>
  </sheetViews>
  <sheetFormatPr defaultRowHeight="12.75"/>
  <sheetData>
    <row r="23" spans="5:8">
      <c r="E23" s="27"/>
      <c r="F23" s="27"/>
      <c r="G23" s="27"/>
      <c r="H23" s="27"/>
    </row>
    <row r="24" spans="5:8">
      <c r="E24" s="27"/>
      <c r="F24" s="27"/>
      <c r="G24" s="27"/>
      <c r="H24" s="27"/>
    </row>
    <row r="25" spans="5:8">
      <c r="E25" s="24"/>
      <c r="F25" s="24"/>
      <c r="G25" s="24"/>
      <c r="H25" s="24"/>
    </row>
  </sheetData>
  <phoneticPr fontId="18" type="noConversion"/>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sqref="A1:T1"/>
    </sheetView>
  </sheetViews>
  <sheetFormatPr defaultRowHeight="12.75"/>
  <cols>
    <col min="1" max="1" width="32.5703125" customWidth="1"/>
  </cols>
  <sheetData>
    <row r="1" spans="1:20" ht="23.25" customHeight="1" thickBot="1">
      <c r="A1" s="1003" t="s">
        <v>519</v>
      </c>
      <c r="B1" s="1004"/>
      <c r="C1" s="1004"/>
      <c r="D1" s="1004"/>
      <c r="E1" s="1004"/>
      <c r="F1" s="1004"/>
      <c r="G1" s="1004"/>
      <c r="H1" s="1004"/>
      <c r="I1" s="1004"/>
      <c r="J1" s="1004"/>
      <c r="K1" s="1004"/>
      <c r="L1" s="1004"/>
      <c r="M1" s="1004"/>
      <c r="N1" s="1004"/>
      <c r="O1" s="1004"/>
      <c r="P1" s="1004"/>
      <c r="Q1" s="1004"/>
      <c r="R1" s="1004"/>
      <c r="S1" s="1004"/>
      <c r="T1" s="1006"/>
    </row>
    <row r="2" spans="1:20" ht="13.5" customHeight="1" thickBot="1">
      <c r="A2" s="298"/>
      <c r="B2" s="200" t="s">
        <v>171</v>
      </c>
      <c r="C2" s="200" t="s">
        <v>172</v>
      </c>
      <c r="D2" s="200" t="s">
        <v>173</v>
      </c>
      <c r="E2" s="200" t="s">
        <v>174</v>
      </c>
      <c r="F2" s="200" t="s">
        <v>175</v>
      </c>
      <c r="G2" s="200" t="s">
        <v>176</v>
      </c>
      <c r="H2" s="200" t="s">
        <v>177</v>
      </c>
      <c r="I2" s="200" t="s">
        <v>178</v>
      </c>
      <c r="J2" s="200" t="s">
        <v>179</v>
      </c>
      <c r="K2" s="200" t="s">
        <v>180</v>
      </c>
      <c r="L2" s="200" t="s">
        <v>181</v>
      </c>
      <c r="M2" s="200" t="s">
        <v>182</v>
      </c>
      <c r="N2" s="200" t="s">
        <v>42</v>
      </c>
      <c r="O2" s="200" t="s">
        <v>43</v>
      </c>
      <c r="P2" s="200" t="s">
        <v>78</v>
      </c>
      <c r="Q2" s="200" t="s">
        <v>79</v>
      </c>
      <c r="R2" s="200" t="s">
        <v>120</v>
      </c>
      <c r="S2" s="200" t="s">
        <v>168</v>
      </c>
      <c r="T2" s="310" t="s">
        <v>330</v>
      </c>
    </row>
    <row r="3" spans="1:20">
      <c r="A3" s="301" t="s">
        <v>22</v>
      </c>
      <c r="B3" s="147">
        <v>5075.79</v>
      </c>
      <c r="C3" s="147">
        <v>5069.6975000000002</v>
      </c>
      <c r="D3" s="147">
        <v>5063.2550000000001</v>
      </c>
      <c r="E3" s="147">
        <v>5064.6499999999996</v>
      </c>
      <c r="F3" s="147">
        <v>5066.625</v>
      </c>
      <c r="G3" s="147">
        <v>5072.45</v>
      </c>
      <c r="H3" s="147">
        <v>5090.7749999999996</v>
      </c>
      <c r="I3" s="147">
        <v>5115.9250000000002</v>
      </c>
      <c r="J3" s="147">
        <v>5142.3249999999998</v>
      </c>
      <c r="K3" s="147">
        <v>5178.2250000000004</v>
      </c>
      <c r="L3" s="147">
        <v>5210.1499999999996</v>
      </c>
      <c r="M3" s="147">
        <v>5239.4750000000004</v>
      </c>
      <c r="N3" s="147">
        <v>5271.625</v>
      </c>
      <c r="O3" s="147">
        <v>5303.3249999999998</v>
      </c>
      <c r="P3" s="147">
        <v>5317.125</v>
      </c>
      <c r="Q3" s="147">
        <v>5332.6750000000002</v>
      </c>
      <c r="R3" s="147">
        <v>5353.95</v>
      </c>
      <c r="S3" s="147">
        <v>5380.9250000000002</v>
      </c>
      <c r="T3" s="148">
        <v>5404.7</v>
      </c>
    </row>
    <row r="4" spans="1:20" ht="13.5" thickBot="1">
      <c r="A4" s="302" t="s">
        <v>23</v>
      </c>
      <c r="B4" s="146">
        <v>58527.275000000001</v>
      </c>
      <c r="C4" s="146">
        <v>58734.824999999997</v>
      </c>
      <c r="D4" s="146">
        <v>58942.828999999998</v>
      </c>
      <c r="E4" s="146">
        <v>59176.181299999997</v>
      </c>
      <c r="F4" s="146">
        <v>59433.423299999995</v>
      </c>
      <c r="G4" s="146">
        <v>59715.087500000001</v>
      </c>
      <c r="H4" s="146">
        <v>60066.091999999997</v>
      </c>
      <c r="I4" s="146">
        <v>60516.7238</v>
      </c>
      <c r="J4" s="146">
        <v>60950.069000000003</v>
      </c>
      <c r="K4" s="146">
        <v>61445.249299999996</v>
      </c>
      <c r="L4" s="146">
        <v>61932.950499999999</v>
      </c>
      <c r="M4" s="146">
        <v>62385.228499999997</v>
      </c>
      <c r="N4" s="146">
        <v>62890.878299999997</v>
      </c>
      <c r="O4" s="146">
        <v>63390.116299999994</v>
      </c>
      <c r="P4" s="146">
        <v>63805.186000000002</v>
      </c>
      <c r="Q4" s="146">
        <v>64228.428500000002</v>
      </c>
      <c r="R4" s="146">
        <v>64725.072500000002</v>
      </c>
      <c r="S4" s="146">
        <v>65244.538999999997</v>
      </c>
      <c r="T4" s="149">
        <v>65648.054000000004</v>
      </c>
    </row>
    <row r="5" spans="1:20" ht="13.5" thickBot="1">
      <c r="A5" s="927" t="s">
        <v>204</v>
      </c>
      <c r="B5" s="929">
        <f>B3/B4</f>
        <v>8.6725206324743467E-2</v>
      </c>
      <c r="C5" s="929">
        <f t="shared" ref="C5:T5" si="0">C3/C4</f>
        <v>8.6315018389856446E-2</v>
      </c>
      <c r="D5" s="929">
        <f t="shared" si="0"/>
        <v>8.5901119540767207E-2</v>
      </c>
      <c r="E5" s="929">
        <f t="shared" si="0"/>
        <v>8.558595517213613E-2</v>
      </c>
      <c r="F5" s="929">
        <f t="shared" si="0"/>
        <v>8.5248749250491182E-2</v>
      </c>
      <c r="G5" s="929">
        <f t="shared" si="0"/>
        <v>8.4944194379686699E-2</v>
      </c>
      <c r="H5" s="929">
        <f t="shared" si="0"/>
        <v>8.4752891864514845E-2</v>
      </c>
      <c r="I5" s="929">
        <f t="shared" si="0"/>
        <v>8.4537375435383366E-2</v>
      </c>
      <c r="J5" s="929">
        <f t="shared" si="0"/>
        <v>8.4369469704784081E-2</v>
      </c>
      <c r="K5" s="929">
        <f t="shared" si="0"/>
        <v>8.4273805688668602E-2</v>
      </c>
      <c r="L5" s="929">
        <f t="shared" si="0"/>
        <v>8.4125654565738797E-2</v>
      </c>
      <c r="M5" s="929">
        <f t="shared" si="0"/>
        <v>8.3985826869256403E-2</v>
      </c>
      <c r="N5" s="929">
        <f t="shared" si="0"/>
        <v>8.3821774198373694E-2</v>
      </c>
      <c r="O5" s="929">
        <f t="shared" si="0"/>
        <v>8.3661701690236526E-2</v>
      </c>
      <c r="P5" s="929">
        <f t="shared" si="0"/>
        <v>8.3333743435839214E-2</v>
      </c>
      <c r="Q5" s="929">
        <f t="shared" si="0"/>
        <v>8.3026708336792016E-2</v>
      </c>
      <c r="R5" s="929">
        <f t="shared" si="0"/>
        <v>8.2718331447214674E-2</v>
      </c>
      <c r="S5" s="929">
        <f t="shared" si="0"/>
        <v>8.2473185993390194E-2</v>
      </c>
      <c r="T5" s="930">
        <f t="shared" si="0"/>
        <v>8.2328411440802177E-2</v>
      </c>
    </row>
    <row r="6" spans="1:20">
      <c r="A6" s="1149" t="s">
        <v>498</v>
      </c>
      <c r="B6" s="1139"/>
      <c r="C6" s="1139"/>
      <c r="D6" s="1023"/>
      <c r="E6" s="1023"/>
      <c r="F6" s="1023"/>
      <c r="G6" s="1023"/>
      <c r="H6" s="1023"/>
      <c r="I6" s="1023"/>
      <c r="J6" s="1023"/>
      <c r="K6" s="1023"/>
      <c r="L6" s="1023"/>
      <c r="M6" s="1023"/>
      <c r="N6" s="1023"/>
      <c r="O6" s="1023"/>
      <c r="P6" s="1023"/>
      <c r="Q6" s="1023"/>
      <c r="R6" s="1023"/>
      <c r="S6" s="1023"/>
      <c r="T6" s="1023"/>
    </row>
    <row r="9" spans="1:20">
      <c r="A9" s="168" t="s">
        <v>118</v>
      </c>
    </row>
    <row r="18" spans="17:17">
      <c r="Q18" s="309"/>
    </row>
  </sheetData>
  <mergeCells count="2">
    <mergeCell ref="A1:T1"/>
    <mergeCell ref="A6:T6"/>
  </mergeCells>
  <hyperlinks>
    <hyperlink ref="A9" location="'List of Tables'!A1" display="Back to content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sqref="A1:T1"/>
    </sheetView>
  </sheetViews>
  <sheetFormatPr defaultRowHeight="12.75"/>
  <cols>
    <col min="1" max="1" width="48.85546875" style="255" customWidth="1"/>
    <col min="2" max="16384" width="9.140625" style="255"/>
  </cols>
  <sheetData>
    <row r="1" spans="1:20" ht="20.25" customHeight="1" thickBot="1">
      <c r="A1" s="1150" t="s">
        <v>520</v>
      </c>
      <c r="B1" s="1151"/>
      <c r="C1" s="1151"/>
      <c r="D1" s="1151"/>
      <c r="E1" s="1151"/>
      <c r="F1" s="1151"/>
      <c r="G1" s="1151"/>
      <c r="H1" s="1151"/>
      <c r="I1" s="1151"/>
      <c r="J1" s="1151"/>
      <c r="K1" s="1151"/>
      <c r="L1" s="1151"/>
      <c r="M1" s="1151"/>
      <c r="N1" s="1151"/>
      <c r="O1" s="1151"/>
      <c r="P1" s="1151"/>
      <c r="Q1" s="1151"/>
      <c r="R1" s="1151"/>
      <c r="S1" s="1151"/>
      <c r="T1" s="1152"/>
    </row>
    <row r="2" spans="1:20" ht="13.5" thickBot="1">
      <c r="A2" s="1153"/>
      <c r="B2" s="1159" t="s">
        <v>24</v>
      </c>
      <c r="C2" s="999"/>
      <c r="D2" s="999"/>
      <c r="E2" s="999"/>
      <c r="F2" s="999"/>
      <c r="G2" s="999"/>
      <c r="H2" s="999"/>
      <c r="I2" s="999"/>
      <c r="J2" s="999"/>
      <c r="K2" s="999"/>
      <c r="L2" s="999"/>
      <c r="M2" s="999"/>
      <c r="N2" s="999"/>
      <c r="O2" s="999"/>
      <c r="P2" s="999"/>
      <c r="Q2" s="999"/>
      <c r="R2" s="999"/>
      <c r="S2" s="999"/>
      <c r="T2" s="1000"/>
    </row>
    <row r="3" spans="1:20" ht="13.5" thickBot="1">
      <c r="A3" s="1154"/>
      <c r="B3" s="312" t="s">
        <v>171</v>
      </c>
      <c r="C3" s="313" t="s">
        <v>172</v>
      </c>
      <c r="D3" s="313" t="s">
        <v>173</v>
      </c>
      <c r="E3" s="313" t="s">
        <v>174</v>
      </c>
      <c r="F3" s="313" t="s">
        <v>175</v>
      </c>
      <c r="G3" s="313" t="s">
        <v>176</v>
      </c>
      <c r="H3" s="313" t="s">
        <v>177</v>
      </c>
      <c r="I3" s="313" t="s">
        <v>178</v>
      </c>
      <c r="J3" s="313" t="s">
        <v>179</v>
      </c>
      <c r="K3" s="313" t="s">
        <v>180</v>
      </c>
      <c r="L3" s="313" t="s">
        <v>181</v>
      </c>
      <c r="M3" s="313" t="s">
        <v>182</v>
      </c>
      <c r="N3" s="313" t="s">
        <v>42</v>
      </c>
      <c r="O3" s="313" t="s">
        <v>43</v>
      </c>
      <c r="P3" s="313" t="s">
        <v>78</v>
      </c>
      <c r="Q3" s="313" t="s">
        <v>79</v>
      </c>
      <c r="R3" s="313" t="s">
        <v>120</v>
      </c>
      <c r="S3" s="313" t="s">
        <v>168</v>
      </c>
      <c r="T3" s="314" t="s">
        <v>330</v>
      </c>
    </row>
    <row r="4" spans="1:20">
      <c r="A4" s="262" t="s">
        <v>4</v>
      </c>
      <c r="B4" s="266"/>
      <c r="C4" s="266"/>
      <c r="D4" s="266"/>
      <c r="E4" s="266"/>
      <c r="F4" s="266"/>
      <c r="G4" s="266"/>
      <c r="H4" s="266"/>
      <c r="I4" s="266"/>
      <c r="J4" s="266"/>
      <c r="K4" s="266"/>
      <c r="L4" s="266"/>
      <c r="M4" s="266"/>
      <c r="N4" s="266"/>
      <c r="O4" s="266"/>
      <c r="P4" s="266"/>
      <c r="Q4" s="266"/>
      <c r="R4" s="266"/>
      <c r="S4" s="266"/>
      <c r="T4" s="267"/>
    </row>
    <row r="5" spans="1:20">
      <c r="A5" s="265" t="s">
        <v>5</v>
      </c>
      <c r="B5" s="266"/>
      <c r="C5" s="266"/>
      <c r="D5" s="266"/>
      <c r="E5" s="266"/>
      <c r="F5" s="266"/>
      <c r="G5" s="266"/>
      <c r="H5" s="266"/>
      <c r="I5" s="266"/>
      <c r="J5" s="266"/>
      <c r="K5" s="266"/>
      <c r="L5" s="266"/>
      <c r="M5" s="266"/>
      <c r="N5" s="266"/>
      <c r="O5" s="266"/>
      <c r="P5" s="266"/>
      <c r="Q5" s="266"/>
      <c r="R5" s="266"/>
      <c r="S5" s="266"/>
      <c r="T5" s="267"/>
    </row>
    <row r="6" spans="1:20">
      <c r="A6" s="265" t="s">
        <v>109</v>
      </c>
      <c r="B6" s="268">
        <v>28721</v>
      </c>
      <c r="C6" s="268">
        <v>30102</v>
      </c>
      <c r="D6" s="268">
        <v>32080</v>
      </c>
      <c r="E6" s="268">
        <v>32752</v>
      </c>
      <c r="F6" s="268">
        <v>32675</v>
      </c>
      <c r="G6" s="268">
        <v>35573</v>
      </c>
      <c r="H6" s="268">
        <v>37872</v>
      </c>
      <c r="I6" s="268">
        <v>40563</v>
      </c>
      <c r="J6" s="268">
        <v>42766</v>
      </c>
      <c r="K6" s="268">
        <v>45282</v>
      </c>
      <c r="L6" s="268">
        <v>44374</v>
      </c>
      <c r="M6" s="268">
        <v>43680</v>
      </c>
      <c r="N6" s="268">
        <v>46206</v>
      </c>
      <c r="O6" s="268">
        <v>47776</v>
      </c>
      <c r="P6" s="268">
        <v>48912</v>
      </c>
      <c r="Q6" s="268">
        <v>50805</v>
      </c>
      <c r="R6" s="268">
        <v>52640</v>
      </c>
      <c r="S6" s="268">
        <v>54446</v>
      </c>
      <c r="T6" s="269">
        <v>57743</v>
      </c>
    </row>
    <row r="7" spans="1:20">
      <c r="A7" s="265" t="s">
        <v>264</v>
      </c>
      <c r="B7" s="268">
        <v>28882</v>
      </c>
      <c r="C7" s="268">
        <v>30315</v>
      </c>
      <c r="D7" s="268">
        <v>32489</v>
      </c>
      <c r="E7" s="268">
        <v>33211</v>
      </c>
      <c r="F7" s="268">
        <v>33115</v>
      </c>
      <c r="G7" s="268">
        <v>35941</v>
      </c>
      <c r="H7" s="268">
        <v>38388</v>
      </c>
      <c r="I7" s="268">
        <v>41416</v>
      </c>
      <c r="J7" s="268">
        <v>43431</v>
      </c>
      <c r="K7" s="268">
        <v>46051</v>
      </c>
      <c r="L7" s="268">
        <v>45268</v>
      </c>
      <c r="M7" s="268">
        <v>44233</v>
      </c>
      <c r="N7" s="268">
        <v>46972</v>
      </c>
      <c r="O7" s="268">
        <v>48581</v>
      </c>
      <c r="P7" s="268">
        <v>49414</v>
      </c>
      <c r="Q7" s="268">
        <v>51178</v>
      </c>
      <c r="R7" s="268">
        <v>52780</v>
      </c>
      <c r="S7" s="268">
        <v>54439</v>
      </c>
      <c r="T7" s="269">
        <v>57750</v>
      </c>
    </row>
    <row r="8" spans="1:20">
      <c r="A8" s="265" t="s">
        <v>108</v>
      </c>
      <c r="B8" s="268">
        <v>30240</v>
      </c>
      <c r="C8" s="268">
        <v>32146</v>
      </c>
      <c r="D8" s="268">
        <v>35953</v>
      </c>
      <c r="E8" s="268">
        <v>36705</v>
      </c>
      <c r="F8" s="268">
        <v>36677</v>
      </c>
      <c r="G8" s="268">
        <v>38971</v>
      </c>
      <c r="H8" s="268">
        <v>42462</v>
      </c>
      <c r="I8" s="268">
        <v>48381</v>
      </c>
      <c r="J8" s="268">
        <v>48919</v>
      </c>
      <c r="K8" s="268">
        <v>52882</v>
      </c>
      <c r="L8" s="268">
        <v>53229</v>
      </c>
      <c r="M8" s="268">
        <v>49476</v>
      </c>
      <c r="N8" s="268">
        <v>54037</v>
      </c>
      <c r="O8" s="268">
        <v>55676</v>
      </c>
      <c r="P8" s="268">
        <v>53556</v>
      </c>
      <c r="Q8" s="268">
        <v>54252</v>
      </c>
      <c r="R8" s="268">
        <v>54014</v>
      </c>
      <c r="S8" s="268">
        <v>54501</v>
      </c>
      <c r="T8" s="269">
        <v>57952</v>
      </c>
    </row>
    <row r="9" spans="1:20">
      <c r="A9" s="265" t="s">
        <v>75</v>
      </c>
      <c r="B9" s="268">
        <v>30381</v>
      </c>
      <c r="C9" s="268">
        <v>31402</v>
      </c>
      <c r="D9" s="268">
        <v>33129</v>
      </c>
      <c r="E9" s="268">
        <v>34831</v>
      </c>
      <c r="F9" s="268">
        <v>37470</v>
      </c>
      <c r="G9" s="268">
        <v>40915</v>
      </c>
      <c r="H9" s="268">
        <v>43139</v>
      </c>
      <c r="I9" s="268">
        <v>45777</v>
      </c>
      <c r="J9" s="268">
        <v>47971</v>
      </c>
      <c r="K9" s="268">
        <v>51068</v>
      </c>
      <c r="L9" s="268">
        <v>53053</v>
      </c>
      <c r="M9" s="268">
        <v>55451</v>
      </c>
      <c r="N9" s="268">
        <v>58430</v>
      </c>
      <c r="O9" s="268">
        <v>58868</v>
      </c>
      <c r="P9" s="268">
        <v>59778</v>
      </c>
      <c r="Q9" s="268">
        <v>60531</v>
      </c>
      <c r="R9" s="268">
        <v>61352</v>
      </c>
      <c r="S9" s="268">
        <v>62135</v>
      </c>
      <c r="T9" s="269">
        <v>63188</v>
      </c>
    </row>
    <row r="10" spans="1:20" ht="13.5" thickBot="1">
      <c r="A10" s="265" t="s">
        <v>6</v>
      </c>
      <c r="B10" s="268">
        <v>2042</v>
      </c>
      <c r="C10" s="268">
        <v>2196</v>
      </c>
      <c r="D10" s="268">
        <v>2819</v>
      </c>
      <c r="E10" s="268">
        <v>3151</v>
      </c>
      <c r="F10" s="268">
        <v>2778</v>
      </c>
      <c r="G10" s="268">
        <v>2690</v>
      </c>
      <c r="H10" s="268">
        <v>2811</v>
      </c>
      <c r="I10" s="268">
        <v>2804</v>
      </c>
      <c r="J10" s="268">
        <v>2953</v>
      </c>
      <c r="K10" s="268">
        <v>3051</v>
      </c>
      <c r="L10" s="268">
        <v>3686</v>
      </c>
      <c r="M10" s="268">
        <v>3732</v>
      </c>
      <c r="N10" s="268">
        <v>3863</v>
      </c>
      <c r="O10" s="268">
        <v>3897</v>
      </c>
      <c r="P10" s="268">
        <v>3931</v>
      </c>
      <c r="Q10" s="268">
        <v>4066</v>
      </c>
      <c r="R10" s="268">
        <v>4276</v>
      </c>
      <c r="S10" s="268">
        <v>4294</v>
      </c>
      <c r="T10" s="269">
        <v>4331</v>
      </c>
    </row>
    <row r="11" spans="1:20">
      <c r="A11" s="928" t="s">
        <v>7</v>
      </c>
      <c r="B11" s="299"/>
      <c r="C11" s="299"/>
      <c r="D11" s="299"/>
      <c r="E11" s="299"/>
      <c r="F11" s="299"/>
      <c r="G11" s="299"/>
      <c r="H11" s="299"/>
      <c r="I11" s="299"/>
      <c r="J11" s="299"/>
      <c r="K11" s="299"/>
      <c r="L11" s="299"/>
      <c r="M11" s="299"/>
      <c r="N11" s="299"/>
      <c r="O11" s="1155"/>
      <c r="P11" s="1155"/>
      <c r="Q11" s="1155"/>
      <c r="R11" s="299"/>
      <c r="S11" s="561"/>
      <c r="T11" s="1157"/>
    </row>
    <row r="12" spans="1:20">
      <c r="A12" s="273" t="s">
        <v>8</v>
      </c>
      <c r="B12" s="300"/>
      <c r="C12" s="300"/>
      <c r="D12" s="300"/>
      <c r="E12" s="300"/>
      <c r="F12" s="300"/>
      <c r="G12" s="300"/>
      <c r="H12" s="300"/>
      <c r="I12" s="300"/>
      <c r="J12" s="300"/>
      <c r="K12" s="300"/>
      <c r="L12" s="300"/>
      <c r="M12" s="300"/>
      <c r="N12" s="300"/>
      <c r="O12" s="1156"/>
      <c r="P12" s="1156"/>
      <c r="Q12" s="1156"/>
      <c r="R12" s="300"/>
      <c r="S12" s="562"/>
      <c r="T12" s="1158"/>
    </row>
    <row r="13" spans="1:20">
      <c r="A13" s="273" t="s">
        <v>109</v>
      </c>
      <c r="B13" s="274">
        <v>-3701</v>
      </c>
      <c r="C13" s="274">
        <v>-3497</v>
      </c>
      <c r="D13" s="274">
        <v>-3868</v>
      </c>
      <c r="E13" s="274">
        <v>-5230</v>
      </c>
      <c r="F13" s="274">
        <v>-7573</v>
      </c>
      <c r="G13" s="274">
        <v>-8031</v>
      </c>
      <c r="H13" s="274">
        <v>-8078</v>
      </c>
      <c r="I13" s="274">
        <v>-8018</v>
      </c>
      <c r="J13" s="274">
        <v>-8158</v>
      </c>
      <c r="K13" s="274">
        <v>-8837</v>
      </c>
      <c r="L13" s="274">
        <v>-12364</v>
      </c>
      <c r="M13" s="274">
        <v>-15503</v>
      </c>
      <c r="N13" s="274">
        <v>-16087</v>
      </c>
      <c r="O13" s="274">
        <v>-14989</v>
      </c>
      <c r="P13" s="274">
        <v>-14796</v>
      </c>
      <c r="Q13" s="274">
        <v>-13792</v>
      </c>
      <c r="R13" s="274">
        <v>-12989</v>
      </c>
      <c r="S13" s="274">
        <v>-11983</v>
      </c>
      <c r="T13" s="275">
        <v>-9776</v>
      </c>
    </row>
    <row r="14" spans="1:20">
      <c r="A14" s="273" t="s">
        <v>197</v>
      </c>
      <c r="B14" s="274">
        <v>-3540</v>
      </c>
      <c r="C14" s="274">
        <v>-3283</v>
      </c>
      <c r="D14" s="274">
        <v>-3459</v>
      </c>
      <c r="E14" s="274">
        <v>-4770</v>
      </c>
      <c r="F14" s="274">
        <v>-7132</v>
      </c>
      <c r="G14" s="274">
        <v>-7663</v>
      </c>
      <c r="H14" s="274">
        <v>-7562</v>
      </c>
      <c r="I14" s="274">
        <v>-7164</v>
      </c>
      <c r="J14" s="274">
        <v>-7492</v>
      </c>
      <c r="K14" s="274">
        <v>-8068</v>
      </c>
      <c r="L14" s="274">
        <v>-11471</v>
      </c>
      <c r="M14" s="274">
        <v>-14949</v>
      </c>
      <c r="N14" s="274">
        <v>-15321</v>
      </c>
      <c r="O14" s="274">
        <v>-14184</v>
      </c>
      <c r="P14" s="274">
        <v>-14295</v>
      </c>
      <c r="Q14" s="274">
        <v>-13419</v>
      </c>
      <c r="R14" s="274">
        <v>-12849</v>
      </c>
      <c r="S14" s="274">
        <v>-11990</v>
      </c>
      <c r="T14" s="275">
        <v>-9769</v>
      </c>
    </row>
    <row r="15" spans="1:20" ht="13.5" thickBot="1">
      <c r="A15" s="276" t="s">
        <v>108</v>
      </c>
      <c r="B15" s="277">
        <v>-2182</v>
      </c>
      <c r="C15" s="277">
        <v>-1453</v>
      </c>
      <c r="D15" s="277">
        <v>5</v>
      </c>
      <c r="E15" s="277">
        <v>-1277</v>
      </c>
      <c r="F15" s="277">
        <v>-3571</v>
      </c>
      <c r="G15" s="277">
        <v>-4634</v>
      </c>
      <c r="H15" s="277">
        <v>-3488</v>
      </c>
      <c r="I15" s="277">
        <v>-199</v>
      </c>
      <c r="J15" s="277">
        <v>-2004</v>
      </c>
      <c r="K15" s="277">
        <v>-1237</v>
      </c>
      <c r="L15" s="277">
        <v>-3509</v>
      </c>
      <c r="M15" s="277">
        <v>-9706</v>
      </c>
      <c r="N15" s="277">
        <v>-8256</v>
      </c>
      <c r="O15" s="277">
        <v>-7089</v>
      </c>
      <c r="P15" s="277">
        <v>-10153</v>
      </c>
      <c r="Q15" s="277">
        <v>-10345</v>
      </c>
      <c r="R15" s="277">
        <v>-11615</v>
      </c>
      <c r="S15" s="277">
        <v>-11927</v>
      </c>
      <c r="T15" s="278">
        <v>-9568</v>
      </c>
    </row>
    <row r="16" spans="1:20">
      <c r="A16" s="262" t="s">
        <v>9</v>
      </c>
      <c r="B16" s="266"/>
      <c r="C16" s="266"/>
      <c r="D16" s="266"/>
      <c r="E16" s="266"/>
      <c r="F16" s="266"/>
      <c r="G16" s="266"/>
      <c r="H16" s="266"/>
      <c r="I16" s="266"/>
      <c r="J16" s="266"/>
      <c r="K16" s="266"/>
      <c r="L16" s="266"/>
      <c r="M16" s="266"/>
      <c r="N16" s="266"/>
      <c r="O16" s="263"/>
      <c r="P16" s="263"/>
      <c r="Q16" s="263"/>
      <c r="R16" s="263"/>
      <c r="S16" s="263"/>
      <c r="T16" s="264"/>
    </row>
    <row r="17" spans="1:20">
      <c r="A17" s="265" t="s">
        <v>76</v>
      </c>
      <c r="B17" s="268">
        <v>2227</v>
      </c>
      <c r="C17" s="268">
        <v>2381</v>
      </c>
      <c r="D17" s="268">
        <v>2605</v>
      </c>
      <c r="E17" s="268">
        <v>3651</v>
      </c>
      <c r="F17" s="268">
        <v>3854</v>
      </c>
      <c r="G17" s="268">
        <v>3998</v>
      </c>
      <c r="H17" s="268">
        <v>5081</v>
      </c>
      <c r="I17" s="268">
        <v>5630</v>
      </c>
      <c r="J17" s="268">
        <v>6355</v>
      </c>
      <c r="K17" s="268">
        <v>6847</v>
      </c>
      <c r="L17" s="268">
        <v>8192</v>
      </c>
      <c r="M17" s="268">
        <v>8191</v>
      </c>
      <c r="N17" s="268">
        <v>7654</v>
      </c>
      <c r="O17" s="268">
        <v>7524</v>
      </c>
      <c r="P17" s="268">
        <v>8316</v>
      </c>
      <c r="Q17" s="268">
        <v>7049</v>
      </c>
      <c r="R17" s="268">
        <v>7134</v>
      </c>
      <c r="S17" s="268">
        <v>6913</v>
      </c>
      <c r="T17" s="269">
        <v>8021</v>
      </c>
    </row>
    <row r="18" spans="1:20" ht="13.5" thickBot="1">
      <c r="A18" s="270" t="s">
        <v>6</v>
      </c>
      <c r="B18" s="271">
        <v>-2042</v>
      </c>
      <c r="C18" s="271">
        <v>-2196</v>
      </c>
      <c r="D18" s="271">
        <v>-2819</v>
      </c>
      <c r="E18" s="271">
        <v>-3151</v>
      </c>
      <c r="F18" s="271">
        <v>-2778</v>
      </c>
      <c r="G18" s="271">
        <v>-2690</v>
      </c>
      <c r="H18" s="271">
        <v>-2811</v>
      </c>
      <c r="I18" s="271">
        <v>-2804</v>
      </c>
      <c r="J18" s="271">
        <v>-2953</v>
      </c>
      <c r="K18" s="271">
        <v>-3051</v>
      </c>
      <c r="L18" s="271">
        <v>-3686</v>
      </c>
      <c r="M18" s="271">
        <v>-3732</v>
      </c>
      <c r="N18" s="271">
        <v>-3863</v>
      </c>
      <c r="O18" s="271">
        <v>-3897</v>
      </c>
      <c r="P18" s="271">
        <v>-3931</v>
      </c>
      <c r="Q18" s="271">
        <v>-4066</v>
      </c>
      <c r="R18" s="271">
        <v>-4276</v>
      </c>
      <c r="S18" s="271">
        <v>-4294</v>
      </c>
      <c r="T18" s="272">
        <v>-4331</v>
      </c>
    </row>
    <row r="19" spans="1:20" ht="13.5" thickBot="1">
      <c r="A19" s="276" t="s">
        <v>10</v>
      </c>
      <c r="B19" s="277">
        <v>185</v>
      </c>
      <c r="C19" s="277">
        <v>185</v>
      </c>
      <c r="D19" s="277">
        <v>-214</v>
      </c>
      <c r="E19" s="277">
        <v>500</v>
      </c>
      <c r="F19" s="277">
        <v>1076</v>
      </c>
      <c r="G19" s="277">
        <v>1308</v>
      </c>
      <c r="H19" s="277">
        <v>2270</v>
      </c>
      <c r="I19" s="277">
        <v>2826</v>
      </c>
      <c r="J19" s="277">
        <v>3402</v>
      </c>
      <c r="K19" s="277">
        <v>3796</v>
      </c>
      <c r="L19" s="277">
        <v>4506</v>
      </c>
      <c r="M19" s="277">
        <v>4459</v>
      </c>
      <c r="N19" s="277">
        <v>3791</v>
      </c>
      <c r="O19" s="279">
        <v>3627</v>
      </c>
      <c r="P19" s="279">
        <v>4385</v>
      </c>
      <c r="Q19" s="279">
        <v>2984</v>
      </c>
      <c r="R19" s="279">
        <v>2858</v>
      </c>
      <c r="S19" s="279">
        <v>2619</v>
      </c>
      <c r="T19" s="280">
        <v>3689</v>
      </c>
    </row>
    <row r="20" spans="1:20" ht="22.5" customHeight="1">
      <c r="A20" s="273" t="s">
        <v>11</v>
      </c>
      <c r="B20" s="311"/>
      <c r="C20" s="311"/>
      <c r="D20" s="311"/>
      <c r="E20" s="311"/>
      <c r="F20" s="311"/>
      <c r="G20" s="311"/>
      <c r="H20" s="311"/>
      <c r="I20" s="311"/>
      <c r="J20" s="311"/>
      <c r="K20" s="311"/>
      <c r="L20" s="311"/>
      <c r="M20" s="311"/>
      <c r="N20" s="311"/>
      <c r="O20" s="281"/>
      <c r="P20" s="281"/>
      <c r="Q20" s="281"/>
      <c r="R20" s="281"/>
      <c r="S20" s="281"/>
      <c r="T20" s="282"/>
    </row>
    <row r="21" spans="1:20">
      <c r="A21" s="273" t="s">
        <v>109</v>
      </c>
      <c r="B21" s="274">
        <v>-3887</v>
      </c>
      <c r="C21" s="274">
        <v>-3682</v>
      </c>
      <c r="D21" s="274">
        <v>-3653</v>
      </c>
      <c r="E21" s="274">
        <v>-5730</v>
      </c>
      <c r="F21" s="274">
        <v>-8648</v>
      </c>
      <c r="G21" s="274">
        <v>-9340</v>
      </c>
      <c r="H21" s="274">
        <v>-10349</v>
      </c>
      <c r="I21" s="274">
        <v>-10844</v>
      </c>
      <c r="J21" s="274">
        <v>-11560</v>
      </c>
      <c r="K21" s="274">
        <v>-12633</v>
      </c>
      <c r="L21" s="274">
        <v>-16871</v>
      </c>
      <c r="M21" s="274">
        <v>-19962</v>
      </c>
      <c r="N21" s="274">
        <v>-19878</v>
      </c>
      <c r="O21" s="274">
        <v>-18617</v>
      </c>
      <c r="P21" s="274">
        <v>-19181</v>
      </c>
      <c r="Q21" s="274">
        <v>-16776</v>
      </c>
      <c r="R21" s="274">
        <v>-15847</v>
      </c>
      <c r="S21" s="274">
        <v>-14602</v>
      </c>
      <c r="T21" s="275">
        <v>-13465</v>
      </c>
    </row>
    <row r="22" spans="1:20">
      <c r="A22" s="273" t="s">
        <v>197</v>
      </c>
      <c r="B22" s="274">
        <v>-3725</v>
      </c>
      <c r="C22" s="274">
        <v>-3469</v>
      </c>
      <c r="D22" s="274">
        <v>-3244</v>
      </c>
      <c r="E22" s="274">
        <v>-5271</v>
      </c>
      <c r="F22" s="274">
        <v>-8208</v>
      </c>
      <c r="G22" s="274">
        <v>-8971</v>
      </c>
      <c r="H22" s="274">
        <v>-9832</v>
      </c>
      <c r="I22" s="274">
        <v>-9990</v>
      </c>
      <c r="J22" s="274">
        <v>-10895</v>
      </c>
      <c r="K22" s="274">
        <v>-11864</v>
      </c>
      <c r="L22" s="274">
        <v>-15977</v>
      </c>
      <c r="M22" s="274">
        <v>-19409</v>
      </c>
      <c r="N22" s="274">
        <v>-19112</v>
      </c>
      <c r="O22" s="274">
        <v>-17812</v>
      </c>
      <c r="P22" s="274">
        <v>-18680</v>
      </c>
      <c r="Q22" s="274">
        <v>-16403</v>
      </c>
      <c r="R22" s="274">
        <v>-15707</v>
      </c>
      <c r="S22" s="274">
        <v>-14609</v>
      </c>
      <c r="T22" s="275">
        <v>-13458</v>
      </c>
    </row>
    <row r="23" spans="1:20" ht="13.5" thickBot="1">
      <c r="A23" s="276" t="s">
        <v>108</v>
      </c>
      <c r="B23" s="277">
        <v>-2368</v>
      </c>
      <c r="C23" s="277">
        <v>-1638</v>
      </c>
      <c r="D23" s="277">
        <v>220</v>
      </c>
      <c r="E23" s="277">
        <v>-1777</v>
      </c>
      <c r="F23" s="277">
        <v>-4647</v>
      </c>
      <c r="G23" s="277">
        <v>-5942</v>
      </c>
      <c r="H23" s="277">
        <v>-5758</v>
      </c>
      <c r="I23" s="277">
        <v>-3025</v>
      </c>
      <c r="J23" s="277">
        <v>-5406</v>
      </c>
      <c r="K23" s="277">
        <v>-5033</v>
      </c>
      <c r="L23" s="277">
        <v>-8016</v>
      </c>
      <c r="M23" s="277">
        <v>-14166</v>
      </c>
      <c r="N23" s="277">
        <v>-12047</v>
      </c>
      <c r="O23" s="277">
        <v>-10716</v>
      </c>
      <c r="P23" s="277">
        <v>-14538</v>
      </c>
      <c r="Q23" s="277">
        <v>-13329</v>
      </c>
      <c r="R23" s="277">
        <v>-14473</v>
      </c>
      <c r="S23" s="277">
        <v>-14546</v>
      </c>
      <c r="T23" s="278">
        <v>-13257</v>
      </c>
    </row>
    <row r="25" spans="1:20">
      <c r="B25" s="283"/>
      <c r="C25" s="283"/>
      <c r="D25" s="283"/>
      <c r="E25" s="283"/>
      <c r="F25" s="283"/>
      <c r="G25" s="283"/>
      <c r="H25" s="283"/>
      <c r="I25" s="283"/>
      <c r="J25" s="283"/>
      <c r="K25" s="283"/>
      <c r="L25" s="283"/>
      <c r="M25" s="283"/>
      <c r="N25" s="283"/>
      <c r="O25" s="283"/>
      <c r="P25" s="283"/>
      <c r="Q25" s="283"/>
      <c r="R25" s="283"/>
      <c r="S25" s="283"/>
      <c r="T25" s="283"/>
    </row>
    <row r="26" spans="1:20">
      <c r="A26" s="168" t="s">
        <v>118</v>
      </c>
    </row>
    <row r="27" spans="1:20">
      <c r="B27" s="283"/>
      <c r="C27" s="283"/>
      <c r="D27" s="283"/>
      <c r="E27" s="283"/>
      <c r="F27" s="283"/>
      <c r="G27" s="283"/>
      <c r="H27" s="283"/>
      <c r="I27" s="283"/>
      <c r="J27" s="283"/>
      <c r="K27" s="283"/>
      <c r="L27" s="283"/>
      <c r="M27" s="283"/>
      <c r="N27" s="283"/>
      <c r="O27" s="283"/>
      <c r="P27" s="283"/>
      <c r="Q27" s="283"/>
      <c r="R27" s="283"/>
      <c r="S27" s="283"/>
      <c r="T27" s="283"/>
    </row>
    <row r="28" spans="1:20">
      <c r="B28" s="283"/>
      <c r="C28" s="283"/>
      <c r="D28" s="283"/>
      <c r="E28" s="283"/>
      <c r="F28" s="283"/>
      <c r="G28" s="283"/>
      <c r="H28" s="283"/>
      <c r="I28" s="283"/>
      <c r="J28" s="283"/>
      <c r="K28" s="283"/>
      <c r="L28" s="283"/>
      <c r="M28" s="283"/>
      <c r="N28" s="283"/>
      <c r="O28" s="283"/>
      <c r="P28" s="283"/>
      <c r="Q28" s="283"/>
      <c r="R28" s="283"/>
      <c r="S28" s="283"/>
      <c r="T28" s="283"/>
    </row>
    <row r="31" spans="1:20" ht="15.75" customHeight="1"/>
  </sheetData>
  <mergeCells count="7">
    <mergeCell ref="A1:T1"/>
    <mergeCell ref="A2:A3"/>
    <mergeCell ref="O11:O12"/>
    <mergeCell ref="P11:P12"/>
    <mergeCell ref="Q11:Q12"/>
    <mergeCell ref="T11:T12"/>
    <mergeCell ref="B2:T2"/>
  </mergeCells>
  <hyperlinks>
    <hyperlink ref="A26" location="'List of Tables'!A1" display="Back to contents"/>
  </hyperlinks>
  <pageMargins left="0.75" right="0.75" top="1" bottom="1" header="0.5" footer="0.5"/>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7"/>
  <sheetViews>
    <sheetView workbookViewId="0">
      <selection sqref="A1:T1"/>
    </sheetView>
  </sheetViews>
  <sheetFormatPr defaultRowHeight="12.75"/>
  <cols>
    <col min="1" max="1" width="57.42578125" style="236" customWidth="1"/>
    <col min="2" max="20" width="8.42578125" style="236" customWidth="1"/>
    <col min="21" max="16384" width="9.140625" style="236"/>
  </cols>
  <sheetData>
    <row r="1" spans="1:21" ht="18" customHeight="1">
      <c r="A1" s="1160" t="s">
        <v>521</v>
      </c>
      <c r="B1" s="1161"/>
      <c r="C1" s="1161"/>
      <c r="D1" s="1161"/>
      <c r="E1" s="1161"/>
      <c r="F1" s="1161"/>
      <c r="G1" s="1161"/>
      <c r="H1" s="1161"/>
      <c r="I1" s="1161"/>
      <c r="J1" s="1161"/>
      <c r="K1" s="1161"/>
      <c r="L1" s="1161"/>
      <c r="M1" s="1161"/>
      <c r="N1" s="1161"/>
      <c r="O1" s="1161"/>
      <c r="P1" s="1161"/>
      <c r="Q1" s="1161"/>
      <c r="R1" s="1161"/>
      <c r="S1" s="1162"/>
      <c r="T1" s="1163"/>
    </row>
    <row r="2" spans="1:21" ht="13.5" customHeight="1">
      <c r="A2" s="501"/>
      <c r="B2" s="1164" t="s">
        <v>24</v>
      </c>
      <c r="C2" s="1165"/>
      <c r="D2" s="1165"/>
      <c r="E2" s="1165"/>
      <c r="F2" s="1165"/>
      <c r="G2" s="1165"/>
      <c r="H2" s="1165"/>
      <c r="I2" s="1165"/>
      <c r="J2" s="1165"/>
      <c r="K2" s="1165"/>
      <c r="L2" s="1165"/>
      <c r="M2" s="1165"/>
      <c r="N2" s="1165"/>
      <c r="O2" s="1165"/>
      <c r="P2" s="1165"/>
      <c r="Q2" s="1165"/>
      <c r="R2" s="1165"/>
      <c r="S2" s="1165"/>
      <c r="T2" s="1166"/>
    </row>
    <row r="3" spans="1:21" ht="13.5" thickBot="1">
      <c r="A3" s="502"/>
      <c r="B3" s="489" t="s">
        <v>171</v>
      </c>
      <c r="C3" s="489" t="s">
        <v>172</v>
      </c>
      <c r="D3" s="489" t="s">
        <v>173</v>
      </c>
      <c r="E3" s="489" t="s">
        <v>174</v>
      </c>
      <c r="F3" s="489" t="s">
        <v>175</v>
      </c>
      <c r="G3" s="489" t="s">
        <v>176</v>
      </c>
      <c r="H3" s="489" t="s">
        <v>177</v>
      </c>
      <c r="I3" s="489" t="s">
        <v>178</v>
      </c>
      <c r="J3" s="489" t="s">
        <v>179</v>
      </c>
      <c r="K3" s="489" t="s">
        <v>180</v>
      </c>
      <c r="L3" s="489" t="s">
        <v>181</v>
      </c>
      <c r="M3" s="489" t="s">
        <v>182</v>
      </c>
      <c r="N3" s="489" t="s">
        <v>42</v>
      </c>
      <c r="O3" s="489" t="s">
        <v>43</v>
      </c>
      <c r="P3" s="489" t="s">
        <v>78</v>
      </c>
      <c r="Q3" s="489" t="s">
        <v>79</v>
      </c>
      <c r="R3" s="489" t="s">
        <v>120</v>
      </c>
      <c r="S3" s="489" t="s">
        <v>168</v>
      </c>
      <c r="T3" s="490" t="s">
        <v>330</v>
      </c>
    </row>
    <row r="4" spans="1:21">
      <c r="A4" s="491" t="s">
        <v>13</v>
      </c>
      <c r="B4" s="492"/>
      <c r="C4" s="492"/>
      <c r="D4" s="492"/>
      <c r="E4" s="492"/>
      <c r="F4" s="492"/>
      <c r="G4" s="492"/>
      <c r="H4" s="492"/>
      <c r="I4" s="492"/>
      <c r="J4" s="492"/>
      <c r="K4" s="492"/>
      <c r="L4" s="492"/>
      <c r="M4" s="492"/>
      <c r="N4" s="492"/>
      <c r="O4" s="492"/>
      <c r="P4" s="492"/>
      <c r="Q4" s="492"/>
      <c r="R4" s="492"/>
      <c r="S4" s="492"/>
      <c r="T4" s="493"/>
    </row>
    <row r="5" spans="1:21">
      <c r="A5" s="491" t="s">
        <v>309</v>
      </c>
      <c r="B5" s="494">
        <v>78199.23</v>
      </c>
      <c r="C5" s="494">
        <v>80042.240000000005</v>
      </c>
      <c r="D5" s="494">
        <v>83888.18</v>
      </c>
      <c r="E5" s="494">
        <v>87568.82</v>
      </c>
      <c r="F5" s="494">
        <v>91599.69</v>
      </c>
      <c r="G5" s="494">
        <v>97997.86</v>
      </c>
      <c r="H5" s="494">
        <v>103390.97</v>
      </c>
      <c r="I5" s="494">
        <v>110339.41</v>
      </c>
      <c r="J5" s="494">
        <v>116679.6</v>
      </c>
      <c r="K5" s="494">
        <v>121173.8</v>
      </c>
      <c r="L5" s="494">
        <v>123601.18</v>
      </c>
      <c r="M5" s="494">
        <v>123367.25</v>
      </c>
      <c r="N5" s="494">
        <v>124274.5</v>
      </c>
      <c r="O5" s="494">
        <v>128631.2</v>
      </c>
      <c r="P5" s="494">
        <v>131465.72</v>
      </c>
      <c r="Q5" s="494">
        <v>137889.25</v>
      </c>
      <c r="R5" s="494">
        <v>143999.82999999999</v>
      </c>
      <c r="S5" s="494">
        <v>145650.32999999999</v>
      </c>
      <c r="T5" s="495">
        <v>150025.10999999999</v>
      </c>
    </row>
    <row r="6" spans="1:21">
      <c r="A6" s="491" t="s">
        <v>311</v>
      </c>
      <c r="B6" s="494">
        <v>79289.22</v>
      </c>
      <c r="C6" s="494">
        <v>81488.27</v>
      </c>
      <c r="D6" s="494">
        <v>85804.04</v>
      </c>
      <c r="E6" s="494">
        <v>89208.639999999999</v>
      </c>
      <c r="F6" s="494">
        <v>93368.74</v>
      </c>
      <c r="G6" s="494">
        <v>99654.35</v>
      </c>
      <c r="H6" s="494">
        <v>105183.48</v>
      </c>
      <c r="I6" s="494">
        <v>112549.53</v>
      </c>
      <c r="J6" s="494">
        <v>118880.83</v>
      </c>
      <c r="K6" s="494">
        <v>123697.79</v>
      </c>
      <c r="L6" s="494">
        <v>126153.78</v>
      </c>
      <c r="M6" s="494">
        <v>125350.69</v>
      </c>
      <c r="N6" s="494">
        <v>126665.85</v>
      </c>
      <c r="O6" s="494">
        <v>130927.97</v>
      </c>
      <c r="P6" s="494">
        <v>133388.49</v>
      </c>
      <c r="Q6" s="494">
        <v>139827.44</v>
      </c>
      <c r="R6" s="494">
        <v>145454.03</v>
      </c>
      <c r="S6" s="494">
        <v>146823.9</v>
      </c>
      <c r="T6" s="495">
        <v>151127.26</v>
      </c>
    </row>
    <row r="7" spans="1:21" ht="13.5" thickBot="1">
      <c r="A7" s="491" t="s">
        <v>310</v>
      </c>
      <c r="B7" s="494">
        <v>85872.68</v>
      </c>
      <c r="C7" s="494">
        <v>91628.22</v>
      </c>
      <c r="D7" s="494">
        <v>100636.23</v>
      </c>
      <c r="E7" s="494">
        <v>101489.86</v>
      </c>
      <c r="F7" s="494">
        <v>107104.72</v>
      </c>
      <c r="G7" s="494">
        <v>112143.94</v>
      </c>
      <c r="H7" s="494">
        <v>119352.46</v>
      </c>
      <c r="I7" s="494">
        <v>130284.6</v>
      </c>
      <c r="J7" s="494">
        <v>136455.1</v>
      </c>
      <c r="K7" s="494">
        <v>145583.41</v>
      </c>
      <c r="L7" s="494">
        <v>147831.66</v>
      </c>
      <c r="M7" s="494">
        <v>142048.72</v>
      </c>
      <c r="N7" s="494">
        <v>147259.26999999999</v>
      </c>
      <c r="O7" s="496">
        <v>150658.99</v>
      </c>
      <c r="P7" s="496">
        <v>149302.93</v>
      </c>
      <c r="Q7" s="496">
        <v>155765</v>
      </c>
      <c r="R7" s="496">
        <v>157062.72</v>
      </c>
      <c r="S7" s="496">
        <v>155632.20000000001</v>
      </c>
      <c r="T7" s="497">
        <v>159388.51999999999</v>
      </c>
    </row>
    <row r="8" spans="1:21" ht="13.5" thickBot="1">
      <c r="A8" s="498" t="s">
        <v>16</v>
      </c>
      <c r="B8" s="499">
        <v>991717</v>
      </c>
      <c r="C8" s="499">
        <v>1035717</v>
      </c>
      <c r="D8" s="499">
        <v>1091489</v>
      </c>
      <c r="E8" s="499">
        <v>1131360</v>
      </c>
      <c r="F8" s="499">
        <v>1190819</v>
      </c>
      <c r="G8" s="499">
        <v>1259266</v>
      </c>
      <c r="H8" s="499">
        <v>1320209</v>
      </c>
      <c r="I8" s="499">
        <v>1402471</v>
      </c>
      <c r="J8" s="499">
        <v>1476941</v>
      </c>
      <c r="K8" s="499">
        <v>1547272</v>
      </c>
      <c r="L8" s="499">
        <v>1546968</v>
      </c>
      <c r="M8" s="499">
        <v>1531330</v>
      </c>
      <c r="N8" s="499">
        <v>1592057</v>
      </c>
      <c r="O8" s="499">
        <v>1634025</v>
      </c>
      <c r="P8" s="499">
        <v>1690042</v>
      </c>
      <c r="Q8" s="499">
        <v>1759560</v>
      </c>
      <c r="R8" s="499">
        <v>1834812</v>
      </c>
      <c r="S8" s="499">
        <v>1885846</v>
      </c>
      <c r="T8" s="500">
        <v>1955442</v>
      </c>
    </row>
    <row r="9" spans="1:21" ht="16.5" customHeight="1">
      <c r="A9" s="239" t="s">
        <v>130</v>
      </c>
    </row>
    <row r="10" spans="1:21">
      <c r="R10" s="360"/>
      <c r="S10" s="360"/>
      <c r="T10" s="360"/>
      <c r="U10" s="370"/>
    </row>
    <row r="11" spans="1:21">
      <c r="A11" s="168" t="s">
        <v>118</v>
      </c>
    </row>
    <row r="14" spans="1:21">
      <c r="A14"/>
      <c r="B14"/>
      <c r="C14"/>
      <c r="D14"/>
      <c r="E14"/>
    </row>
    <row r="15" spans="1:21">
      <c r="A15"/>
      <c r="B15"/>
      <c r="C15"/>
      <c r="D15"/>
      <c r="E15"/>
      <c r="F15"/>
      <c r="G15"/>
      <c r="H15"/>
      <c r="I15"/>
      <c r="J15"/>
      <c r="K15"/>
      <c r="L15"/>
      <c r="M15"/>
      <c r="N15"/>
      <c r="O15"/>
      <c r="P15"/>
      <c r="Q15"/>
      <c r="R15"/>
      <c r="S15"/>
      <c r="T15"/>
    </row>
    <row r="16" spans="1:21">
      <c r="A16"/>
      <c r="B16"/>
      <c r="C16"/>
      <c r="D16"/>
      <c r="E16"/>
      <c r="F16" s="361"/>
      <c r="G16" s="238"/>
      <c r="H16" s="238"/>
      <c r="I16" s="238"/>
      <c r="J16" s="238"/>
      <c r="K16" s="238"/>
      <c r="L16" s="238"/>
      <c r="M16" s="238"/>
      <c r="N16" s="238"/>
      <c r="O16" s="238"/>
      <c r="P16" s="238"/>
      <c r="Q16" s="238"/>
      <c r="R16" s="238"/>
      <c r="S16" s="238"/>
    </row>
    <row r="17" spans="1:20">
      <c r="A17"/>
      <c r="B17"/>
      <c r="C17"/>
      <c r="D17"/>
      <c r="E17"/>
      <c r="F17" s="238"/>
      <c r="G17" s="238"/>
      <c r="H17" s="238"/>
      <c r="I17" s="238"/>
      <c r="J17" s="238"/>
      <c r="K17" s="238"/>
      <c r="L17" s="238"/>
      <c r="M17" s="238"/>
      <c r="N17" s="238"/>
      <c r="O17" s="238"/>
      <c r="P17" s="238"/>
      <c r="Q17" s="238"/>
      <c r="R17" s="424"/>
      <c r="S17" s="424"/>
    </row>
    <row r="18" spans="1:20">
      <c r="A18"/>
      <c r="B18"/>
      <c r="C18"/>
      <c r="D18"/>
      <c r="E18"/>
      <c r="F18" s="361"/>
      <c r="G18" s="238"/>
      <c r="H18" s="238"/>
      <c r="I18" s="238"/>
      <c r="J18" s="238"/>
      <c r="K18" s="238"/>
      <c r="L18" s="238"/>
      <c r="M18" s="238"/>
      <c r="N18" s="238"/>
      <c r="O18" s="238"/>
      <c r="P18" s="238"/>
      <c r="Q18" s="238"/>
      <c r="R18" s="27"/>
      <c r="S18" s="27"/>
    </row>
    <row r="19" spans="1:20">
      <c r="A19"/>
      <c r="B19"/>
      <c r="C19"/>
      <c r="D19"/>
      <c r="E19"/>
      <c r="F19" s="361"/>
      <c r="G19" s="238"/>
      <c r="H19" s="238"/>
      <c r="I19" s="238"/>
      <c r="J19" s="238"/>
      <c r="K19" s="238"/>
      <c r="L19" s="238"/>
      <c r="M19" s="238"/>
      <c r="N19" s="238"/>
      <c r="O19" s="238"/>
      <c r="P19" s="238"/>
      <c r="Q19" s="238"/>
      <c r="R19" s="424"/>
      <c r="S19" s="424"/>
    </row>
    <row r="20" spans="1:20">
      <c r="A20"/>
      <c r="B20"/>
      <c r="C20"/>
      <c r="D20"/>
      <c r="E20"/>
      <c r="F20" s="362"/>
      <c r="R20" s="362"/>
      <c r="S20" s="362"/>
    </row>
    <row r="21" spans="1:20">
      <c r="B21" s="237"/>
      <c r="C21" s="237"/>
      <c r="D21" s="237"/>
      <c r="E21" s="237"/>
      <c r="F21" s="237"/>
      <c r="G21" s="237"/>
      <c r="H21" s="237"/>
      <c r="I21" s="237"/>
      <c r="J21" s="237"/>
      <c r="K21" s="237"/>
      <c r="L21" s="237"/>
      <c r="M21" s="237"/>
      <c r="N21" s="237"/>
      <c r="O21" s="237"/>
      <c r="P21" s="237"/>
      <c r="Q21" s="237"/>
      <c r="R21" s="237"/>
      <c r="S21" s="237"/>
    </row>
    <row r="22" spans="1:20">
      <c r="B22" s="237"/>
      <c r="C22" s="237"/>
      <c r="D22" s="237"/>
      <c r="E22" s="237"/>
      <c r="F22" s="237"/>
      <c r="G22" s="237"/>
      <c r="H22" s="237"/>
      <c r="I22" s="237"/>
      <c r="J22" s="237"/>
      <c r="K22" s="237"/>
      <c r="L22" s="237"/>
      <c r="M22" s="237"/>
      <c r="N22" s="237"/>
      <c r="O22" s="237"/>
      <c r="P22" s="237"/>
      <c r="Q22" s="425"/>
      <c r="R22" s="237"/>
      <c r="S22" s="237"/>
    </row>
    <row r="23" spans="1:20">
      <c r="B23" s="237"/>
      <c r="C23" s="237"/>
      <c r="D23" s="237"/>
      <c r="E23" s="237"/>
      <c r="F23" s="237"/>
      <c r="G23" s="237"/>
      <c r="H23" s="237"/>
      <c r="I23" s="237"/>
      <c r="J23" s="237"/>
      <c r="K23" s="237"/>
      <c r="L23" s="237"/>
      <c r="M23" s="237"/>
      <c r="N23" s="237"/>
      <c r="O23" s="237"/>
      <c r="P23" s="237"/>
      <c r="Q23" s="237"/>
      <c r="R23" s="237"/>
      <c r="S23" s="237"/>
    </row>
    <row r="24" spans="1:20">
      <c r="B24" s="362"/>
      <c r="C24" s="362"/>
      <c r="D24" s="362"/>
      <c r="E24" s="362"/>
      <c r="F24" s="362"/>
      <c r="G24" s="362"/>
      <c r="H24" s="362"/>
      <c r="I24" s="362"/>
      <c r="J24" s="362"/>
      <c r="K24" s="362"/>
      <c r="L24" s="362"/>
      <c r="M24" s="362"/>
      <c r="N24" s="362"/>
      <c r="O24" s="362"/>
      <c r="P24" s="362"/>
      <c r="Q24" s="362"/>
      <c r="R24" s="362"/>
      <c r="S24" s="362"/>
      <c r="T24" s="362"/>
    </row>
    <row r="25" spans="1:20">
      <c r="B25" s="362"/>
      <c r="C25" s="362"/>
      <c r="D25" s="362"/>
      <c r="E25" s="362"/>
      <c r="F25" s="362"/>
      <c r="G25" s="362"/>
      <c r="H25" s="362"/>
      <c r="I25" s="362"/>
      <c r="J25" s="362"/>
      <c r="K25" s="362"/>
      <c r="L25" s="362"/>
      <c r="M25" s="362"/>
      <c r="N25" s="362"/>
      <c r="O25" s="362"/>
      <c r="P25" s="362"/>
      <c r="Q25" s="362"/>
      <c r="R25" s="362"/>
      <c r="S25" s="362"/>
      <c r="T25" s="362"/>
    </row>
    <row r="26" spans="1:20">
      <c r="B26" s="362"/>
      <c r="C26" s="362"/>
      <c r="D26" s="362"/>
      <c r="E26" s="362"/>
      <c r="F26" s="362"/>
      <c r="G26" s="362"/>
      <c r="H26" s="362"/>
      <c r="I26" s="362"/>
      <c r="J26" s="362"/>
      <c r="K26" s="362"/>
      <c r="L26" s="362"/>
      <c r="M26" s="362"/>
      <c r="N26" s="362"/>
      <c r="O26" s="362"/>
      <c r="P26" s="362"/>
      <c r="Q26" s="362"/>
      <c r="R26" s="362"/>
      <c r="S26" s="362"/>
      <c r="T26" s="362"/>
    </row>
    <row r="27" spans="1:20">
      <c r="B27" s="362"/>
      <c r="C27" s="362"/>
      <c r="D27" s="362"/>
      <c r="E27" s="362"/>
      <c r="F27" s="362"/>
      <c r="G27" s="362"/>
      <c r="H27" s="362"/>
      <c r="I27" s="362"/>
      <c r="J27" s="362"/>
      <c r="K27" s="362"/>
      <c r="L27" s="362"/>
      <c r="M27" s="362"/>
      <c r="N27" s="362"/>
      <c r="O27" s="362"/>
      <c r="P27" s="362"/>
      <c r="Q27" s="362"/>
      <c r="R27" s="362"/>
      <c r="S27" s="362"/>
      <c r="T27" s="362"/>
    </row>
  </sheetData>
  <mergeCells count="2">
    <mergeCell ref="A1:T1"/>
    <mergeCell ref="B2:T2"/>
  </mergeCells>
  <hyperlinks>
    <hyperlink ref="A11" location="'List of Tables'!A1" display="Back to contents"/>
  </hyperlinks>
  <pageMargins left="0.75" right="0.75" top="1" bottom="1" header="0.5" footer="0.5"/>
  <pageSetup paperSize="9" scale="60" orientation="landscape"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V49"/>
  <sheetViews>
    <sheetView workbookViewId="0">
      <selection sqref="A1:T1"/>
    </sheetView>
  </sheetViews>
  <sheetFormatPr defaultRowHeight="12.75"/>
  <cols>
    <col min="1" max="1" width="48.5703125" customWidth="1"/>
    <col min="2" max="14" width="9.85546875" customWidth="1"/>
    <col min="15" max="17" width="9.85546875" bestFit="1" customWidth="1"/>
    <col min="18" max="19" width="9.85546875" customWidth="1"/>
    <col min="20" max="20" width="9.85546875" bestFit="1" customWidth="1"/>
  </cols>
  <sheetData>
    <row r="1" spans="1:22" ht="30" customHeight="1" thickBot="1">
      <c r="A1" s="1167" t="s">
        <v>522</v>
      </c>
      <c r="B1" s="1168"/>
      <c r="C1" s="1168"/>
      <c r="D1" s="1168"/>
      <c r="E1" s="1168"/>
      <c r="F1" s="1168"/>
      <c r="G1" s="1168"/>
      <c r="H1" s="1168"/>
      <c r="I1" s="1168"/>
      <c r="J1" s="1168"/>
      <c r="K1" s="1168"/>
      <c r="L1" s="1168"/>
      <c r="M1" s="1168"/>
      <c r="N1" s="1168"/>
      <c r="O1" s="1168"/>
      <c r="P1" s="1168"/>
      <c r="Q1" s="1168"/>
      <c r="R1" s="1168"/>
      <c r="S1" s="1168"/>
      <c r="T1" s="1168"/>
    </row>
    <row r="2" spans="1:22">
      <c r="A2" s="1169"/>
      <c r="B2" s="1009" t="s">
        <v>24</v>
      </c>
      <c r="C2" s="1113"/>
      <c r="D2" s="1113"/>
      <c r="E2" s="1113"/>
      <c r="F2" s="1113"/>
      <c r="G2" s="1113"/>
      <c r="H2" s="1113"/>
      <c r="I2" s="1113"/>
      <c r="J2" s="1113"/>
      <c r="K2" s="1113"/>
      <c r="L2" s="1113"/>
      <c r="M2" s="1113"/>
      <c r="N2" s="1113"/>
      <c r="O2" s="1113"/>
      <c r="P2" s="1113"/>
      <c r="Q2" s="1113"/>
      <c r="R2" s="1113"/>
      <c r="S2" s="1113"/>
      <c r="T2" s="1010"/>
    </row>
    <row r="3" spans="1:22" ht="13.5" thickBot="1">
      <c r="A3" s="1170"/>
      <c r="B3" s="45">
        <v>1998</v>
      </c>
      <c r="C3" s="45">
        <v>1999</v>
      </c>
      <c r="D3" s="45">
        <v>2000</v>
      </c>
      <c r="E3" s="45">
        <v>2001</v>
      </c>
      <c r="F3" s="45">
        <v>2002</v>
      </c>
      <c r="G3" s="45">
        <v>2003</v>
      </c>
      <c r="H3" s="45">
        <v>2004</v>
      </c>
      <c r="I3" s="45">
        <v>2005</v>
      </c>
      <c r="J3" s="45">
        <v>2006</v>
      </c>
      <c r="K3" s="45">
        <v>2007</v>
      </c>
      <c r="L3" s="45">
        <v>2008</v>
      </c>
      <c r="M3" s="45">
        <v>2009</v>
      </c>
      <c r="N3" s="45">
        <v>2010</v>
      </c>
      <c r="O3" s="45">
        <v>2011</v>
      </c>
      <c r="P3" s="45">
        <v>2012</v>
      </c>
      <c r="Q3" s="45">
        <v>2013</v>
      </c>
      <c r="R3" s="45">
        <v>2014</v>
      </c>
      <c r="S3" s="45">
        <v>2015</v>
      </c>
      <c r="T3" s="104">
        <v>2016</v>
      </c>
    </row>
    <row r="4" spans="1:22">
      <c r="A4" s="156" t="s">
        <v>87</v>
      </c>
      <c r="B4" s="108"/>
      <c r="C4" s="108"/>
      <c r="D4" s="108"/>
      <c r="E4" s="108"/>
      <c r="F4" s="108"/>
      <c r="G4" s="108"/>
      <c r="H4" s="108"/>
      <c r="I4" s="108"/>
      <c r="J4" s="108"/>
      <c r="K4" s="108"/>
      <c r="L4" s="108"/>
      <c r="M4" s="108"/>
      <c r="N4" s="108"/>
      <c r="O4" s="108"/>
      <c r="P4" s="108"/>
      <c r="Q4" s="108"/>
      <c r="R4" s="108"/>
      <c r="S4" s="108"/>
      <c r="T4" s="109"/>
    </row>
    <row r="5" spans="1:22">
      <c r="A5" s="128" t="s">
        <v>211</v>
      </c>
      <c r="B5" s="38">
        <v>27857.83</v>
      </c>
      <c r="C5" s="38">
        <v>28731.94</v>
      </c>
      <c r="D5" s="38">
        <v>30057.52</v>
      </c>
      <c r="E5" s="38">
        <v>30854.26</v>
      </c>
      <c r="F5" s="38">
        <v>31160.21</v>
      </c>
      <c r="G5" s="38">
        <v>33166.379999999997</v>
      </c>
      <c r="H5" s="38">
        <v>35728.339999999997</v>
      </c>
      <c r="I5" s="38">
        <v>37770.28</v>
      </c>
      <c r="J5" s="38">
        <v>39867.230000000003</v>
      </c>
      <c r="K5" s="38">
        <v>42678.86</v>
      </c>
      <c r="L5" s="38">
        <v>42675.51</v>
      </c>
      <c r="M5" s="38">
        <v>41131.910000000003</v>
      </c>
      <c r="N5" s="38">
        <v>43252.82</v>
      </c>
      <c r="O5" s="38">
        <v>45314.41</v>
      </c>
      <c r="P5" s="38">
        <v>46519.16</v>
      </c>
      <c r="Q5" s="38">
        <v>49995.97</v>
      </c>
      <c r="R5" s="38">
        <v>51009.71</v>
      </c>
      <c r="S5" s="38">
        <v>53002.81</v>
      </c>
      <c r="T5" s="103">
        <v>55781.24</v>
      </c>
      <c r="V5" s="27"/>
    </row>
    <row r="6" spans="1:22">
      <c r="A6" s="321" t="s">
        <v>209</v>
      </c>
      <c r="B6" s="38">
        <v>28046</v>
      </c>
      <c r="C6" s="38">
        <v>28876.5</v>
      </c>
      <c r="D6" s="38">
        <v>30443.94</v>
      </c>
      <c r="E6" s="38">
        <v>31319.54</v>
      </c>
      <c r="F6" s="38">
        <v>31583.48</v>
      </c>
      <c r="G6" s="38">
        <v>33544.33</v>
      </c>
      <c r="H6" s="38">
        <v>36159.46</v>
      </c>
      <c r="I6" s="38">
        <v>38532.49</v>
      </c>
      <c r="J6" s="38">
        <v>40640.129999999997</v>
      </c>
      <c r="K6" s="38">
        <v>43276.59</v>
      </c>
      <c r="L6" s="38">
        <v>43710.93</v>
      </c>
      <c r="M6" s="38">
        <v>41640.370000000003</v>
      </c>
      <c r="N6" s="38">
        <v>43937.16</v>
      </c>
      <c r="O6" s="38">
        <v>46193.3</v>
      </c>
      <c r="P6" s="38">
        <v>47062.57</v>
      </c>
      <c r="Q6" s="38">
        <v>50401.95</v>
      </c>
      <c r="R6" s="38">
        <v>51233.34</v>
      </c>
      <c r="S6" s="38">
        <v>53007.24</v>
      </c>
      <c r="T6" s="103">
        <v>55752.23</v>
      </c>
    </row>
    <row r="7" spans="1:22">
      <c r="A7" s="321" t="s">
        <v>210</v>
      </c>
      <c r="B7" s="38">
        <v>29631.22</v>
      </c>
      <c r="C7" s="38">
        <v>30100.28</v>
      </c>
      <c r="D7" s="38">
        <v>33773.379999999997</v>
      </c>
      <c r="E7" s="38">
        <v>34913.49</v>
      </c>
      <c r="F7" s="38">
        <v>34933.449999999997</v>
      </c>
      <c r="G7" s="38">
        <v>36677.760000000002</v>
      </c>
      <c r="H7" s="38">
        <v>39570.53</v>
      </c>
      <c r="I7" s="38">
        <v>44703.8</v>
      </c>
      <c r="J7" s="38">
        <v>46974.6</v>
      </c>
      <c r="K7" s="38">
        <v>48488.62</v>
      </c>
      <c r="L7" s="38">
        <v>52962.45</v>
      </c>
      <c r="M7" s="38">
        <v>46388.97</v>
      </c>
      <c r="N7" s="38">
        <v>50322.98</v>
      </c>
      <c r="O7" s="38">
        <v>54061.69</v>
      </c>
      <c r="P7" s="38">
        <v>51581.77</v>
      </c>
      <c r="Q7" s="38">
        <v>53725.99</v>
      </c>
      <c r="R7" s="38">
        <v>53104.88</v>
      </c>
      <c r="S7" s="38">
        <v>53167.77</v>
      </c>
      <c r="T7" s="103">
        <v>55657.74</v>
      </c>
    </row>
    <row r="8" spans="1:22" ht="13.5" thickBot="1">
      <c r="A8" s="110" t="s">
        <v>23</v>
      </c>
      <c r="B8" s="171">
        <v>335214</v>
      </c>
      <c r="C8" s="171">
        <v>354917</v>
      </c>
      <c r="D8" s="171">
        <v>382544</v>
      </c>
      <c r="E8" s="171">
        <v>392493</v>
      </c>
      <c r="F8" s="171">
        <v>396979</v>
      </c>
      <c r="G8" s="171">
        <v>419694</v>
      </c>
      <c r="H8" s="171">
        <v>453256</v>
      </c>
      <c r="I8" s="171">
        <v>484751</v>
      </c>
      <c r="J8" s="171">
        <v>514125</v>
      </c>
      <c r="K8" s="171">
        <v>543048</v>
      </c>
      <c r="L8" s="171">
        <v>550600</v>
      </c>
      <c r="M8" s="171">
        <v>519817</v>
      </c>
      <c r="N8" s="171">
        <v>555722</v>
      </c>
      <c r="O8" s="65">
        <v>587010</v>
      </c>
      <c r="P8" s="65">
        <v>593864</v>
      </c>
      <c r="Q8" s="65">
        <v>631784</v>
      </c>
      <c r="R8" s="171">
        <v>643872</v>
      </c>
      <c r="S8" s="171">
        <v>667571</v>
      </c>
      <c r="T8" s="66">
        <v>703706</v>
      </c>
    </row>
    <row r="9" spans="1:22">
      <c r="A9" s="156" t="s">
        <v>80</v>
      </c>
      <c r="B9" s="108"/>
      <c r="C9" s="108"/>
      <c r="D9" s="108"/>
      <c r="E9" s="108"/>
      <c r="F9" s="108"/>
      <c r="G9" s="108"/>
      <c r="H9" s="108"/>
      <c r="I9" s="108"/>
      <c r="J9" s="108"/>
      <c r="K9" s="108"/>
      <c r="L9" s="108"/>
      <c r="M9" s="108"/>
      <c r="N9" s="108"/>
      <c r="O9" s="108"/>
      <c r="P9" s="108"/>
      <c r="Q9" s="108"/>
      <c r="R9" s="108"/>
      <c r="S9" s="108"/>
      <c r="T9" s="109"/>
    </row>
    <row r="10" spans="1:22">
      <c r="A10" s="128" t="s">
        <v>22</v>
      </c>
      <c r="B10" s="106">
        <v>32305.74</v>
      </c>
      <c r="C10" s="106">
        <v>33278.480000000003</v>
      </c>
      <c r="D10" s="106">
        <v>34839.97</v>
      </c>
      <c r="E10" s="106">
        <v>37142.78</v>
      </c>
      <c r="F10" s="106">
        <v>39931.440000000002</v>
      </c>
      <c r="G10" s="106">
        <v>44052.55</v>
      </c>
      <c r="H10" s="106">
        <v>46720.69</v>
      </c>
      <c r="I10" s="106">
        <v>49708.54</v>
      </c>
      <c r="J10" s="106">
        <v>52548.73</v>
      </c>
      <c r="K10" s="106">
        <v>55707.11</v>
      </c>
      <c r="L10" s="106">
        <v>58363.62</v>
      </c>
      <c r="M10" s="106">
        <v>61462.71</v>
      </c>
      <c r="N10" s="106">
        <v>65258.44</v>
      </c>
      <c r="O10" s="106">
        <v>65497.41</v>
      </c>
      <c r="P10" s="106">
        <v>67767.44</v>
      </c>
      <c r="Q10" s="106">
        <v>66505.919999999998</v>
      </c>
      <c r="R10" s="106">
        <v>67724.539999999994</v>
      </c>
      <c r="S10" s="106">
        <v>68384.69</v>
      </c>
      <c r="T10" s="107">
        <v>70339.86</v>
      </c>
    </row>
    <row r="11" spans="1:22" ht="13.5" thickBot="1">
      <c r="A11" s="215" t="s">
        <v>23</v>
      </c>
      <c r="B11" s="213">
        <v>337265</v>
      </c>
      <c r="C11" s="213">
        <v>347518</v>
      </c>
      <c r="D11" s="213">
        <v>366943</v>
      </c>
      <c r="E11" s="213">
        <v>389005</v>
      </c>
      <c r="F11" s="213">
        <v>418919</v>
      </c>
      <c r="G11" s="213">
        <v>458666</v>
      </c>
      <c r="H11" s="213">
        <v>493613</v>
      </c>
      <c r="I11" s="213">
        <v>528486</v>
      </c>
      <c r="J11" s="213">
        <v>555077</v>
      </c>
      <c r="K11" s="213">
        <v>583977</v>
      </c>
      <c r="L11" s="213">
        <v>631688</v>
      </c>
      <c r="M11" s="213">
        <v>673208</v>
      </c>
      <c r="N11" s="213">
        <v>704223</v>
      </c>
      <c r="O11" s="213">
        <v>709370</v>
      </c>
      <c r="P11" s="213">
        <v>731663</v>
      </c>
      <c r="Q11" s="213">
        <v>728093</v>
      </c>
      <c r="R11" s="213">
        <v>746436</v>
      </c>
      <c r="S11" s="213">
        <v>748931</v>
      </c>
      <c r="T11" s="214">
        <v>760732</v>
      </c>
    </row>
    <row r="12" spans="1:22">
      <c r="A12" s="156" t="s">
        <v>12</v>
      </c>
      <c r="B12" s="296"/>
      <c r="C12" s="296"/>
      <c r="D12" s="296"/>
      <c r="E12" s="296"/>
      <c r="F12" s="296"/>
      <c r="G12" s="296"/>
      <c r="H12" s="296"/>
      <c r="I12" s="296"/>
      <c r="J12" s="296"/>
      <c r="K12" s="296"/>
      <c r="L12" s="296"/>
      <c r="M12" s="296"/>
      <c r="N12" s="296"/>
      <c r="O12" s="245"/>
      <c r="P12" s="245"/>
      <c r="Q12" s="245"/>
      <c r="R12" s="245"/>
      <c r="S12" s="560"/>
      <c r="T12" s="244"/>
    </row>
    <row r="13" spans="1:22">
      <c r="A13" s="128" t="s">
        <v>0</v>
      </c>
      <c r="B13" s="38">
        <v>-4447.91</v>
      </c>
      <c r="C13" s="38">
        <v>-4546.54</v>
      </c>
      <c r="D13" s="38">
        <v>-4782.4399999999996</v>
      </c>
      <c r="E13" s="38">
        <v>-6288.52</v>
      </c>
      <c r="F13" s="38">
        <v>-8771.24</v>
      </c>
      <c r="G13" s="38">
        <v>-10886.17</v>
      </c>
      <c r="H13" s="38">
        <v>-10992.35</v>
      </c>
      <c r="I13" s="38">
        <v>-11938.26</v>
      </c>
      <c r="J13" s="38">
        <v>-12681.5</v>
      </c>
      <c r="K13" s="38">
        <v>-13028.25</v>
      </c>
      <c r="L13" s="38">
        <v>-15688.11</v>
      </c>
      <c r="M13" s="38">
        <v>-20330.79</v>
      </c>
      <c r="N13" s="38">
        <v>-22005.62</v>
      </c>
      <c r="O13" s="38">
        <v>-20183.009999999998</v>
      </c>
      <c r="P13" s="38">
        <v>-21248.28</v>
      </c>
      <c r="Q13" s="38">
        <v>-16509.939999999999</v>
      </c>
      <c r="R13" s="38">
        <v>-16714.830000000002</v>
      </c>
      <c r="S13" s="38">
        <v>-15381.89</v>
      </c>
      <c r="T13" s="103">
        <v>-14558.62</v>
      </c>
    </row>
    <row r="14" spans="1:22">
      <c r="A14" s="128" t="s">
        <v>1</v>
      </c>
      <c r="B14" s="38">
        <v>-4259.74</v>
      </c>
      <c r="C14" s="38">
        <v>-4401.97</v>
      </c>
      <c r="D14" s="38">
        <v>-4396.03</v>
      </c>
      <c r="E14" s="38">
        <v>-5823.24</v>
      </c>
      <c r="F14" s="38">
        <v>-8347.9599999999991</v>
      </c>
      <c r="G14" s="38">
        <v>-10508.22</v>
      </c>
      <c r="H14" s="38">
        <v>-10561.23</v>
      </c>
      <c r="I14" s="38">
        <v>-11176.05</v>
      </c>
      <c r="J14" s="38">
        <v>-11908.59</v>
      </c>
      <c r="K14" s="38">
        <v>-12430.53</v>
      </c>
      <c r="L14" s="38">
        <v>-14652.69</v>
      </c>
      <c r="M14" s="38">
        <v>-19822.330000000002</v>
      </c>
      <c r="N14" s="38">
        <v>-21321.279999999999</v>
      </c>
      <c r="O14" s="38">
        <v>-19304.11</v>
      </c>
      <c r="P14" s="38">
        <v>-20704.87</v>
      </c>
      <c r="Q14" s="38">
        <v>-16103.96</v>
      </c>
      <c r="R14" s="38">
        <v>-16491.2</v>
      </c>
      <c r="S14" s="38">
        <v>-15377.45</v>
      </c>
      <c r="T14" s="103">
        <v>-14587.63</v>
      </c>
    </row>
    <row r="15" spans="1:22">
      <c r="A15" s="128" t="s">
        <v>2</v>
      </c>
      <c r="B15" s="38">
        <v>-2674.51</v>
      </c>
      <c r="C15" s="38">
        <v>-3178.2</v>
      </c>
      <c r="D15" s="38">
        <v>-1066.5899999999999</v>
      </c>
      <c r="E15" s="38">
        <v>-2229.29</v>
      </c>
      <c r="F15" s="38">
        <v>-4997.99</v>
      </c>
      <c r="G15" s="38">
        <v>-7374.79</v>
      </c>
      <c r="H15" s="38">
        <v>-7150.16</v>
      </c>
      <c r="I15" s="38">
        <v>-5004.74</v>
      </c>
      <c r="J15" s="38">
        <v>-5574.13</v>
      </c>
      <c r="K15" s="38">
        <v>-7218.49</v>
      </c>
      <c r="L15" s="38">
        <v>-5401.17</v>
      </c>
      <c r="M15" s="38">
        <v>-15073.73</v>
      </c>
      <c r="N15" s="38">
        <v>-14935.46</v>
      </c>
      <c r="O15" s="38">
        <v>-11435.72</v>
      </c>
      <c r="P15" s="38">
        <v>-16185.68</v>
      </c>
      <c r="Q15" s="38">
        <v>-12779.92</v>
      </c>
      <c r="R15" s="38">
        <v>-14619.66</v>
      </c>
      <c r="S15" s="38">
        <v>-15216.92</v>
      </c>
      <c r="T15" s="103">
        <v>-14682.11</v>
      </c>
    </row>
    <row r="16" spans="1:22" ht="13.5" thickBot="1">
      <c r="A16" s="110" t="s">
        <v>23</v>
      </c>
      <c r="B16" s="171">
        <v>-2051</v>
      </c>
      <c r="C16" s="171">
        <v>7399</v>
      </c>
      <c r="D16" s="171">
        <v>15601</v>
      </c>
      <c r="E16" s="171">
        <v>3488</v>
      </c>
      <c r="F16" s="171">
        <v>-21940</v>
      </c>
      <c r="G16" s="171">
        <v>-38972</v>
      </c>
      <c r="H16" s="171">
        <v>-40357</v>
      </c>
      <c r="I16" s="171">
        <v>-43735</v>
      </c>
      <c r="J16" s="171">
        <v>-40952</v>
      </c>
      <c r="K16" s="171">
        <v>-40929</v>
      </c>
      <c r="L16" s="171">
        <v>-81088</v>
      </c>
      <c r="M16" s="171">
        <v>-153391</v>
      </c>
      <c r="N16" s="171">
        <v>-148501</v>
      </c>
      <c r="O16" s="171">
        <v>-122360</v>
      </c>
      <c r="P16" s="171">
        <v>-137799</v>
      </c>
      <c r="Q16" s="171">
        <v>-96309</v>
      </c>
      <c r="R16" s="171">
        <v>-102564</v>
      </c>
      <c r="S16" s="171">
        <v>-81360</v>
      </c>
      <c r="T16" s="216">
        <v>-57026</v>
      </c>
    </row>
    <row r="17" spans="1:20" ht="12.75" customHeight="1">
      <c r="A17" s="192"/>
      <c r="B17" s="1009" t="s">
        <v>304</v>
      </c>
      <c r="C17" s="1113"/>
      <c r="D17" s="1113"/>
      <c r="E17" s="1113"/>
      <c r="F17" s="1113"/>
      <c r="G17" s="1113"/>
      <c r="H17" s="1113"/>
      <c r="I17" s="1113"/>
      <c r="J17" s="1113"/>
      <c r="K17" s="1113"/>
      <c r="L17" s="1113"/>
      <c r="M17" s="1113"/>
      <c r="N17" s="1113"/>
      <c r="O17" s="1113"/>
      <c r="P17" s="1113"/>
      <c r="Q17" s="1113"/>
      <c r="R17" s="1113"/>
      <c r="S17" s="1113"/>
      <c r="T17" s="1010"/>
    </row>
    <row r="18" spans="1:20">
      <c r="A18" s="128" t="s">
        <v>0</v>
      </c>
      <c r="B18" s="67">
        <v>-5.6899999999999999E-2</v>
      </c>
      <c r="C18" s="67">
        <v>-5.7500000000000002E-2</v>
      </c>
      <c r="D18" s="67">
        <v>-5.7599999999999998E-2</v>
      </c>
      <c r="E18" s="67">
        <v>-7.2499999999999995E-2</v>
      </c>
      <c r="F18" s="67">
        <v>-9.7000000000000003E-2</v>
      </c>
      <c r="G18" s="67">
        <v>-0.1132</v>
      </c>
      <c r="H18" s="67">
        <v>-0.1076</v>
      </c>
      <c r="I18" s="67">
        <v>-0.11020000000000001</v>
      </c>
      <c r="J18" s="67">
        <v>-0.1099</v>
      </c>
      <c r="K18" s="67">
        <v>-0.10829999999999999</v>
      </c>
      <c r="L18" s="67">
        <v>-0.12709999999999999</v>
      </c>
      <c r="M18" s="67">
        <v>-0.16489999999999999</v>
      </c>
      <c r="N18" s="67">
        <v>-0.17829999999999999</v>
      </c>
      <c r="O18" s="67">
        <v>-0.15770000000000001</v>
      </c>
      <c r="P18" s="67">
        <v>-0.16309999999999999</v>
      </c>
      <c r="Q18" s="67">
        <v>-0.1212</v>
      </c>
      <c r="R18" s="67">
        <v>-0.1169</v>
      </c>
      <c r="S18" s="67">
        <v>-0.106</v>
      </c>
      <c r="T18" s="129">
        <v>-9.7799999999999998E-2</v>
      </c>
    </row>
    <row r="19" spans="1:20">
      <c r="A19" s="128" t="s">
        <v>1</v>
      </c>
      <c r="B19" s="67">
        <v>-5.3699999999999998E-2</v>
      </c>
      <c r="C19" s="67">
        <v>-5.4800000000000001E-2</v>
      </c>
      <c r="D19" s="67">
        <v>-5.1799999999999999E-2</v>
      </c>
      <c r="E19" s="67">
        <v>-6.5799999999999997E-2</v>
      </c>
      <c r="F19" s="67">
        <v>-9.06E-2</v>
      </c>
      <c r="G19" s="67">
        <v>-0.1074</v>
      </c>
      <c r="H19" s="67">
        <v>-0.1016</v>
      </c>
      <c r="I19" s="67">
        <v>-0.1013</v>
      </c>
      <c r="J19" s="67">
        <v>-0.1011</v>
      </c>
      <c r="K19" s="67">
        <v>-0.1014</v>
      </c>
      <c r="L19" s="67">
        <v>-0.1162</v>
      </c>
      <c r="M19" s="67">
        <v>-0.15820000000000001</v>
      </c>
      <c r="N19" s="67">
        <v>-0.1696</v>
      </c>
      <c r="O19" s="67">
        <v>-0.14810000000000001</v>
      </c>
      <c r="P19" s="67">
        <v>-0.15659999999999999</v>
      </c>
      <c r="Q19" s="67">
        <v>-0.11650000000000001</v>
      </c>
      <c r="R19" s="67">
        <v>-0.114</v>
      </c>
      <c r="S19" s="67">
        <v>-0.1051</v>
      </c>
      <c r="T19" s="129">
        <v>-9.7299999999999998E-2</v>
      </c>
    </row>
    <row r="20" spans="1:20">
      <c r="A20" s="128" t="s">
        <v>2</v>
      </c>
      <c r="B20" s="67">
        <v>-3.1E-2</v>
      </c>
      <c r="C20" s="67">
        <v>-3.5799999999999998E-2</v>
      </c>
      <c r="D20" s="67">
        <v>-1.0800000000000001E-2</v>
      </c>
      <c r="E20" s="67">
        <v>-2.1999999999999999E-2</v>
      </c>
      <c r="F20" s="67">
        <v>-4.7500000000000001E-2</v>
      </c>
      <c r="G20" s="67">
        <v>-6.6600000000000006E-2</v>
      </c>
      <c r="H20" s="67">
        <v>-6.0900000000000003E-2</v>
      </c>
      <c r="I20" s="67">
        <v>-3.95E-2</v>
      </c>
      <c r="J20" s="67">
        <v>-4.07E-2</v>
      </c>
      <c r="K20" s="67">
        <v>-5.0500000000000003E-2</v>
      </c>
      <c r="L20" s="67">
        <v>-3.6299999999999999E-2</v>
      </c>
      <c r="M20" s="67">
        <v>-0.1062</v>
      </c>
      <c r="N20" s="67">
        <v>-0.10290000000000001</v>
      </c>
      <c r="O20" s="67">
        <v>-7.5800000000000006E-2</v>
      </c>
      <c r="P20" s="67">
        <v>-0.1087</v>
      </c>
      <c r="Q20" s="67">
        <v>-8.2900000000000001E-2</v>
      </c>
      <c r="R20" s="67">
        <v>-9.2399999999999996E-2</v>
      </c>
      <c r="S20" s="67">
        <v>-9.8100000000000007E-2</v>
      </c>
      <c r="T20" s="129">
        <v>-9.2799999999999994E-2</v>
      </c>
    </row>
    <row r="21" spans="1:20" ht="13.5" thickBot="1">
      <c r="A21" s="110" t="s">
        <v>23</v>
      </c>
      <c r="B21" s="172">
        <v>-2.0999999999999999E-3</v>
      </c>
      <c r="C21" s="172">
        <v>7.1999999999999998E-3</v>
      </c>
      <c r="D21" s="172">
        <v>1.44E-2</v>
      </c>
      <c r="E21" s="172">
        <v>3.0999999999999999E-3</v>
      </c>
      <c r="F21" s="172">
        <v>-1.8700000000000001E-2</v>
      </c>
      <c r="G21" s="172">
        <v>-3.1399999999999997E-2</v>
      </c>
      <c r="H21" s="172">
        <v>-3.09E-2</v>
      </c>
      <c r="I21" s="172">
        <v>-3.1699999999999999E-2</v>
      </c>
      <c r="J21" s="172">
        <v>-2.81E-2</v>
      </c>
      <c r="K21" s="172">
        <v>-2.6700000000000002E-2</v>
      </c>
      <c r="L21" s="172">
        <v>-5.1799999999999999E-2</v>
      </c>
      <c r="M21" s="172">
        <v>-0.10100000000000001</v>
      </c>
      <c r="N21" s="172">
        <v>-9.4399999999999998E-2</v>
      </c>
      <c r="O21" s="172">
        <v>-7.51E-2</v>
      </c>
      <c r="P21" s="172">
        <v>-8.2299999999999998E-2</v>
      </c>
      <c r="Q21" s="172">
        <v>-5.5399999999999998E-2</v>
      </c>
      <c r="R21" s="172">
        <v>-5.6300000000000003E-2</v>
      </c>
      <c r="S21" s="172">
        <v>-4.3400000000000001E-2</v>
      </c>
      <c r="T21" s="217">
        <v>-2.9399999999999999E-2</v>
      </c>
    </row>
    <row r="22" spans="1:20">
      <c r="A22" s="1171" t="s">
        <v>501</v>
      </c>
      <c r="B22" s="1014"/>
      <c r="C22" s="1014"/>
      <c r="D22" s="1014"/>
      <c r="E22" s="1014"/>
      <c r="F22" s="1014"/>
      <c r="G22" s="1014"/>
      <c r="H22" s="1014"/>
      <c r="I22" s="1014"/>
      <c r="J22" s="1014"/>
      <c r="K22" s="1014"/>
      <c r="L22" s="1014"/>
      <c r="M22" s="1014"/>
      <c r="N22" s="1014"/>
      <c r="O22" s="1014"/>
      <c r="P22" s="1014"/>
      <c r="Q22" s="1014"/>
      <c r="R22" s="1014"/>
      <c r="S22" s="1014"/>
      <c r="T22" s="1014"/>
    </row>
    <row r="25" spans="1:20">
      <c r="A25" s="168" t="s">
        <v>118</v>
      </c>
    </row>
    <row r="26" spans="1:20">
      <c r="A26" s="235"/>
    </row>
    <row r="27" spans="1:20">
      <c r="A27" s="235"/>
      <c r="B27" s="23"/>
      <c r="C27" s="23"/>
      <c r="D27" s="23"/>
      <c r="E27" s="23"/>
      <c r="F27" s="23"/>
      <c r="G27" s="23"/>
      <c r="H27" s="23"/>
      <c r="I27" s="23"/>
      <c r="J27" s="23"/>
      <c r="K27" s="23"/>
      <c r="L27" s="23"/>
      <c r="M27" s="23"/>
      <c r="N27" s="23"/>
      <c r="O27" s="23"/>
      <c r="P27" s="23"/>
      <c r="Q27" s="23"/>
      <c r="R27" s="23"/>
      <c r="S27" s="23"/>
      <c r="T27" s="23"/>
    </row>
    <row r="28" spans="1:20">
      <c r="A28" s="235"/>
      <c r="B28" s="220"/>
      <c r="C28" s="220"/>
      <c r="D28" s="220"/>
      <c r="E28" s="220"/>
      <c r="F28" s="220"/>
      <c r="G28" s="220"/>
      <c r="H28" s="220"/>
      <c r="I28" s="220"/>
      <c r="J28" s="220"/>
      <c r="K28" s="220"/>
      <c r="L28" s="220"/>
      <c r="M28" s="220"/>
      <c r="N28" s="220"/>
      <c r="O28" s="220"/>
      <c r="P28" s="220"/>
      <c r="Q28" s="220"/>
      <c r="R28" s="220"/>
      <c r="S28" s="220"/>
      <c r="T28" s="220"/>
    </row>
    <row r="29" spans="1:20">
      <c r="A29" s="32"/>
      <c r="B29" s="24"/>
      <c r="C29" s="24"/>
      <c r="D29" s="24"/>
      <c r="E29" s="24"/>
      <c r="F29" s="24"/>
      <c r="G29" s="24"/>
      <c r="H29" s="24"/>
      <c r="I29" s="24"/>
      <c r="J29" s="24"/>
      <c r="K29" s="24"/>
      <c r="L29" s="24"/>
      <c r="M29" s="24"/>
      <c r="N29" s="24"/>
      <c r="O29" s="24"/>
      <c r="P29" s="24"/>
      <c r="Q29" s="24"/>
      <c r="R29" s="24"/>
      <c r="S29" s="24"/>
      <c r="T29" s="24"/>
    </row>
    <row r="30" spans="1:20">
      <c r="A30" s="235"/>
      <c r="B30" s="48"/>
      <c r="C30" s="48"/>
      <c r="D30" s="48"/>
      <c r="E30" s="48"/>
      <c r="F30" s="48"/>
      <c r="G30" s="48"/>
      <c r="H30" s="48"/>
      <c r="I30" s="48"/>
      <c r="J30" s="48"/>
      <c r="K30" s="48"/>
      <c r="L30" s="48"/>
      <c r="M30" s="48"/>
      <c r="N30" s="48"/>
      <c r="O30" s="48"/>
      <c r="P30" s="48"/>
      <c r="Q30" s="48"/>
      <c r="R30" s="48"/>
      <c r="S30" s="48"/>
      <c r="T30" s="48"/>
    </row>
    <row r="31" spans="1:20">
      <c r="A31" s="235"/>
      <c r="B31" s="23"/>
      <c r="C31" s="23"/>
      <c r="D31" s="23"/>
      <c r="E31" s="23"/>
      <c r="F31" s="23"/>
      <c r="G31" s="23"/>
      <c r="H31" s="23"/>
      <c r="I31" s="23"/>
      <c r="J31" s="23"/>
      <c r="K31" s="23"/>
      <c r="L31" s="23"/>
      <c r="M31" s="23"/>
      <c r="N31" s="23"/>
      <c r="O31" s="23"/>
      <c r="P31" s="23"/>
      <c r="Q31" s="23"/>
      <c r="R31" s="23"/>
      <c r="S31" s="23"/>
      <c r="T31" s="23"/>
    </row>
    <row r="32" spans="1:20">
      <c r="A32" s="235"/>
      <c r="B32" s="23"/>
      <c r="C32" s="23"/>
      <c r="D32" s="23"/>
      <c r="E32" s="23"/>
      <c r="F32" s="23"/>
      <c r="G32" s="23"/>
      <c r="H32" s="23"/>
      <c r="I32" s="23"/>
      <c r="J32" s="23"/>
      <c r="K32" s="23"/>
      <c r="L32" s="23"/>
      <c r="M32" s="23"/>
      <c r="N32" s="23"/>
      <c r="O32" s="23"/>
      <c r="P32" s="23"/>
      <c r="Q32" s="23"/>
      <c r="R32" s="23"/>
      <c r="S32" s="23"/>
      <c r="T32" s="23"/>
    </row>
    <row r="33" spans="1:20">
      <c r="A33" s="235"/>
      <c r="B33" s="23"/>
      <c r="C33" s="23"/>
      <c r="D33" s="23"/>
      <c r="E33" s="23"/>
      <c r="F33" s="23"/>
      <c r="G33" s="23"/>
      <c r="H33" s="23"/>
      <c r="I33" s="23"/>
      <c r="J33" s="23"/>
      <c r="K33" s="23"/>
      <c r="L33" s="23"/>
      <c r="M33" s="23"/>
      <c r="N33" s="23"/>
      <c r="O33" s="23"/>
      <c r="P33" s="23"/>
      <c r="Q33" s="23"/>
      <c r="R33" s="23"/>
      <c r="S33" s="23"/>
      <c r="T33" s="23"/>
    </row>
    <row r="35" spans="1:20">
      <c r="A35" s="235"/>
    </row>
    <row r="36" spans="1:20">
      <c r="A36" s="235"/>
    </row>
    <row r="37" spans="1:20">
      <c r="A37" s="235"/>
      <c r="B37" s="27"/>
      <c r="C37" s="27"/>
      <c r="D37" s="27"/>
      <c r="E37" s="27"/>
      <c r="F37" s="27"/>
      <c r="G37" s="27"/>
      <c r="H37" s="27"/>
      <c r="I37" s="27"/>
      <c r="J37" s="27"/>
      <c r="K37" s="27"/>
      <c r="L37" s="27"/>
      <c r="M37" s="27"/>
      <c r="N37" s="27"/>
      <c r="O37" s="27"/>
      <c r="P37" s="27"/>
      <c r="Q37" s="27"/>
      <c r="R37" s="27"/>
      <c r="S37" s="27"/>
      <c r="T37" s="27"/>
    </row>
    <row r="38" spans="1:20">
      <c r="A38" s="32"/>
      <c r="B38" s="27"/>
      <c r="C38" s="27"/>
      <c r="D38" s="27"/>
      <c r="E38" s="27"/>
      <c r="F38" s="27"/>
      <c r="G38" s="27"/>
      <c r="H38" s="27"/>
      <c r="I38" s="27"/>
      <c r="J38" s="27"/>
      <c r="K38" s="27"/>
      <c r="L38" s="27"/>
      <c r="M38" s="27"/>
      <c r="N38" s="27"/>
      <c r="O38" s="27"/>
      <c r="P38" s="27"/>
      <c r="Q38" s="27"/>
      <c r="R38" s="27"/>
      <c r="S38" s="27"/>
      <c r="T38" s="27"/>
    </row>
    <row r="39" spans="1:20">
      <c r="A39" s="32"/>
    </row>
    <row r="47" spans="1:20">
      <c r="B47" s="556"/>
    </row>
    <row r="48" spans="1:20">
      <c r="B48" s="556"/>
    </row>
    <row r="49" spans="2:3">
      <c r="B49" s="556"/>
      <c r="C49" s="549"/>
    </row>
  </sheetData>
  <mergeCells count="5">
    <mergeCell ref="B17:T17"/>
    <mergeCell ref="A1:T1"/>
    <mergeCell ref="A2:A3"/>
    <mergeCell ref="B2:T2"/>
    <mergeCell ref="A22:T22"/>
  </mergeCells>
  <hyperlinks>
    <hyperlink ref="A25" location="'List of Tables'!A1" display="Back to contents"/>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sqref="A1:T1"/>
    </sheetView>
  </sheetViews>
  <sheetFormatPr defaultRowHeight="12.75"/>
  <cols>
    <col min="1" max="1" width="48.5703125" customWidth="1"/>
    <col min="2" max="2" width="10.28515625" bestFit="1" customWidth="1"/>
    <col min="3" max="4" width="9.85546875" bestFit="1" customWidth="1"/>
    <col min="5" max="5" width="9.85546875" customWidth="1"/>
    <col min="6" max="6" width="9.85546875" bestFit="1" customWidth="1"/>
  </cols>
  <sheetData>
    <row r="1" spans="1:9" ht="30" customHeight="1" thickBot="1">
      <c r="A1" s="1167" t="s">
        <v>308</v>
      </c>
      <c r="B1" s="1168"/>
      <c r="C1" s="1168"/>
      <c r="D1" s="1168"/>
      <c r="E1" s="1168"/>
      <c r="F1" s="1168"/>
    </row>
    <row r="2" spans="1:9" ht="13.5" thickBot="1">
      <c r="A2" s="1169"/>
      <c r="B2" s="992" t="s">
        <v>22</v>
      </c>
      <c r="C2" s="984"/>
      <c r="D2" s="984"/>
      <c r="E2" s="984"/>
      <c r="F2" s="985"/>
    </row>
    <row r="3" spans="1:9" ht="23.25" thickBot="1">
      <c r="A3" s="1172"/>
      <c r="B3" s="230" t="s">
        <v>198</v>
      </c>
      <c r="C3" s="306" t="s">
        <v>156</v>
      </c>
      <c r="D3" s="307" t="s">
        <v>157</v>
      </c>
      <c r="E3" s="124" t="s">
        <v>199</v>
      </c>
      <c r="F3" s="125" t="s">
        <v>200</v>
      </c>
    </row>
    <row r="4" spans="1:9">
      <c r="A4" s="252" t="s">
        <v>25</v>
      </c>
      <c r="B4" s="284">
        <f>'Table 1.1'!B4</f>
        <v>12759.54</v>
      </c>
      <c r="C4" s="330">
        <f>B4*(1-H4%)</f>
        <v>12759.54</v>
      </c>
      <c r="D4" s="103">
        <f>B4*(1+H4%)</f>
        <v>12759.54</v>
      </c>
      <c r="E4" s="329" t="s">
        <v>533</v>
      </c>
      <c r="F4" s="328" t="s">
        <v>534</v>
      </c>
      <c r="I4" s="23"/>
    </row>
    <row r="5" spans="1:9">
      <c r="A5" s="252" t="s">
        <v>20</v>
      </c>
      <c r="B5" s="284">
        <f>'Table 1.1'!B5</f>
        <v>10366.56</v>
      </c>
      <c r="C5" s="330">
        <f t="shared" ref="C5:C10" si="0">B5*(1-H5%)</f>
        <v>10366.56</v>
      </c>
      <c r="D5" s="103">
        <f t="shared" ref="D5:D10" si="1">B5*(1+H5%)</f>
        <v>10366.56</v>
      </c>
      <c r="E5" s="329" t="s">
        <v>535</v>
      </c>
      <c r="F5" s="328" t="s">
        <v>534</v>
      </c>
      <c r="I5" s="23"/>
    </row>
    <row r="6" spans="1:9">
      <c r="A6" s="252" t="s">
        <v>28</v>
      </c>
      <c r="B6" s="284">
        <f>'Table 1.1'!B6</f>
        <v>10193.450000000001</v>
      </c>
      <c r="C6" s="330">
        <f t="shared" si="0"/>
        <v>10193.450000000001</v>
      </c>
      <c r="D6" s="103">
        <f t="shared" si="1"/>
        <v>10193.450000000001</v>
      </c>
      <c r="E6" s="329" t="s">
        <v>536</v>
      </c>
      <c r="F6" s="328" t="s">
        <v>537</v>
      </c>
      <c r="I6" s="23"/>
    </row>
    <row r="7" spans="1:9">
      <c r="A7" s="252" t="s">
        <v>30</v>
      </c>
      <c r="B7" s="284">
        <f>'Table 1.1'!B18</f>
        <v>1099.79</v>
      </c>
      <c r="C7" s="330">
        <f t="shared" si="0"/>
        <v>1099.79</v>
      </c>
      <c r="D7" s="103">
        <f t="shared" si="1"/>
        <v>1099.79</v>
      </c>
      <c r="E7" s="329" t="s">
        <v>538</v>
      </c>
      <c r="F7" s="328" t="s">
        <v>534</v>
      </c>
      <c r="I7" s="23"/>
    </row>
    <row r="8" spans="1:9">
      <c r="A8" s="252" t="s">
        <v>31</v>
      </c>
      <c r="B8" s="284">
        <f>'Table 1.1'!B19</f>
        <v>1038.21</v>
      </c>
      <c r="C8" s="330">
        <f t="shared" si="0"/>
        <v>1038.21</v>
      </c>
      <c r="D8" s="103">
        <f t="shared" si="1"/>
        <v>1038.21</v>
      </c>
      <c r="E8" s="329" t="s">
        <v>539</v>
      </c>
      <c r="F8" s="328" t="s">
        <v>540</v>
      </c>
      <c r="H8" s="43"/>
      <c r="I8" s="23"/>
    </row>
    <row r="9" spans="1:9">
      <c r="A9" s="252" t="s">
        <v>32</v>
      </c>
      <c r="B9" s="284">
        <v>223</v>
      </c>
      <c r="C9" s="330">
        <f t="shared" si="0"/>
        <v>223</v>
      </c>
      <c r="D9" s="103">
        <f t="shared" si="1"/>
        <v>223</v>
      </c>
      <c r="E9" s="329" t="s">
        <v>541</v>
      </c>
      <c r="F9" s="328" t="s">
        <v>542</v>
      </c>
      <c r="I9" s="23"/>
    </row>
    <row r="10" spans="1:9" ht="13.5" thickBot="1">
      <c r="A10" s="252" t="s">
        <v>34</v>
      </c>
      <c r="B10" s="284">
        <f>'Table 1.1'!B20</f>
        <v>330.43</v>
      </c>
      <c r="C10" s="330">
        <f t="shared" si="0"/>
        <v>330.43</v>
      </c>
      <c r="D10" s="103">
        <f t="shared" si="1"/>
        <v>330.43</v>
      </c>
      <c r="E10" s="329" t="s">
        <v>543</v>
      </c>
      <c r="F10" s="328" t="s">
        <v>544</v>
      </c>
      <c r="H10" s="43"/>
      <c r="I10" s="23"/>
    </row>
    <row r="11" spans="1:9" s="235" customFormat="1" ht="13.5" thickBot="1">
      <c r="A11" s="326" t="s">
        <v>158</v>
      </c>
      <c r="B11" s="327">
        <f>SUM(B4:B10)</f>
        <v>36010.980000000003</v>
      </c>
      <c r="C11" s="331">
        <f>SUM(C4:C10)</f>
        <v>36010.980000000003</v>
      </c>
      <c r="D11" s="332">
        <f>SUM(D4:D10)</f>
        <v>36010.980000000003</v>
      </c>
      <c r="E11" s="333" t="s">
        <v>545</v>
      </c>
      <c r="F11" s="334" t="s">
        <v>544</v>
      </c>
      <c r="H11" s="790"/>
      <c r="I11" s="23"/>
    </row>
    <row r="12" spans="1:9" s="235" customFormat="1">
      <c r="A12" s="794"/>
      <c r="B12" s="791"/>
      <c r="C12" s="791"/>
      <c r="D12" s="791"/>
      <c r="E12" s="792"/>
      <c r="F12" s="793"/>
      <c r="H12" s="790"/>
      <c r="I12" s="23"/>
    </row>
    <row r="14" spans="1:9">
      <c r="A14" s="168" t="s">
        <v>118</v>
      </c>
    </row>
    <row r="17" spans="1:6">
      <c r="A17" s="155"/>
    </row>
    <row r="19" spans="1:6">
      <c r="A19" s="22"/>
    </row>
    <row r="20" spans="1:6">
      <c r="A20" s="32"/>
      <c r="D20" s="27"/>
      <c r="E20" s="27"/>
      <c r="F20" s="27"/>
    </row>
    <row r="21" spans="1:6">
      <c r="A21" s="32"/>
      <c r="D21" s="24"/>
      <c r="E21" s="23"/>
      <c r="F21" s="24"/>
    </row>
    <row r="22" spans="1:6">
      <c r="A22" s="32"/>
      <c r="D22" s="48"/>
      <c r="E22" s="350"/>
      <c r="F22" s="48"/>
    </row>
    <row r="23" spans="1:6">
      <c r="A23" s="32"/>
      <c r="D23" s="24"/>
      <c r="E23" s="24"/>
      <c r="F23" s="24"/>
    </row>
    <row r="24" spans="1:6">
      <c r="A24" s="32"/>
      <c r="D24" s="24"/>
      <c r="E24" s="24"/>
      <c r="F24" s="24"/>
    </row>
    <row r="25" spans="1:6">
      <c r="A25" s="32"/>
      <c r="D25" s="24"/>
      <c r="E25" s="24"/>
      <c r="F25" s="24"/>
    </row>
    <row r="27" spans="1:6">
      <c r="A27" s="22"/>
    </row>
    <row r="28" spans="1:6">
      <c r="A28" s="32"/>
    </row>
    <row r="29" spans="1:6">
      <c r="A29" s="32"/>
    </row>
    <row r="30" spans="1:6">
      <c r="A30" s="32"/>
    </row>
    <row r="31" spans="1:6">
      <c r="A31" s="32"/>
    </row>
    <row r="32" spans="1:6">
      <c r="A32" s="32"/>
    </row>
  </sheetData>
  <mergeCells count="3">
    <mergeCell ref="A1:F1"/>
    <mergeCell ref="A2:A3"/>
    <mergeCell ref="B2:F2"/>
  </mergeCells>
  <hyperlinks>
    <hyperlink ref="A14" location="'List of Tables'!A1" display="Back to content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T1"/>
    </sheetView>
  </sheetViews>
  <sheetFormatPr defaultRowHeight="12.75"/>
  <cols>
    <col min="1" max="1" width="53.28515625" customWidth="1"/>
  </cols>
  <sheetData>
    <row r="1" spans="1:7" ht="15.75" thickBot="1">
      <c r="A1" s="1173" t="s">
        <v>478</v>
      </c>
      <c r="B1" s="1017"/>
      <c r="C1" s="1017"/>
      <c r="D1" s="1017"/>
      <c r="E1" s="1017"/>
      <c r="F1" s="1017"/>
      <c r="G1" s="1174"/>
    </row>
    <row r="2" spans="1:7">
      <c r="A2" s="1007"/>
      <c r="B2" s="709"/>
      <c r="C2" s="1014"/>
      <c r="D2" s="1014"/>
      <c r="E2" s="1014"/>
      <c r="F2" s="1014"/>
      <c r="G2" s="1175"/>
    </row>
    <row r="3" spans="1:7" ht="13.5" thickBot="1">
      <c r="A3" s="1008"/>
      <c r="B3" s="124" t="s">
        <v>43</v>
      </c>
      <c r="C3" s="124" t="s">
        <v>78</v>
      </c>
      <c r="D3" s="124" t="s">
        <v>79</v>
      </c>
      <c r="E3" s="124" t="s">
        <v>120</v>
      </c>
      <c r="F3" s="124" t="s">
        <v>168</v>
      </c>
      <c r="G3" s="125" t="str">
        <f>'Table A.3'!T3</f>
        <v>2016-17</v>
      </c>
    </row>
    <row r="4" spans="1:7">
      <c r="A4" s="708" t="s">
        <v>429</v>
      </c>
      <c r="B4" s="45"/>
      <c r="C4" s="45"/>
      <c r="D4" s="45"/>
      <c r="E4" s="45"/>
      <c r="F4" s="45"/>
      <c r="G4" s="46"/>
    </row>
    <row r="5" spans="1:7">
      <c r="A5" s="222" t="s">
        <v>167</v>
      </c>
      <c r="B5" s="626">
        <v>-138.99</v>
      </c>
      <c r="C5" s="626">
        <v>-163.72999999999999</v>
      </c>
      <c r="D5" s="626">
        <v>-173.89</v>
      </c>
      <c r="E5" s="626">
        <v>-181.3</v>
      </c>
      <c r="F5" s="626">
        <v>-173.63</v>
      </c>
      <c r="G5" s="627" t="s">
        <v>212</v>
      </c>
    </row>
    <row r="6" spans="1:7">
      <c r="A6" s="231" t="s">
        <v>159</v>
      </c>
      <c r="B6" s="626">
        <v>-55.03</v>
      </c>
      <c r="C6" s="626">
        <v>-42.52</v>
      </c>
      <c r="D6" s="626">
        <v>-1.38</v>
      </c>
      <c r="E6" s="626">
        <v>-17.399999999999999</v>
      </c>
      <c r="F6" s="626">
        <v>0</v>
      </c>
      <c r="G6" s="627" t="s">
        <v>212</v>
      </c>
    </row>
    <row r="7" spans="1:7">
      <c r="A7" s="231" t="s">
        <v>160</v>
      </c>
      <c r="B7" s="626">
        <v>-17.22</v>
      </c>
      <c r="C7" s="626">
        <v>-17.12</v>
      </c>
      <c r="D7" s="626">
        <v>-17.940000000000001</v>
      </c>
      <c r="E7" s="626">
        <v>-18.809999999999999</v>
      </c>
      <c r="F7" s="626">
        <v>-19.149999999999999</v>
      </c>
      <c r="G7" s="627" t="s">
        <v>212</v>
      </c>
    </row>
    <row r="8" spans="1:7">
      <c r="A8" s="706" t="s">
        <v>135</v>
      </c>
      <c r="B8" s="626"/>
      <c r="C8" s="626"/>
      <c r="D8" s="626"/>
      <c r="E8" s="626"/>
      <c r="F8" s="626">
        <v>422</v>
      </c>
      <c r="G8" s="707"/>
    </row>
    <row r="9" spans="1:7" ht="13.5" thickBot="1">
      <c r="A9" s="231" t="s">
        <v>161</v>
      </c>
      <c r="B9" s="626">
        <v>-17.82</v>
      </c>
      <c r="C9" s="626">
        <v>-37.49</v>
      </c>
      <c r="D9" s="626">
        <v>-37.44</v>
      </c>
      <c r="E9" s="626">
        <v>-67.39</v>
      </c>
      <c r="F9" s="626">
        <v>-46.95</v>
      </c>
      <c r="G9" s="627" t="s">
        <v>212</v>
      </c>
    </row>
    <row r="10" spans="1:7">
      <c r="A10" s="834" t="s">
        <v>430</v>
      </c>
      <c r="B10" s="835"/>
      <c r="C10" s="835"/>
      <c r="D10" s="835"/>
      <c r="E10" s="835"/>
      <c r="F10" s="835"/>
      <c r="G10" s="836"/>
    </row>
    <row r="11" spans="1:7" ht="13.5" thickBot="1">
      <c r="A11" s="837" t="s">
        <v>431</v>
      </c>
      <c r="B11" s="838" t="s">
        <v>212</v>
      </c>
      <c r="C11" s="838" t="s">
        <v>212</v>
      </c>
      <c r="D11" s="838" t="s">
        <v>212</v>
      </c>
      <c r="E11" s="838" t="s">
        <v>212</v>
      </c>
      <c r="F11" s="838" t="s">
        <v>212</v>
      </c>
      <c r="G11" s="839">
        <v>-224</v>
      </c>
    </row>
    <row r="12" spans="1:7" ht="13.5" thickBot="1">
      <c r="A12" s="957" t="s">
        <v>502</v>
      </c>
      <c r="B12" s="958">
        <f>SUM(B5:B9)</f>
        <v>-229.06</v>
      </c>
      <c r="C12" s="958">
        <f t="shared" ref="C12:G12" si="0">SUM(C5:C9)</f>
        <v>-260.86</v>
      </c>
      <c r="D12" s="958">
        <f t="shared" si="0"/>
        <v>-230.64999999999998</v>
      </c>
      <c r="E12" s="958">
        <f t="shared" si="0"/>
        <v>-284.90000000000003</v>
      </c>
      <c r="F12" s="958">
        <f t="shared" si="0"/>
        <v>182.26999999999998</v>
      </c>
      <c r="G12" s="959">
        <f t="shared" si="0"/>
        <v>0</v>
      </c>
    </row>
    <row r="13" spans="1:7" ht="13.5" thickBot="1">
      <c r="A13" s="944" t="s">
        <v>503</v>
      </c>
      <c r="B13" s="960" t="str">
        <f>B11</f>
        <v>-</v>
      </c>
      <c r="C13" s="960" t="str">
        <f t="shared" ref="C13:G13" si="1">C11</f>
        <v>-</v>
      </c>
      <c r="D13" s="960" t="str">
        <f t="shared" si="1"/>
        <v>-</v>
      </c>
      <c r="E13" s="960" t="str">
        <f t="shared" si="1"/>
        <v>-</v>
      </c>
      <c r="F13" s="960" t="str">
        <f t="shared" si="1"/>
        <v>-</v>
      </c>
      <c r="G13" s="961">
        <f t="shared" si="1"/>
        <v>-224</v>
      </c>
    </row>
    <row r="15" spans="1:7">
      <c r="A15" s="168" t="s">
        <v>118</v>
      </c>
    </row>
  </sheetData>
  <mergeCells count="3">
    <mergeCell ref="A1:G1"/>
    <mergeCell ref="A2:A3"/>
    <mergeCell ref="C2:G2"/>
  </mergeCells>
  <hyperlinks>
    <hyperlink ref="A15" location="'List of Tables'!A1" display="Back to content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workbookViewId="0">
      <selection sqref="A1:T1"/>
    </sheetView>
  </sheetViews>
  <sheetFormatPr defaultRowHeight="12.75"/>
  <cols>
    <col min="1" max="1" width="52.85546875" style="85" customWidth="1"/>
    <col min="2" max="20" width="9.140625" style="85"/>
    <col min="21" max="21" width="9.140625" style="92"/>
    <col min="22" max="16384" width="9.140625" style="85"/>
  </cols>
  <sheetData>
    <row r="1" spans="1:21" ht="30" customHeight="1" thickBot="1">
      <c r="A1" s="1176" t="s">
        <v>348</v>
      </c>
      <c r="B1" s="1177"/>
      <c r="C1" s="1177"/>
      <c r="D1" s="1177"/>
      <c r="E1" s="1177"/>
      <c r="F1" s="1177"/>
      <c r="G1" s="1177"/>
      <c r="H1" s="1177"/>
      <c r="I1" s="1177"/>
      <c r="J1" s="1177"/>
      <c r="K1" s="1177"/>
      <c r="L1" s="1177"/>
      <c r="M1" s="1177"/>
      <c r="N1" s="1177"/>
      <c r="O1" s="1177"/>
      <c r="P1" s="1177"/>
      <c r="Q1" s="1177"/>
      <c r="R1" s="1177"/>
      <c r="S1" s="1177"/>
      <c r="T1" s="1178"/>
    </row>
    <row r="2" spans="1:21">
      <c r="A2" s="1179"/>
      <c r="B2" s="1009" t="s">
        <v>24</v>
      </c>
      <c r="C2" s="1113"/>
      <c r="D2" s="1113"/>
      <c r="E2" s="1113"/>
      <c r="F2" s="1113"/>
      <c r="G2" s="1113"/>
      <c r="H2" s="1113"/>
      <c r="I2" s="1113"/>
      <c r="J2" s="1113"/>
      <c r="K2" s="1113"/>
      <c r="L2" s="1113"/>
      <c r="M2" s="1113"/>
      <c r="N2" s="1113"/>
      <c r="O2" s="1113"/>
      <c r="P2" s="1113"/>
      <c r="Q2" s="1113"/>
      <c r="R2" s="1113"/>
      <c r="S2" s="1113"/>
      <c r="T2" s="1010"/>
    </row>
    <row r="3" spans="1:21" ht="13.5" thickBot="1">
      <c r="A3" s="1180"/>
      <c r="B3" s="201" t="s">
        <v>171</v>
      </c>
      <c r="C3" s="201" t="s">
        <v>172</v>
      </c>
      <c r="D3" s="201" t="s">
        <v>173</v>
      </c>
      <c r="E3" s="201" t="s">
        <v>174</v>
      </c>
      <c r="F3" s="201" t="s">
        <v>175</v>
      </c>
      <c r="G3" s="201" t="s">
        <v>176</v>
      </c>
      <c r="H3" s="201" t="s">
        <v>177</v>
      </c>
      <c r="I3" s="201" t="s">
        <v>178</v>
      </c>
      <c r="J3" s="201" t="s">
        <v>179</v>
      </c>
      <c r="K3" s="201" t="s">
        <v>180</v>
      </c>
      <c r="L3" s="201" t="s">
        <v>181</v>
      </c>
      <c r="M3" s="201" t="s">
        <v>182</v>
      </c>
      <c r="N3" s="201" t="s">
        <v>42</v>
      </c>
      <c r="O3" s="201" t="s">
        <v>43</v>
      </c>
      <c r="P3" s="201" t="s">
        <v>78</v>
      </c>
      <c r="Q3" s="201" t="s">
        <v>79</v>
      </c>
      <c r="R3" s="201" t="s">
        <v>120</v>
      </c>
      <c r="S3" s="201" t="s">
        <v>168</v>
      </c>
      <c r="T3" s="285" t="s">
        <v>330</v>
      </c>
    </row>
    <row r="4" spans="1:21">
      <c r="A4" s="322" t="s">
        <v>147</v>
      </c>
      <c r="B4" s="206">
        <v>339731</v>
      </c>
      <c r="C4" s="206">
        <v>352508</v>
      </c>
      <c r="D4" s="206">
        <v>374632</v>
      </c>
      <c r="E4" s="206">
        <v>399504</v>
      </c>
      <c r="F4" s="206">
        <v>431587</v>
      </c>
      <c r="G4" s="206">
        <v>467623</v>
      </c>
      <c r="H4" s="206">
        <v>509459</v>
      </c>
      <c r="I4" s="206">
        <v>541832</v>
      </c>
      <c r="J4" s="206">
        <v>568663</v>
      </c>
      <c r="K4" s="206">
        <v>603397</v>
      </c>
      <c r="L4" s="206">
        <v>659239</v>
      </c>
      <c r="M4" s="206">
        <v>693140</v>
      </c>
      <c r="N4" s="206">
        <v>715082</v>
      </c>
      <c r="O4" s="206">
        <v>716170</v>
      </c>
      <c r="P4" s="206">
        <v>731993</v>
      </c>
      <c r="Q4" s="206">
        <v>736555</v>
      </c>
      <c r="R4" s="206">
        <v>751988</v>
      </c>
      <c r="S4" s="206">
        <v>753917</v>
      </c>
      <c r="T4" s="335">
        <v>770611</v>
      </c>
    </row>
    <row r="5" spans="1:21" ht="13.5" thickBot="1">
      <c r="A5" s="316" t="s">
        <v>146</v>
      </c>
      <c r="B5" s="202">
        <v>318299.98</v>
      </c>
      <c r="C5" s="202">
        <v>331400.01</v>
      </c>
      <c r="D5" s="202">
        <v>353000.01</v>
      </c>
      <c r="E5" s="202">
        <v>376100.01</v>
      </c>
      <c r="F5" s="202">
        <v>402600</v>
      </c>
      <c r="G5" s="202">
        <v>438999.99</v>
      </c>
      <c r="H5" s="202">
        <v>471099.99</v>
      </c>
      <c r="I5" s="202">
        <v>501699.99</v>
      </c>
      <c r="J5" s="202">
        <v>523799.98</v>
      </c>
      <c r="K5" s="202">
        <v>555600.02</v>
      </c>
      <c r="L5" s="202">
        <v>604699.99</v>
      </c>
      <c r="M5" s="202">
        <v>640100</v>
      </c>
      <c r="N5" s="202">
        <v>661733.74</v>
      </c>
      <c r="O5" s="202">
        <v>661940.31999999995</v>
      </c>
      <c r="P5" s="202">
        <v>665954.77</v>
      </c>
      <c r="Q5" s="202">
        <v>674842.43</v>
      </c>
      <c r="R5" s="202">
        <v>686659.34</v>
      </c>
      <c r="S5" s="202">
        <v>699231.9</v>
      </c>
      <c r="T5" s="317">
        <v>710519</v>
      </c>
    </row>
    <row r="6" spans="1:21" ht="13.5" thickBot="1">
      <c r="A6" s="157" t="s">
        <v>145</v>
      </c>
      <c r="B6" s="207">
        <v>21431.02</v>
      </c>
      <c r="C6" s="207">
        <v>21107.99</v>
      </c>
      <c r="D6" s="207">
        <v>21631.99</v>
      </c>
      <c r="E6" s="207">
        <v>23403.99</v>
      </c>
      <c r="F6" s="207">
        <v>28987</v>
      </c>
      <c r="G6" s="207">
        <v>28623.01</v>
      </c>
      <c r="H6" s="207">
        <v>38359.01</v>
      </c>
      <c r="I6" s="207">
        <v>40132.01</v>
      </c>
      <c r="J6" s="207">
        <v>44863.02</v>
      </c>
      <c r="K6" s="207">
        <v>47796.98</v>
      </c>
      <c r="L6" s="207">
        <v>54539.01</v>
      </c>
      <c r="M6" s="207">
        <v>53040</v>
      </c>
      <c r="N6" s="207">
        <v>53348.26</v>
      </c>
      <c r="O6" s="207">
        <v>54229.68</v>
      </c>
      <c r="P6" s="207">
        <v>66038.23</v>
      </c>
      <c r="Q6" s="207">
        <v>61712.57</v>
      </c>
      <c r="R6" s="207">
        <v>65328.66</v>
      </c>
      <c r="S6" s="207">
        <v>54685.1</v>
      </c>
      <c r="T6" s="336">
        <v>60092</v>
      </c>
    </row>
    <row r="7" spans="1:21">
      <c r="A7" s="337" t="s">
        <v>144</v>
      </c>
      <c r="B7" s="338"/>
      <c r="C7" s="338"/>
      <c r="D7" s="338"/>
      <c r="E7" s="338"/>
      <c r="F7" s="338"/>
      <c r="G7" s="338"/>
      <c r="H7" s="338"/>
      <c r="I7" s="338"/>
      <c r="J7" s="338"/>
      <c r="K7" s="338"/>
      <c r="L7" s="338"/>
      <c r="M7" s="338"/>
      <c r="N7" s="338"/>
      <c r="O7" s="338"/>
      <c r="P7" s="338"/>
      <c r="Q7" s="338"/>
      <c r="R7" s="338"/>
      <c r="S7" s="338"/>
      <c r="T7" s="339"/>
    </row>
    <row r="8" spans="1:21">
      <c r="A8" s="248" t="s">
        <v>143</v>
      </c>
      <c r="B8" s="78">
        <v>8724</v>
      </c>
      <c r="C8" s="78">
        <v>9080</v>
      </c>
      <c r="D8" s="78">
        <v>9401</v>
      </c>
      <c r="E8" s="78">
        <v>9657</v>
      </c>
      <c r="F8" s="78">
        <v>10648</v>
      </c>
      <c r="G8" s="78">
        <v>10795</v>
      </c>
      <c r="H8" s="78">
        <v>11707</v>
      </c>
      <c r="I8" s="78">
        <v>12247</v>
      </c>
      <c r="J8" s="78">
        <v>12804</v>
      </c>
      <c r="K8" s="78">
        <v>13355</v>
      </c>
      <c r="L8" s="78">
        <v>14419</v>
      </c>
      <c r="M8" s="78">
        <v>14884</v>
      </c>
      <c r="N8" s="78">
        <v>15807</v>
      </c>
      <c r="O8" s="78">
        <v>16671</v>
      </c>
      <c r="P8" s="78">
        <v>17129</v>
      </c>
      <c r="Q8" s="78">
        <v>17583</v>
      </c>
      <c r="R8" s="78">
        <v>17944</v>
      </c>
      <c r="S8" s="78">
        <v>18347</v>
      </c>
      <c r="T8" s="210">
        <v>18687</v>
      </c>
      <c r="U8" s="340"/>
    </row>
    <row r="9" spans="1:21">
      <c r="A9" s="341" t="s">
        <v>142</v>
      </c>
      <c r="B9" s="78">
        <v>3816</v>
      </c>
      <c r="C9" s="78">
        <v>4037</v>
      </c>
      <c r="D9" s="78">
        <v>4240</v>
      </c>
      <c r="E9" s="78">
        <v>4575</v>
      </c>
      <c r="F9" s="78">
        <v>4899</v>
      </c>
      <c r="G9" s="78">
        <v>5233</v>
      </c>
      <c r="H9" s="78">
        <v>5687</v>
      </c>
      <c r="I9" s="78">
        <v>6250</v>
      </c>
      <c r="J9" s="78">
        <v>6795</v>
      </c>
      <c r="K9" s="78">
        <v>7144</v>
      </c>
      <c r="L9" s="78">
        <v>7583</v>
      </c>
      <c r="M9" s="78">
        <v>8001</v>
      </c>
      <c r="N9" s="78">
        <v>8509</v>
      </c>
      <c r="O9" s="78">
        <v>9030</v>
      </c>
      <c r="P9" s="78">
        <v>9547</v>
      </c>
      <c r="Q9" s="78">
        <v>10072</v>
      </c>
      <c r="R9" s="78">
        <v>10585</v>
      </c>
      <c r="S9" s="78">
        <v>11092</v>
      </c>
      <c r="T9" s="210">
        <v>11600</v>
      </c>
    </row>
    <row r="10" spans="1:21">
      <c r="A10" s="341" t="s">
        <v>141</v>
      </c>
      <c r="B10" s="78">
        <v>3981.67</v>
      </c>
      <c r="C10" s="78">
        <v>4338.0600000000004</v>
      </c>
      <c r="D10" s="78">
        <v>4747.3999999999996</v>
      </c>
      <c r="E10" s="78">
        <v>5643.42</v>
      </c>
      <c r="F10" s="78">
        <v>6346.96</v>
      </c>
      <c r="G10" s="78">
        <v>7297.62</v>
      </c>
      <c r="H10" s="78">
        <v>7771.69</v>
      </c>
      <c r="I10" s="78">
        <v>8701.33</v>
      </c>
      <c r="J10" s="78">
        <v>9363.1200000000008</v>
      </c>
      <c r="K10" s="78">
        <v>9562.33</v>
      </c>
      <c r="L10" s="78">
        <v>9906.15</v>
      </c>
      <c r="M10" s="78">
        <v>9352.5300000000007</v>
      </c>
      <c r="N10" s="78">
        <v>11094.94</v>
      </c>
      <c r="O10" s="78">
        <v>11663.48</v>
      </c>
      <c r="P10" s="78">
        <v>11514.31</v>
      </c>
      <c r="Q10" s="78">
        <v>11639.56</v>
      </c>
      <c r="R10" s="78">
        <v>11537.4</v>
      </c>
      <c r="S10" s="78">
        <v>11861.74</v>
      </c>
      <c r="T10" s="210">
        <v>11818.66</v>
      </c>
    </row>
    <row r="11" spans="1:21">
      <c r="A11" s="341" t="s">
        <v>229</v>
      </c>
      <c r="B11" s="78">
        <v>0</v>
      </c>
      <c r="C11" s="78">
        <v>0</v>
      </c>
      <c r="D11" s="78">
        <v>0</v>
      </c>
      <c r="E11" s="78">
        <v>0</v>
      </c>
      <c r="F11" s="78">
        <v>0</v>
      </c>
      <c r="G11" s="78">
        <v>0</v>
      </c>
      <c r="H11" s="78">
        <v>715</v>
      </c>
      <c r="I11" s="78">
        <v>1431</v>
      </c>
      <c r="J11" s="78">
        <v>1528</v>
      </c>
      <c r="K11" s="78">
        <v>1561</v>
      </c>
      <c r="L11" s="78">
        <v>1571</v>
      </c>
      <c r="M11" s="78">
        <v>1269</v>
      </c>
      <c r="N11" s="78">
        <v>990</v>
      </c>
      <c r="O11" s="78">
        <v>441</v>
      </c>
      <c r="P11" s="78">
        <v>354</v>
      </c>
      <c r="Q11" s="78">
        <v>530</v>
      </c>
      <c r="R11" s="78">
        <v>484</v>
      </c>
      <c r="S11" s="78">
        <v>700</v>
      </c>
      <c r="T11" s="210">
        <v>1165</v>
      </c>
    </row>
    <row r="12" spans="1:21">
      <c r="A12" s="341" t="s">
        <v>230</v>
      </c>
      <c r="B12" s="78">
        <v>0</v>
      </c>
      <c r="C12" s="78">
        <v>0</v>
      </c>
      <c r="D12" s="78">
        <v>0</v>
      </c>
      <c r="E12" s="78">
        <v>0</v>
      </c>
      <c r="F12" s="78">
        <v>278</v>
      </c>
      <c r="G12" s="78">
        <v>416</v>
      </c>
      <c r="H12" s="78">
        <v>498</v>
      </c>
      <c r="I12" s="78">
        <v>583</v>
      </c>
      <c r="J12" s="78">
        <v>740</v>
      </c>
      <c r="K12" s="78">
        <v>863</v>
      </c>
      <c r="L12" s="78">
        <v>1041</v>
      </c>
      <c r="M12" s="78">
        <v>1119</v>
      </c>
      <c r="N12" s="78">
        <v>1283</v>
      </c>
      <c r="O12" s="78">
        <v>1471</v>
      </c>
      <c r="P12" s="78">
        <v>1966</v>
      </c>
      <c r="Q12" s="78">
        <v>2532</v>
      </c>
      <c r="R12" s="78">
        <v>3064</v>
      </c>
      <c r="S12" s="78">
        <v>3900</v>
      </c>
      <c r="T12" s="210">
        <v>4672</v>
      </c>
    </row>
    <row r="13" spans="1:21">
      <c r="A13" s="341" t="s">
        <v>139</v>
      </c>
      <c r="B13" s="78">
        <v>600</v>
      </c>
      <c r="C13" s="78">
        <v>800</v>
      </c>
      <c r="D13" s="78">
        <v>800</v>
      </c>
      <c r="E13" s="78">
        <v>900</v>
      </c>
      <c r="F13" s="78">
        <v>900</v>
      </c>
      <c r="G13" s="78">
        <v>1100</v>
      </c>
      <c r="H13" s="78">
        <v>1200</v>
      </c>
      <c r="I13" s="78">
        <v>1400</v>
      </c>
      <c r="J13" s="78">
        <v>1500</v>
      </c>
      <c r="K13" s="78">
        <v>1600</v>
      </c>
      <c r="L13" s="78">
        <v>1500</v>
      </c>
      <c r="M13" s="78">
        <v>1611</v>
      </c>
      <c r="N13" s="78">
        <v>1826</v>
      </c>
      <c r="O13" s="78">
        <v>1881</v>
      </c>
      <c r="P13" s="78">
        <v>1911</v>
      </c>
      <c r="Q13" s="78">
        <v>1997</v>
      </c>
      <c r="R13" s="78">
        <v>1908</v>
      </c>
      <c r="S13" s="78">
        <v>1953</v>
      </c>
      <c r="T13" s="210">
        <v>2280</v>
      </c>
    </row>
    <row r="14" spans="1:21">
      <c r="A14" s="341" t="s">
        <v>135</v>
      </c>
      <c r="B14" s="78">
        <v>0</v>
      </c>
      <c r="C14" s="78">
        <v>0</v>
      </c>
      <c r="D14" s="78">
        <v>0</v>
      </c>
      <c r="E14" s="78">
        <v>0</v>
      </c>
      <c r="F14" s="78">
        <v>0</v>
      </c>
      <c r="G14" s="78">
        <v>0</v>
      </c>
      <c r="H14" s="78">
        <v>962</v>
      </c>
      <c r="I14" s="78">
        <v>701</v>
      </c>
      <c r="J14" s="78">
        <v>77</v>
      </c>
      <c r="K14" s="78">
        <v>-178</v>
      </c>
      <c r="L14" s="78">
        <v>438</v>
      </c>
      <c r="M14" s="78">
        <v>795</v>
      </c>
      <c r="N14" s="78">
        <v>720</v>
      </c>
      <c r="O14" s="78">
        <v>492</v>
      </c>
      <c r="P14" s="78">
        <v>581</v>
      </c>
      <c r="Q14" s="78">
        <v>357</v>
      </c>
      <c r="R14" s="78">
        <v>1002</v>
      </c>
      <c r="S14" s="78">
        <v>0</v>
      </c>
      <c r="T14" s="210">
        <v>0</v>
      </c>
    </row>
    <row r="15" spans="1:21">
      <c r="A15" s="341" t="s">
        <v>205</v>
      </c>
      <c r="B15" s="78">
        <v>0</v>
      </c>
      <c r="C15" s="78">
        <v>0</v>
      </c>
      <c r="D15" s="78">
        <v>0</v>
      </c>
      <c r="E15" s="78">
        <v>0</v>
      </c>
      <c r="F15" s="78">
        <v>0</v>
      </c>
      <c r="G15" s="78">
        <v>0</v>
      </c>
      <c r="H15" s="78">
        <v>116</v>
      </c>
      <c r="I15" s="78">
        <v>1246</v>
      </c>
      <c r="J15" s="78">
        <v>1406</v>
      </c>
      <c r="K15" s="78">
        <v>0</v>
      </c>
      <c r="L15" s="78">
        <v>0</v>
      </c>
      <c r="M15" s="78">
        <v>0</v>
      </c>
      <c r="N15" s="78">
        <v>0</v>
      </c>
      <c r="O15" s="78">
        <v>0</v>
      </c>
      <c r="P15" s="78">
        <v>0</v>
      </c>
      <c r="Q15" s="78">
        <v>0</v>
      </c>
      <c r="R15" s="78">
        <v>0</v>
      </c>
      <c r="S15" s="78">
        <v>0</v>
      </c>
      <c r="T15" s="210">
        <v>0</v>
      </c>
    </row>
    <row r="16" spans="1:21">
      <c r="A16" s="341" t="s">
        <v>201</v>
      </c>
      <c r="B16" s="78">
        <v>0</v>
      </c>
      <c r="C16" s="78">
        <v>0</v>
      </c>
      <c r="D16" s="78">
        <v>0</v>
      </c>
      <c r="E16" s="78">
        <v>0</v>
      </c>
      <c r="F16" s="78">
        <v>0</v>
      </c>
      <c r="G16" s="78">
        <v>0</v>
      </c>
      <c r="H16" s="78">
        <v>128</v>
      </c>
      <c r="I16" s="78">
        <v>157</v>
      </c>
      <c r="J16" s="78">
        <v>171</v>
      </c>
      <c r="K16" s="78">
        <v>182</v>
      </c>
      <c r="L16" s="78">
        <v>278</v>
      </c>
      <c r="M16" s="78">
        <v>221</v>
      </c>
      <c r="N16" s="78">
        <v>226</v>
      </c>
      <c r="O16" s="78">
        <v>264</v>
      </c>
      <c r="P16" s="78">
        <v>221</v>
      </c>
      <c r="Q16" s="78">
        <v>279</v>
      </c>
      <c r="R16" s="78">
        <v>238</v>
      </c>
      <c r="S16" s="78">
        <v>145</v>
      </c>
      <c r="T16" s="210">
        <v>145</v>
      </c>
    </row>
    <row r="17" spans="1:20">
      <c r="A17" s="341" t="s">
        <v>138</v>
      </c>
      <c r="B17" s="78">
        <v>1815.49</v>
      </c>
      <c r="C17" s="78">
        <v>-2357.54</v>
      </c>
      <c r="D17" s="78">
        <v>-4268.34</v>
      </c>
      <c r="E17" s="78">
        <v>-7098.82</v>
      </c>
      <c r="F17" s="78">
        <v>-2850.02</v>
      </c>
      <c r="G17" s="78">
        <v>-1802.73</v>
      </c>
      <c r="H17" s="78">
        <v>-164.48</v>
      </c>
      <c r="I17" s="78">
        <v>-3232.86</v>
      </c>
      <c r="J17" s="78">
        <v>-267.57</v>
      </c>
      <c r="K17" s="78">
        <v>6707.71</v>
      </c>
      <c r="L17" s="78">
        <v>8571.24</v>
      </c>
      <c r="M17" s="78">
        <v>7013.23</v>
      </c>
      <c r="N17" s="78">
        <v>2116.23</v>
      </c>
      <c r="O17" s="78">
        <v>1598.28</v>
      </c>
      <c r="P17" s="78">
        <v>4284.92</v>
      </c>
      <c r="Q17" s="78">
        <v>6272.01</v>
      </c>
      <c r="R17" s="78">
        <v>6835.29</v>
      </c>
      <c r="S17" s="78">
        <v>-541.66</v>
      </c>
      <c r="T17" s="210">
        <v>-351.66</v>
      </c>
    </row>
    <row r="18" spans="1:20">
      <c r="A18" s="342" t="s">
        <v>137</v>
      </c>
      <c r="B18" s="343"/>
      <c r="C18" s="343"/>
      <c r="D18" s="343"/>
      <c r="E18" s="343"/>
      <c r="F18" s="343"/>
      <c r="G18" s="343"/>
      <c r="H18" s="343"/>
      <c r="I18" s="343"/>
      <c r="J18" s="343"/>
      <c r="K18" s="343"/>
      <c r="L18" s="343"/>
      <c r="M18" s="343"/>
      <c r="N18" s="343"/>
      <c r="O18" s="343"/>
      <c r="P18" s="343"/>
      <c r="Q18" s="343"/>
      <c r="R18" s="343"/>
      <c r="S18" s="343"/>
      <c r="T18" s="344"/>
    </row>
    <row r="19" spans="1:20">
      <c r="A19" s="341" t="s">
        <v>136</v>
      </c>
      <c r="B19" s="78">
        <v>755.33</v>
      </c>
      <c r="C19" s="78">
        <v>822.94</v>
      </c>
      <c r="D19" s="78">
        <v>900.6</v>
      </c>
      <c r="E19" s="78">
        <v>1070.58</v>
      </c>
      <c r="F19" s="78">
        <v>1204.04</v>
      </c>
      <c r="G19" s="78">
        <v>1384.38</v>
      </c>
      <c r="H19" s="78">
        <v>1474.31</v>
      </c>
      <c r="I19" s="78">
        <v>1650.67</v>
      </c>
      <c r="J19" s="78">
        <v>1694.88</v>
      </c>
      <c r="K19" s="78">
        <v>1953.67</v>
      </c>
      <c r="L19" s="78">
        <v>1977.85</v>
      </c>
      <c r="M19" s="78">
        <v>1815.47</v>
      </c>
      <c r="N19" s="78">
        <v>2064.06</v>
      </c>
      <c r="O19" s="78">
        <v>2221.52</v>
      </c>
      <c r="P19" s="78">
        <v>2144.69</v>
      </c>
      <c r="Q19" s="78">
        <v>2006.44</v>
      </c>
      <c r="R19" s="78">
        <v>2064.6</v>
      </c>
      <c r="S19" s="78">
        <v>2150.2600000000002</v>
      </c>
      <c r="T19" s="210">
        <v>1916.34</v>
      </c>
    </row>
    <row r="20" spans="1:20">
      <c r="A20" s="341" t="s">
        <v>135</v>
      </c>
      <c r="B20" s="78">
        <v>0</v>
      </c>
      <c r="C20" s="78">
        <v>0</v>
      </c>
      <c r="D20" s="78">
        <v>0</v>
      </c>
      <c r="E20" s="78">
        <v>0</v>
      </c>
      <c r="F20" s="78">
        <v>0</v>
      </c>
      <c r="G20" s="78">
        <v>0</v>
      </c>
      <c r="H20" s="78">
        <v>1450</v>
      </c>
      <c r="I20" s="78">
        <v>1101</v>
      </c>
      <c r="J20" s="78">
        <v>25</v>
      </c>
      <c r="K20" s="78">
        <v>585</v>
      </c>
      <c r="L20" s="78">
        <v>622</v>
      </c>
      <c r="M20" s="78">
        <v>107</v>
      </c>
      <c r="N20" s="78">
        <v>116</v>
      </c>
      <c r="O20" s="78">
        <v>633</v>
      </c>
      <c r="P20" s="78">
        <v>965</v>
      </c>
      <c r="Q20" s="78">
        <v>2730</v>
      </c>
      <c r="R20" s="78">
        <v>2261</v>
      </c>
      <c r="S20" s="78">
        <v>0</v>
      </c>
      <c r="T20" s="210">
        <v>0</v>
      </c>
    </row>
    <row r="21" spans="1:20">
      <c r="A21" s="341" t="s">
        <v>140</v>
      </c>
      <c r="B21" s="78">
        <v>0</v>
      </c>
      <c r="C21" s="78">
        <v>0</v>
      </c>
      <c r="D21" s="78">
        <v>0</v>
      </c>
      <c r="E21" s="78">
        <v>0</v>
      </c>
      <c r="F21" s="78">
        <v>0</v>
      </c>
      <c r="G21" s="78">
        <v>0</v>
      </c>
      <c r="H21" s="78">
        <v>0</v>
      </c>
      <c r="I21" s="78">
        <v>0</v>
      </c>
      <c r="J21" s="78">
        <v>0</v>
      </c>
      <c r="K21" s="78">
        <v>0</v>
      </c>
      <c r="L21" s="78">
        <v>0</v>
      </c>
      <c r="M21" s="78">
        <v>0</v>
      </c>
      <c r="N21" s="78">
        <v>0</v>
      </c>
      <c r="O21" s="78">
        <v>0</v>
      </c>
      <c r="P21" s="78">
        <v>9460</v>
      </c>
      <c r="Q21" s="78">
        <v>0</v>
      </c>
      <c r="R21" s="78">
        <v>0</v>
      </c>
      <c r="S21" s="78">
        <v>0</v>
      </c>
      <c r="T21" s="210">
        <v>0</v>
      </c>
    </row>
    <row r="22" spans="1:20">
      <c r="A22" s="341" t="s">
        <v>373</v>
      </c>
      <c r="B22" s="78">
        <v>0</v>
      </c>
      <c r="C22" s="78">
        <v>0</v>
      </c>
      <c r="D22" s="78">
        <v>0</v>
      </c>
      <c r="E22" s="78">
        <v>0</v>
      </c>
      <c r="F22" s="78">
        <v>0</v>
      </c>
      <c r="G22" s="78">
        <v>0</v>
      </c>
      <c r="H22" s="78">
        <v>0</v>
      </c>
      <c r="I22" s="78">
        <v>0</v>
      </c>
      <c r="J22" s="78">
        <v>0</v>
      </c>
      <c r="K22" s="78">
        <v>0</v>
      </c>
      <c r="L22" s="78">
        <v>4087.05</v>
      </c>
      <c r="M22" s="78">
        <v>3748.27</v>
      </c>
      <c r="N22" s="78">
        <v>5177.24</v>
      </c>
      <c r="O22" s="78">
        <v>6443.19</v>
      </c>
      <c r="P22" s="78">
        <v>6010.77</v>
      </c>
      <c r="Q22" s="78">
        <v>6721</v>
      </c>
      <c r="R22" s="78">
        <v>7549</v>
      </c>
      <c r="S22" s="78">
        <v>5598.71</v>
      </c>
      <c r="T22" s="210">
        <v>7325</v>
      </c>
    </row>
    <row r="23" spans="1:20" ht="13.5" thickBot="1">
      <c r="A23" s="345" t="s">
        <v>134</v>
      </c>
      <c r="B23" s="202">
        <v>1738.53</v>
      </c>
      <c r="C23" s="202">
        <v>4387.53</v>
      </c>
      <c r="D23" s="202">
        <v>5811.32</v>
      </c>
      <c r="E23" s="202">
        <v>8656.81</v>
      </c>
      <c r="F23" s="202">
        <v>7561.02</v>
      </c>
      <c r="G23" s="202">
        <v>4199.74</v>
      </c>
      <c r="H23" s="202">
        <v>6814.48</v>
      </c>
      <c r="I23" s="202">
        <v>7896.86</v>
      </c>
      <c r="J23" s="202">
        <v>9026.59</v>
      </c>
      <c r="K23" s="202">
        <v>4461.28</v>
      </c>
      <c r="L23" s="202">
        <v>2544.7199999999998</v>
      </c>
      <c r="M23" s="202">
        <v>3103.5</v>
      </c>
      <c r="N23" s="202">
        <v>3418.79</v>
      </c>
      <c r="O23" s="202">
        <v>1420.21</v>
      </c>
      <c r="P23" s="202">
        <v>-50.45</v>
      </c>
      <c r="Q23" s="202">
        <v>-1006.44</v>
      </c>
      <c r="R23" s="202">
        <v>-143.63</v>
      </c>
      <c r="S23" s="202">
        <v>-520.95000000000005</v>
      </c>
      <c r="T23" s="317">
        <v>834.66</v>
      </c>
    </row>
    <row r="24" spans="1:20" ht="39.75" customHeight="1">
      <c r="A24" s="1181" t="s">
        <v>225</v>
      </c>
      <c r="B24" s="1182"/>
      <c r="C24" s="1182"/>
      <c r="D24" s="1182"/>
      <c r="E24" s="1182"/>
      <c r="F24" s="1182"/>
      <c r="G24" s="1182"/>
      <c r="H24" s="1182"/>
      <c r="I24" s="1182"/>
      <c r="J24" s="1182"/>
      <c r="K24" s="1182"/>
      <c r="L24" s="1182"/>
      <c r="M24" s="1182"/>
      <c r="N24" s="1182"/>
      <c r="O24" s="1182"/>
      <c r="P24" s="1182"/>
      <c r="Q24" s="1182"/>
      <c r="R24" s="1182"/>
      <c r="S24" s="1182"/>
      <c r="T24" s="1182"/>
    </row>
    <row r="25" spans="1:20" ht="24.75" customHeight="1">
      <c r="A25" s="1181" t="s">
        <v>226</v>
      </c>
      <c r="B25" s="1182"/>
      <c r="C25" s="1182"/>
      <c r="D25" s="1182"/>
      <c r="E25" s="1182"/>
      <c r="F25" s="1182"/>
      <c r="G25" s="1182"/>
      <c r="H25" s="1182"/>
      <c r="I25" s="1182"/>
      <c r="J25" s="1182"/>
      <c r="K25" s="1182"/>
      <c r="L25" s="1182"/>
      <c r="M25" s="1182"/>
      <c r="N25" s="1182"/>
      <c r="O25" s="1182"/>
      <c r="P25" s="1182"/>
      <c r="Q25" s="1182"/>
      <c r="R25" s="1182"/>
      <c r="S25" s="1182"/>
      <c r="T25" s="1182"/>
    </row>
    <row r="26" spans="1:20" ht="22.5" customHeight="1">
      <c r="A26" s="44"/>
      <c r="B26" s="52"/>
      <c r="C26" s="52"/>
      <c r="D26" s="52"/>
      <c r="E26" s="52"/>
      <c r="F26" s="52"/>
      <c r="G26" s="52"/>
      <c r="H26" s="52"/>
      <c r="I26" s="52"/>
      <c r="J26" s="52"/>
      <c r="K26" s="52"/>
      <c r="L26" s="52"/>
      <c r="M26" s="52"/>
      <c r="N26" s="52"/>
      <c r="O26" s="52"/>
      <c r="P26" s="52"/>
      <c r="Q26" s="52"/>
      <c r="R26" s="52"/>
      <c r="S26" s="52"/>
      <c r="T26" s="52"/>
    </row>
    <row r="27" spans="1:20">
      <c r="A27" s="168" t="s">
        <v>118</v>
      </c>
      <c r="B27" s="92"/>
      <c r="C27" s="92"/>
      <c r="D27" s="92"/>
      <c r="E27" s="92"/>
      <c r="F27" s="92"/>
      <c r="G27" s="92"/>
      <c r="H27" s="92"/>
      <c r="I27" s="92"/>
      <c r="J27" s="92"/>
      <c r="K27" s="92"/>
      <c r="L27" s="92"/>
      <c r="M27" s="92"/>
      <c r="N27" s="92"/>
      <c r="O27" s="92"/>
      <c r="P27" s="92"/>
      <c r="Q27" s="92"/>
      <c r="R27" s="92"/>
      <c r="S27" s="92"/>
      <c r="T27" s="92"/>
    </row>
    <row r="28" spans="1:20">
      <c r="B28" s="92"/>
      <c r="C28" s="92"/>
      <c r="D28" s="92"/>
      <c r="E28" s="92"/>
      <c r="F28" s="92"/>
      <c r="G28" s="92"/>
      <c r="H28" s="92"/>
      <c r="I28" s="92"/>
      <c r="J28" s="92"/>
      <c r="K28" s="92"/>
      <c r="L28" s="92"/>
      <c r="M28" s="92"/>
      <c r="N28" s="92"/>
      <c r="O28" s="92"/>
      <c r="P28" s="92"/>
      <c r="Q28" s="92"/>
      <c r="R28" s="92"/>
      <c r="S28" s="92"/>
      <c r="T28" s="92"/>
    </row>
  </sheetData>
  <mergeCells count="5">
    <mergeCell ref="A1:T1"/>
    <mergeCell ref="A2:A3"/>
    <mergeCell ref="A24:T24"/>
    <mergeCell ref="A25:T25"/>
    <mergeCell ref="B2:T2"/>
  </mergeCells>
  <hyperlinks>
    <hyperlink ref="A27" location="'List of Tables'!A1" display="Back to contents"/>
  </hyperlinks>
  <pageMargins left="0.75" right="0.75" top="1" bottom="1" header="0.5" footer="0.5"/>
  <pageSetup paperSize="9" scale="61"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T11"/>
  <sheetViews>
    <sheetView workbookViewId="0">
      <selection sqref="A1:T1"/>
    </sheetView>
  </sheetViews>
  <sheetFormatPr defaultRowHeight="12.75"/>
  <cols>
    <col min="1" max="1" width="33.28515625" customWidth="1"/>
    <col min="2" max="19" width="9.5703125" customWidth="1"/>
    <col min="20" max="20" width="9.85546875" bestFit="1" customWidth="1"/>
  </cols>
  <sheetData>
    <row r="1" spans="1:20" ht="20.25" customHeight="1" thickBot="1">
      <c r="A1" s="986" t="s">
        <v>332</v>
      </c>
      <c r="B1" s="975"/>
      <c r="C1" s="975"/>
      <c r="D1" s="975"/>
      <c r="E1" s="975"/>
      <c r="F1" s="975"/>
      <c r="G1" s="975"/>
      <c r="H1" s="975"/>
      <c r="I1" s="975"/>
      <c r="J1" s="975"/>
      <c r="K1" s="975"/>
      <c r="L1" s="975"/>
      <c r="M1" s="975"/>
      <c r="N1" s="975"/>
      <c r="O1" s="975"/>
      <c r="P1" s="975"/>
      <c r="Q1" s="975"/>
      <c r="R1" s="975"/>
      <c r="S1" s="975"/>
      <c r="T1" s="987"/>
    </row>
    <row r="2" spans="1:20" s="412" customFormat="1" ht="13.5" customHeight="1">
      <c r="A2" s="433"/>
      <c r="B2" s="988" t="s">
        <v>266</v>
      </c>
      <c r="C2" s="989"/>
      <c r="D2" s="989"/>
      <c r="E2" s="989"/>
      <c r="F2" s="989"/>
      <c r="G2" s="989"/>
      <c r="H2" s="989"/>
      <c r="I2" s="989"/>
      <c r="J2" s="989"/>
      <c r="K2" s="989"/>
      <c r="L2" s="989"/>
      <c r="M2" s="989"/>
      <c r="N2" s="989"/>
      <c r="O2" s="989"/>
      <c r="P2" s="989"/>
      <c r="Q2" s="989"/>
      <c r="R2" s="989"/>
      <c r="S2" s="990"/>
      <c r="T2" s="991"/>
    </row>
    <row r="3" spans="1:20" ht="13.5" thickBot="1">
      <c r="A3" s="131"/>
      <c r="B3" s="137" t="s">
        <v>171</v>
      </c>
      <c r="C3" s="137" t="s">
        <v>172</v>
      </c>
      <c r="D3" s="137" t="s">
        <v>173</v>
      </c>
      <c r="E3" s="137" t="s">
        <v>174</v>
      </c>
      <c r="F3" s="137" t="s">
        <v>175</v>
      </c>
      <c r="G3" s="137" t="s">
        <v>176</v>
      </c>
      <c r="H3" s="137" t="s">
        <v>177</v>
      </c>
      <c r="I3" s="137" t="s">
        <v>178</v>
      </c>
      <c r="J3" s="137" t="s">
        <v>179</v>
      </c>
      <c r="K3" s="137" t="s">
        <v>180</v>
      </c>
      <c r="L3" s="137" t="s">
        <v>181</v>
      </c>
      <c r="M3" s="137" t="s">
        <v>182</v>
      </c>
      <c r="N3" s="137" t="s">
        <v>42</v>
      </c>
      <c r="O3" s="137" t="s">
        <v>43</v>
      </c>
      <c r="P3" s="137" t="s">
        <v>78</v>
      </c>
      <c r="Q3" s="137" t="s">
        <v>79</v>
      </c>
      <c r="R3" s="137" t="s">
        <v>120</v>
      </c>
      <c r="S3" s="137" t="s">
        <v>168</v>
      </c>
      <c r="T3" s="138" t="s">
        <v>330</v>
      </c>
    </row>
    <row r="4" spans="1:20">
      <c r="A4" s="458" t="s">
        <v>22</v>
      </c>
      <c r="B4" s="438">
        <v>6424.2</v>
      </c>
      <c r="C4" s="438">
        <v>6663.91</v>
      </c>
      <c r="D4" s="438">
        <v>7057.46</v>
      </c>
      <c r="E4" s="438">
        <v>7598.12</v>
      </c>
      <c r="F4" s="438">
        <v>8156.01</v>
      </c>
      <c r="G4" s="438">
        <v>8854.27</v>
      </c>
      <c r="H4" s="438">
        <v>9472.14</v>
      </c>
      <c r="I4" s="438">
        <v>10048.41</v>
      </c>
      <c r="J4" s="438">
        <v>10564.38</v>
      </c>
      <c r="K4" s="438">
        <v>11184.35</v>
      </c>
      <c r="L4" s="438">
        <v>11754.97</v>
      </c>
      <c r="M4" s="438">
        <v>12146.6</v>
      </c>
      <c r="N4" s="438">
        <v>12535.8</v>
      </c>
      <c r="O4" s="438">
        <v>12519.11</v>
      </c>
      <c r="P4" s="438">
        <v>12806.58</v>
      </c>
      <c r="Q4" s="438">
        <v>12673.01</v>
      </c>
      <c r="R4" s="438">
        <v>12791.95</v>
      </c>
      <c r="S4" s="438">
        <v>12831.94</v>
      </c>
      <c r="T4" s="439">
        <v>13175.32</v>
      </c>
    </row>
    <row r="5" spans="1:20">
      <c r="A5" s="458" t="s">
        <v>23</v>
      </c>
      <c r="B5" s="459">
        <v>5804.66</v>
      </c>
      <c r="C5" s="459">
        <v>6001.69</v>
      </c>
      <c r="D5" s="459">
        <v>6355.85</v>
      </c>
      <c r="E5" s="459">
        <v>6751.09</v>
      </c>
      <c r="F5" s="459">
        <v>7261.69</v>
      </c>
      <c r="G5" s="459">
        <v>7830.9</v>
      </c>
      <c r="H5" s="459">
        <v>8481.64</v>
      </c>
      <c r="I5" s="459">
        <v>8953.43</v>
      </c>
      <c r="J5" s="459">
        <v>9329.98</v>
      </c>
      <c r="K5" s="459">
        <v>9820.08</v>
      </c>
      <c r="L5" s="459">
        <v>10644.4</v>
      </c>
      <c r="M5" s="459">
        <v>11110.64</v>
      </c>
      <c r="N5" s="459">
        <v>11370.2</v>
      </c>
      <c r="O5" s="459">
        <v>11297.82</v>
      </c>
      <c r="P5" s="459">
        <v>11472.31</v>
      </c>
      <c r="Q5" s="459">
        <v>11467.74</v>
      </c>
      <c r="R5" s="459">
        <v>11618.19</v>
      </c>
      <c r="S5" s="459">
        <v>11555.25</v>
      </c>
      <c r="T5" s="439">
        <v>11738.52</v>
      </c>
    </row>
    <row r="6" spans="1:20" s="253" customFormat="1" ht="13.5" thickBot="1">
      <c r="A6" s="460" t="s">
        <v>88</v>
      </c>
      <c r="B6" s="461">
        <v>619.54</v>
      </c>
      <c r="C6" s="461">
        <v>662.23</v>
      </c>
      <c r="D6" s="461">
        <v>701.61</v>
      </c>
      <c r="E6" s="461">
        <v>847.03</v>
      </c>
      <c r="F6" s="461">
        <v>894.32</v>
      </c>
      <c r="G6" s="461">
        <v>1023.36</v>
      </c>
      <c r="H6" s="461">
        <v>990.5</v>
      </c>
      <c r="I6" s="461">
        <v>1094.98</v>
      </c>
      <c r="J6" s="461">
        <v>1234.4000000000001</v>
      </c>
      <c r="K6" s="461">
        <v>1364.27</v>
      </c>
      <c r="L6" s="461">
        <v>1110.57</v>
      </c>
      <c r="M6" s="461">
        <v>1035.96</v>
      </c>
      <c r="N6" s="461">
        <v>1165.5999999999999</v>
      </c>
      <c r="O6" s="461">
        <v>1221.3</v>
      </c>
      <c r="P6" s="461">
        <v>1334.27</v>
      </c>
      <c r="Q6" s="461">
        <v>1205.27</v>
      </c>
      <c r="R6" s="461">
        <v>1173.76</v>
      </c>
      <c r="S6" s="461">
        <v>1276.69</v>
      </c>
      <c r="T6" s="462">
        <v>1436.8</v>
      </c>
    </row>
    <row r="7" spans="1:20">
      <c r="A7" s="154"/>
      <c r="B7" s="27"/>
      <c r="C7" s="27"/>
      <c r="D7" s="27"/>
      <c r="E7" s="27"/>
      <c r="F7" s="27"/>
      <c r="G7" s="27"/>
      <c r="H7" s="27"/>
      <c r="I7" s="27"/>
      <c r="J7" s="27"/>
      <c r="K7" s="27"/>
      <c r="L7" s="27"/>
      <c r="M7" s="27"/>
      <c r="N7" s="27"/>
      <c r="O7" s="27"/>
      <c r="P7" s="27"/>
      <c r="Q7" s="27"/>
      <c r="R7" s="27"/>
      <c r="S7" s="27"/>
      <c r="T7" s="24"/>
    </row>
    <row r="9" spans="1:20">
      <c r="A9" s="168" t="s">
        <v>118</v>
      </c>
    </row>
    <row r="11" spans="1:20">
      <c r="B11" s="25"/>
      <c r="C11" s="25"/>
      <c r="D11" s="25"/>
      <c r="E11" s="25"/>
      <c r="F11" s="25"/>
      <c r="G11" s="25"/>
      <c r="H11" s="25"/>
      <c r="I11" s="25"/>
      <c r="J11" s="25"/>
      <c r="K11" s="25"/>
      <c r="L11" s="25"/>
      <c r="M11" s="25"/>
      <c r="N11" s="25"/>
      <c r="O11" s="25"/>
    </row>
  </sheetData>
  <mergeCells count="2">
    <mergeCell ref="A1:T1"/>
    <mergeCell ref="B2:T2"/>
  </mergeCells>
  <hyperlinks>
    <hyperlink ref="A9" location="'List of Tables'!A1" display="Back to contents"/>
  </hyperlinks>
  <pageMargins left="0.75" right="0.75" top="1" bottom="1" header="0.5" footer="0.5"/>
  <pageSetup paperSize="9" scale="59" orientation="landscape" horizontalDpi="200" verticalDpi="2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15"/>
  <sheetViews>
    <sheetView workbookViewId="0">
      <selection sqref="A1:T1"/>
    </sheetView>
  </sheetViews>
  <sheetFormatPr defaultRowHeight="12.75"/>
  <cols>
    <col min="1" max="1" width="52.85546875" style="85" customWidth="1"/>
    <col min="2" max="20" width="9.140625" style="85"/>
    <col min="21" max="21" width="9.140625" style="92"/>
    <col min="22" max="16384" width="9.140625" style="85"/>
  </cols>
  <sheetData>
    <row r="1" spans="1:27" ht="30" customHeight="1" thickBot="1">
      <c r="A1" s="1183" t="s">
        <v>349</v>
      </c>
      <c r="B1" s="1184"/>
      <c r="C1" s="1184"/>
      <c r="D1" s="1184"/>
      <c r="E1" s="1184"/>
      <c r="F1" s="1184"/>
      <c r="G1" s="1184"/>
      <c r="H1" s="1184"/>
      <c r="I1" s="1184"/>
      <c r="J1" s="1184"/>
      <c r="K1" s="1184"/>
      <c r="L1" s="1184"/>
      <c r="M1" s="1184"/>
      <c r="N1" s="1184"/>
      <c r="O1" s="1184"/>
      <c r="P1" s="1184"/>
      <c r="Q1" s="1184"/>
      <c r="R1" s="1184"/>
      <c r="S1" s="1184"/>
      <c r="T1" s="1185"/>
    </row>
    <row r="2" spans="1:27">
      <c r="A2" s="1179"/>
      <c r="B2" s="1009" t="s">
        <v>24</v>
      </c>
      <c r="C2" s="1113"/>
      <c r="D2" s="1113"/>
      <c r="E2" s="1113"/>
      <c r="F2" s="1113"/>
      <c r="G2" s="1113"/>
      <c r="H2" s="1113"/>
      <c r="I2" s="1113"/>
      <c r="J2" s="1113"/>
      <c r="K2" s="1113"/>
      <c r="L2" s="1113"/>
      <c r="M2" s="1113"/>
      <c r="N2" s="1113"/>
      <c r="O2" s="1113"/>
      <c r="P2" s="1113"/>
      <c r="Q2" s="1113"/>
      <c r="R2" s="1113"/>
      <c r="S2" s="1113"/>
      <c r="T2" s="1010"/>
    </row>
    <row r="3" spans="1:27" ht="13.5" thickBot="1">
      <c r="A3" s="1180"/>
      <c r="B3" s="201" t="s">
        <v>171</v>
      </c>
      <c r="C3" s="201" t="s">
        <v>172</v>
      </c>
      <c r="D3" s="201" t="s">
        <v>173</v>
      </c>
      <c r="E3" s="201" t="s">
        <v>174</v>
      </c>
      <c r="F3" s="201" t="s">
        <v>175</v>
      </c>
      <c r="G3" s="201" t="s">
        <v>176</v>
      </c>
      <c r="H3" s="201" t="s">
        <v>177</v>
      </c>
      <c r="I3" s="201" t="s">
        <v>178</v>
      </c>
      <c r="J3" s="201" t="s">
        <v>179</v>
      </c>
      <c r="K3" s="201" t="s">
        <v>180</v>
      </c>
      <c r="L3" s="201" t="s">
        <v>181</v>
      </c>
      <c r="M3" s="201" t="s">
        <v>182</v>
      </c>
      <c r="N3" s="201" t="s">
        <v>42</v>
      </c>
      <c r="O3" s="201" t="s">
        <v>43</v>
      </c>
      <c r="P3" s="201" t="s">
        <v>78</v>
      </c>
      <c r="Q3" s="201" t="s">
        <v>79</v>
      </c>
      <c r="R3" s="201" t="s">
        <v>120</v>
      </c>
      <c r="S3" s="201" t="s">
        <v>168</v>
      </c>
      <c r="T3" s="285" t="s">
        <v>330</v>
      </c>
      <c r="U3" s="382"/>
      <c r="X3" s="368"/>
      <c r="Z3" s="368" t="s">
        <v>44</v>
      </c>
    </row>
    <row r="4" spans="1:27">
      <c r="A4" s="322" t="s">
        <v>165</v>
      </c>
      <c r="B4" s="206">
        <v>32607.81</v>
      </c>
      <c r="C4" s="206">
        <v>33783.919999999998</v>
      </c>
      <c r="D4" s="206">
        <v>35733.589999999997</v>
      </c>
      <c r="E4" s="206">
        <v>38481.93</v>
      </c>
      <c r="F4" s="206">
        <v>41323.410000000003</v>
      </c>
      <c r="G4" s="206">
        <v>44912.800000000003</v>
      </c>
      <c r="H4" s="206">
        <v>48220.44</v>
      </c>
      <c r="I4" s="206">
        <v>51406.77</v>
      </c>
      <c r="J4" s="206">
        <v>54325.32</v>
      </c>
      <c r="K4" s="206">
        <v>57914.97</v>
      </c>
      <c r="L4" s="206">
        <v>61245.06</v>
      </c>
      <c r="M4" s="206">
        <v>63641.88</v>
      </c>
      <c r="N4" s="206">
        <v>66083.87</v>
      </c>
      <c r="O4" s="206">
        <v>66392.7</v>
      </c>
      <c r="P4" s="206">
        <v>68093.820000000007</v>
      </c>
      <c r="Q4" s="206">
        <v>67580.67</v>
      </c>
      <c r="R4" s="206">
        <v>68486.8</v>
      </c>
      <c r="S4" s="206">
        <v>69047.61</v>
      </c>
      <c r="T4" s="335">
        <v>71208.53</v>
      </c>
      <c r="U4" s="381"/>
      <c r="X4" s="381"/>
      <c r="Z4" s="92">
        <v>466.61000000000058</v>
      </c>
    </row>
    <row r="5" spans="1:27" ht="13.5" thickBot="1">
      <c r="A5" s="316" t="s">
        <v>166</v>
      </c>
      <c r="B5" s="202">
        <v>30622.95</v>
      </c>
      <c r="C5" s="202">
        <v>31786.42</v>
      </c>
      <c r="D5" s="202">
        <v>33688.550000000003</v>
      </c>
      <c r="E5" s="202">
        <v>36307.800000000003</v>
      </c>
      <c r="F5" s="202">
        <v>38667.760000000002</v>
      </c>
      <c r="G5" s="202">
        <v>42289.23</v>
      </c>
      <c r="H5" s="202">
        <v>44615.9</v>
      </c>
      <c r="I5" s="202">
        <v>47759.68</v>
      </c>
      <c r="J5" s="202">
        <v>50343.42</v>
      </c>
      <c r="K5" s="202">
        <v>53423.43</v>
      </c>
      <c r="L5" s="202">
        <v>56490.85</v>
      </c>
      <c r="M5" s="202">
        <v>59043.1</v>
      </c>
      <c r="N5" s="202">
        <v>61266.1</v>
      </c>
      <c r="O5" s="202">
        <v>61642.14</v>
      </c>
      <c r="P5" s="202">
        <v>62430.28</v>
      </c>
      <c r="Q5" s="202">
        <v>62573.54</v>
      </c>
      <c r="R5" s="202">
        <v>63371.6</v>
      </c>
      <c r="S5" s="202">
        <v>64669.09</v>
      </c>
      <c r="T5" s="317">
        <v>66082.350000000006</v>
      </c>
      <c r="U5" s="381"/>
      <c r="X5" s="381"/>
      <c r="Z5" s="92">
        <v>-57.910000000003492</v>
      </c>
    </row>
    <row r="6" spans="1:27" ht="13.5" thickBot="1">
      <c r="A6" s="157" t="s">
        <v>162</v>
      </c>
      <c r="B6" s="207">
        <f>'Table 3.8'!AN24</f>
        <v>1984.94</v>
      </c>
      <c r="C6" s="207">
        <f>'Table 3.8'!AO24</f>
        <v>1997.59</v>
      </c>
      <c r="D6" s="207">
        <f>'Table 3.8'!AP24</f>
        <v>2045.18</v>
      </c>
      <c r="E6" s="207">
        <f>'Table 3.8'!AQ24</f>
        <v>2174.02</v>
      </c>
      <c r="F6" s="207">
        <f>'Table 3.8'!AR24</f>
        <v>2655.67</v>
      </c>
      <c r="G6" s="207">
        <f>'Table 3.8'!AS24</f>
        <v>2623.59</v>
      </c>
      <c r="H6" s="207">
        <f>'Table 3.8'!AT24</f>
        <v>3604.62</v>
      </c>
      <c r="I6" s="207">
        <f>'Table 3.8'!AU24</f>
        <v>3647.22</v>
      </c>
      <c r="J6" s="207">
        <f>'Table 3.8'!AV24</f>
        <v>3982.06</v>
      </c>
      <c r="K6" s="207">
        <f>'Table 3.8'!AW24</f>
        <v>4491.6400000000003</v>
      </c>
      <c r="L6" s="207">
        <f>'Table 3.8'!AX24</f>
        <v>4754.3</v>
      </c>
      <c r="M6" s="207">
        <f>'Table 3.8'!AY24</f>
        <v>4598.7299999999996</v>
      </c>
      <c r="N6" s="207">
        <f>'Table 3.8'!AZ24</f>
        <v>4817.92</v>
      </c>
      <c r="O6" s="207">
        <f>'Table 3.8'!BA24</f>
        <v>4750.79</v>
      </c>
      <c r="P6" s="207">
        <f>'Table 3.8'!BB24</f>
        <v>5663.9</v>
      </c>
      <c r="Q6" s="207">
        <f>'Table 3.8'!BC24</f>
        <v>5007.51</v>
      </c>
      <c r="R6" s="207">
        <f>'Table 3.8'!BD24</f>
        <v>5115.8500000000004</v>
      </c>
      <c r="S6" s="207">
        <f>'Table 3.8'!BE24</f>
        <v>4378.63</v>
      </c>
      <c r="T6" s="336">
        <f>'Table 3.8'!BF24</f>
        <v>5126.2700000000004</v>
      </c>
      <c r="U6" s="381"/>
      <c r="X6" s="381"/>
      <c r="Z6" s="92">
        <v>524.63000000000011</v>
      </c>
      <c r="AA6" s="92">
        <f>Z6-Z23</f>
        <v>406.92000000000013</v>
      </c>
    </row>
    <row r="7" spans="1:27" ht="13.5" thickBot="1">
      <c r="A7" s="346" t="s">
        <v>148</v>
      </c>
      <c r="B7" s="347">
        <v>9.2999999999999999E-2</v>
      </c>
      <c r="C7" s="347">
        <v>9.5000000000000001E-2</v>
      </c>
      <c r="D7" s="347">
        <v>9.5000000000000001E-2</v>
      </c>
      <c r="E7" s="347">
        <v>9.2999999999999999E-2</v>
      </c>
      <c r="F7" s="347">
        <v>9.1999999999999998E-2</v>
      </c>
      <c r="G7" s="347">
        <v>9.1999999999999998E-2</v>
      </c>
      <c r="H7" s="347">
        <v>9.4E-2</v>
      </c>
      <c r="I7" s="347">
        <v>9.0999999999999998E-2</v>
      </c>
      <c r="J7" s="347">
        <v>8.8999999999999996E-2</v>
      </c>
      <c r="K7" s="347">
        <v>9.4E-2</v>
      </c>
      <c r="L7" s="347">
        <v>8.6999999999999994E-2</v>
      </c>
      <c r="M7" s="347">
        <v>8.6999999999999994E-2</v>
      </c>
      <c r="N7" s="347">
        <v>0.09</v>
      </c>
      <c r="O7" s="347">
        <v>8.7999999999999995E-2</v>
      </c>
      <c r="P7" s="347">
        <v>8.5999999999999993E-2</v>
      </c>
      <c r="Q7" s="347">
        <v>8.1000000000000003E-2</v>
      </c>
      <c r="R7" s="347">
        <v>7.8E-2</v>
      </c>
      <c r="S7" s="347">
        <v>0.08</v>
      </c>
      <c r="T7" s="348">
        <v>8.5000000000000006E-2</v>
      </c>
      <c r="U7" s="381"/>
      <c r="X7" s="381"/>
      <c r="Z7" s="92"/>
    </row>
    <row r="8" spans="1:27">
      <c r="A8" s="337" t="s">
        <v>144</v>
      </c>
      <c r="B8" s="338"/>
      <c r="C8" s="338"/>
      <c r="D8" s="338"/>
      <c r="E8" s="338"/>
      <c r="F8" s="338"/>
      <c r="G8" s="338"/>
      <c r="H8" s="338"/>
      <c r="I8" s="338"/>
      <c r="J8" s="338"/>
      <c r="K8" s="338"/>
      <c r="L8" s="338"/>
      <c r="M8" s="338"/>
      <c r="N8" s="338"/>
      <c r="O8" s="338"/>
      <c r="P8" s="338"/>
      <c r="Q8" s="338"/>
      <c r="R8" s="338"/>
      <c r="S8" s="338"/>
      <c r="T8" s="339"/>
      <c r="U8" s="381"/>
      <c r="Z8" s="92"/>
    </row>
    <row r="9" spans="1:27">
      <c r="A9" s="248" t="s">
        <v>143</v>
      </c>
      <c r="B9" s="78">
        <v>813.91</v>
      </c>
      <c r="C9" s="78">
        <v>877.36</v>
      </c>
      <c r="D9" s="78">
        <v>907.16</v>
      </c>
      <c r="E9" s="78">
        <v>886.9</v>
      </c>
      <c r="F9" s="78">
        <v>955.71</v>
      </c>
      <c r="G9" s="78">
        <v>956.28</v>
      </c>
      <c r="H9" s="78">
        <v>1039.4000000000001</v>
      </c>
      <c r="I9" s="78">
        <v>1052.6600000000001</v>
      </c>
      <c r="J9" s="78">
        <v>1099.95</v>
      </c>
      <c r="K9" s="78">
        <v>1130.94</v>
      </c>
      <c r="L9" s="78">
        <v>1173.22</v>
      </c>
      <c r="M9" s="78">
        <v>1175.71</v>
      </c>
      <c r="N9" s="78">
        <v>1273.1300000000001</v>
      </c>
      <c r="O9" s="78">
        <v>1312.88</v>
      </c>
      <c r="P9" s="78">
        <v>1318.37</v>
      </c>
      <c r="Q9" s="78">
        <v>1421.23</v>
      </c>
      <c r="R9" s="78">
        <v>1337.4</v>
      </c>
      <c r="S9" s="78">
        <v>1300.5999999999999</v>
      </c>
      <c r="T9" s="210">
        <v>1332.27</v>
      </c>
      <c r="U9" s="381"/>
      <c r="X9" s="381"/>
      <c r="Z9" s="92">
        <v>-166.40000000000009</v>
      </c>
    </row>
    <row r="10" spans="1:27">
      <c r="A10" s="341" t="s">
        <v>142</v>
      </c>
      <c r="B10" s="78">
        <v>373.29</v>
      </c>
      <c r="C10" s="78">
        <v>394.57</v>
      </c>
      <c r="D10" s="78">
        <v>414.54</v>
      </c>
      <c r="E10" s="78">
        <v>447.24</v>
      </c>
      <c r="F10" s="78">
        <v>478.95</v>
      </c>
      <c r="G10" s="78">
        <v>511.55</v>
      </c>
      <c r="H10" s="78">
        <v>556.03</v>
      </c>
      <c r="I10" s="78">
        <v>610.79999999999995</v>
      </c>
      <c r="J10" s="78">
        <v>664.89</v>
      </c>
      <c r="K10" s="78">
        <v>696.16</v>
      </c>
      <c r="L10" s="78">
        <v>723.27</v>
      </c>
      <c r="M10" s="78">
        <v>760.97</v>
      </c>
      <c r="N10" s="78">
        <v>820.49</v>
      </c>
      <c r="O10" s="78">
        <v>880.37</v>
      </c>
      <c r="P10" s="78">
        <v>940.62</v>
      </c>
      <c r="Q10" s="78">
        <v>991.5</v>
      </c>
      <c r="R10" s="78">
        <v>1043.93</v>
      </c>
      <c r="S10" s="78">
        <v>1093.53</v>
      </c>
      <c r="T10" s="210">
        <v>1143.77</v>
      </c>
      <c r="U10" s="381"/>
      <c r="X10" s="381"/>
      <c r="Z10" s="92">
        <v>4.5299999999999727</v>
      </c>
    </row>
    <row r="11" spans="1:27">
      <c r="A11" s="341" t="s">
        <v>141</v>
      </c>
      <c r="B11" s="78">
        <v>363.66</v>
      </c>
      <c r="C11" s="78">
        <v>398.72</v>
      </c>
      <c r="D11" s="78">
        <v>431.18</v>
      </c>
      <c r="E11" s="78">
        <v>520.38</v>
      </c>
      <c r="F11" s="78">
        <v>591.27</v>
      </c>
      <c r="G11" s="78">
        <v>674.1</v>
      </c>
      <c r="H11" s="78">
        <v>717.12</v>
      </c>
      <c r="I11" s="78">
        <v>817.92</v>
      </c>
      <c r="J11" s="78">
        <v>859.43</v>
      </c>
      <c r="K11" s="78">
        <v>885.92</v>
      </c>
      <c r="L11" s="78">
        <v>910.13</v>
      </c>
      <c r="M11" s="78">
        <v>846.07</v>
      </c>
      <c r="N11" s="78">
        <v>1030.26</v>
      </c>
      <c r="O11" s="78">
        <v>1078.8599999999999</v>
      </c>
      <c r="P11" s="78">
        <v>1078.3900000000001</v>
      </c>
      <c r="Q11" s="78">
        <v>1025.26</v>
      </c>
      <c r="R11" s="78">
        <v>1010.68</v>
      </c>
      <c r="S11" s="78">
        <v>1054.03</v>
      </c>
      <c r="T11" s="210">
        <v>1050.02</v>
      </c>
      <c r="U11" s="381"/>
      <c r="X11" s="381"/>
      <c r="Z11" s="92">
        <v>-7.9700000000000273</v>
      </c>
    </row>
    <row r="12" spans="1:27">
      <c r="A12" s="341" t="s">
        <v>229</v>
      </c>
      <c r="B12" s="78">
        <v>0</v>
      </c>
      <c r="C12" s="78">
        <v>0</v>
      </c>
      <c r="D12" s="78">
        <v>0</v>
      </c>
      <c r="E12" s="78">
        <v>0</v>
      </c>
      <c r="F12" s="78">
        <v>0</v>
      </c>
      <c r="G12" s="78">
        <v>0</v>
      </c>
      <c r="H12" s="78">
        <v>56.81</v>
      </c>
      <c r="I12" s="78">
        <v>115.28</v>
      </c>
      <c r="J12" s="78">
        <v>122.36</v>
      </c>
      <c r="K12" s="78">
        <v>123.98</v>
      </c>
      <c r="L12" s="78">
        <v>129.38999999999999</v>
      </c>
      <c r="M12" s="78">
        <v>102</v>
      </c>
      <c r="N12" s="78">
        <v>77.739999999999995</v>
      </c>
      <c r="O12" s="78">
        <v>34.71</v>
      </c>
      <c r="P12" s="78">
        <v>27.67</v>
      </c>
      <c r="Q12" s="78">
        <v>41.47</v>
      </c>
      <c r="R12" s="78">
        <v>37.86</v>
      </c>
      <c r="S12" s="78">
        <v>54.76</v>
      </c>
      <c r="T12" s="210">
        <v>91.13</v>
      </c>
      <c r="U12" s="381"/>
      <c r="X12" s="381"/>
      <c r="Z12" s="92">
        <v>17.759999999999998</v>
      </c>
    </row>
    <row r="13" spans="1:27">
      <c r="A13" s="341" t="s">
        <v>230</v>
      </c>
      <c r="B13" s="78">
        <v>0</v>
      </c>
      <c r="C13" s="78">
        <v>0</v>
      </c>
      <c r="D13" s="78">
        <v>0</v>
      </c>
      <c r="E13" s="78">
        <v>0</v>
      </c>
      <c r="F13" s="78">
        <v>30.44</v>
      </c>
      <c r="G13" s="78">
        <v>46.65</v>
      </c>
      <c r="H13" s="78">
        <v>62.22</v>
      </c>
      <c r="I13" s="78">
        <v>52.27</v>
      </c>
      <c r="J13" s="78">
        <v>54.63</v>
      </c>
      <c r="K13" s="78">
        <v>82.89</v>
      </c>
      <c r="L13" s="78">
        <v>123.56</v>
      </c>
      <c r="M13" s="78">
        <v>130.91999999999999</v>
      </c>
      <c r="N13" s="78">
        <v>152.22</v>
      </c>
      <c r="O13" s="78">
        <v>174.53</v>
      </c>
      <c r="P13" s="78">
        <v>233.25</v>
      </c>
      <c r="Q13" s="78">
        <v>300.41000000000003</v>
      </c>
      <c r="R13" s="78">
        <v>363.53</v>
      </c>
      <c r="S13" s="78">
        <v>462.71</v>
      </c>
      <c r="T13" s="210">
        <v>554.30999999999995</v>
      </c>
      <c r="U13" s="381"/>
      <c r="X13" s="381"/>
      <c r="Z13" s="92">
        <v>-0.29000000000002046</v>
      </c>
    </row>
    <row r="14" spans="1:27">
      <c r="A14" s="341" t="s">
        <v>139</v>
      </c>
      <c r="B14" s="78">
        <v>57.38</v>
      </c>
      <c r="C14" s="78">
        <v>76.489999999999995</v>
      </c>
      <c r="D14" s="78">
        <v>78.36</v>
      </c>
      <c r="E14" s="78">
        <v>88.22</v>
      </c>
      <c r="F14" s="78">
        <v>86.05</v>
      </c>
      <c r="G14" s="78">
        <v>103.59</v>
      </c>
      <c r="H14" s="78">
        <v>114.34</v>
      </c>
      <c r="I14" s="78">
        <v>134.65</v>
      </c>
      <c r="J14" s="78">
        <v>141.75</v>
      </c>
      <c r="K14" s="78">
        <v>149.74</v>
      </c>
      <c r="L14" s="78">
        <v>140.41</v>
      </c>
      <c r="M14" s="78">
        <v>147.41</v>
      </c>
      <c r="N14" s="78">
        <v>166.08</v>
      </c>
      <c r="O14" s="78">
        <v>171.42</v>
      </c>
      <c r="P14" s="78">
        <v>168.54</v>
      </c>
      <c r="Q14" s="78">
        <v>181.61</v>
      </c>
      <c r="R14" s="78">
        <v>176.78</v>
      </c>
      <c r="S14" s="78">
        <v>180.38</v>
      </c>
      <c r="T14" s="210">
        <v>210.76</v>
      </c>
      <c r="U14" s="381"/>
      <c r="X14" s="381"/>
      <c r="Z14" s="92">
        <v>4.3799999999999955</v>
      </c>
    </row>
    <row r="15" spans="1:27">
      <c r="A15" s="341" t="s">
        <v>135</v>
      </c>
      <c r="B15" s="78">
        <v>0</v>
      </c>
      <c r="C15" s="78">
        <v>0</v>
      </c>
      <c r="D15" s="78">
        <v>0</v>
      </c>
      <c r="E15" s="78">
        <v>0</v>
      </c>
      <c r="F15" s="78">
        <v>0</v>
      </c>
      <c r="G15" s="78">
        <v>0</v>
      </c>
      <c r="H15" s="78">
        <v>104.94</v>
      </c>
      <c r="I15" s="78">
        <v>77.72</v>
      </c>
      <c r="J15" s="78">
        <v>9.25</v>
      </c>
      <c r="K15" s="78">
        <v>-20.47</v>
      </c>
      <c r="L15" s="78">
        <v>34.61</v>
      </c>
      <c r="M15" s="78">
        <v>80.61</v>
      </c>
      <c r="N15" s="78">
        <v>78.95</v>
      </c>
      <c r="O15" s="78">
        <v>44.11</v>
      </c>
      <c r="P15" s="78">
        <v>36.11</v>
      </c>
      <c r="Q15" s="78">
        <v>18.39</v>
      </c>
      <c r="R15" s="78">
        <v>23.59</v>
      </c>
      <c r="S15" s="78">
        <v>0</v>
      </c>
      <c r="T15" s="210">
        <v>0</v>
      </c>
      <c r="U15" s="381"/>
      <c r="X15" s="381"/>
      <c r="Z15" s="92">
        <v>0</v>
      </c>
    </row>
    <row r="16" spans="1:27">
      <c r="A16" s="341" t="s">
        <v>206</v>
      </c>
      <c r="B16" s="78">
        <v>0</v>
      </c>
      <c r="C16" s="78">
        <v>0</v>
      </c>
      <c r="D16" s="78">
        <v>0</v>
      </c>
      <c r="E16" s="78">
        <v>0</v>
      </c>
      <c r="F16" s="78">
        <v>0</v>
      </c>
      <c r="G16" s="78">
        <v>0</v>
      </c>
      <c r="H16" s="78">
        <v>9.83</v>
      </c>
      <c r="I16" s="78">
        <v>105.32</v>
      </c>
      <c r="J16" s="78">
        <v>118.62</v>
      </c>
      <c r="K16" s="78">
        <v>0</v>
      </c>
      <c r="L16" s="78">
        <v>0</v>
      </c>
      <c r="M16" s="78">
        <v>0</v>
      </c>
      <c r="N16" s="78">
        <v>0</v>
      </c>
      <c r="O16" s="78">
        <v>0</v>
      </c>
      <c r="P16" s="78">
        <v>0</v>
      </c>
      <c r="Q16" s="78">
        <v>0</v>
      </c>
      <c r="R16" s="78">
        <v>0</v>
      </c>
      <c r="S16" s="78">
        <v>0</v>
      </c>
      <c r="T16" s="210">
        <v>0</v>
      </c>
      <c r="U16" s="381"/>
      <c r="X16" s="381"/>
      <c r="Z16" s="92">
        <v>0</v>
      </c>
    </row>
    <row r="17" spans="1:26">
      <c r="A17" s="341" t="s">
        <v>201</v>
      </c>
      <c r="B17" s="78">
        <v>0</v>
      </c>
      <c r="C17" s="78">
        <v>0</v>
      </c>
      <c r="D17" s="78">
        <v>0</v>
      </c>
      <c r="E17" s="78">
        <v>0</v>
      </c>
      <c r="F17" s="78">
        <v>0</v>
      </c>
      <c r="G17" s="78">
        <v>0</v>
      </c>
      <c r="H17" s="78">
        <v>11.05</v>
      </c>
      <c r="I17" s="78">
        <v>13.55</v>
      </c>
      <c r="J17" s="78">
        <v>14.76</v>
      </c>
      <c r="K17" s="78">
        <v>15.71</v>
      </c>
      <c r="L17" s="78">
        <v>23.99</v>
      </c>
      <c r="M17" s="78">
        <v>19.09</v>
      </c>
      <c r="N17" s="78">
        <v>19.510000000000002</v>
      </c>
      <c r="O17" s="78">
        <v>22.1</v>
      </c>
      <c r="P17" s="78">
        <v>18.43</v>
      </c>
      <c r="Q17" s="78">
        <v>23.18</v>
      </c>
      <c r="R17" s="78">
        <v>19.7</v>
      </c>
      <c r="S17" s="78">
        <v>11.97</v>
      </c>
      <c r="T17" s="210">
        <v>11.97</v>
      </c>
      <c r="U17" s="381"/>
      <c r="X17" s="381"/>
      <c r="Z17" s="92">
        <v>-2.9999999999999361E-2</v>
      </c>
    </row>
    <row r="18" spans="1:26">
      <c r="A18" s="341" t="s">
        <v>138</v>
      </c>
      <c r="B18" s="78">
        <v>157.33000000000001</v>
      </c>
      <c r="C18" s="78">
        <v>-203.19</v>
      </c>
      <c r="D18" s="78">
        <v>-366.59</v>
      </c>
      <c r="E18" s="78">
        <v>-607.99</v>
      </c>
      <c r="F18" s="78">
        <v>-242.53</v>
      </c>
      <c r="G18" s="78">
        <v>-152.82</v>
      </c>
      <c r="H18" s="78">
        <v>-13.87</v>
      </c>
      <c r="I18" s="78">
        <v>-273.51</v>
      </c>
      <c r="J18" s="78">
        <v>-22.63</v>
      </c>
      <c r="K18" s="78">
        <v>565.24</v>
      </c>
      <c r="L18" s="78">
        <v>720.97</v>
      </c>
      <c r="M18" s="78">
        <v>588.87</v>
      </c>
      <c r="N18" s="78">
        <v>177.33</v>
      </c>
      <c r="O18" s="78">
        <v>133.09</v>
      </c>
      <c r="P18" s="78">
        <v>356.86</v>
      </c>
      <c r="Q18" s="78">
        <v>520.63</v>
      </c>
      <c r="R18" s="78">
        <v>565.6</v>
      </c>
      <c r="S18" s="78">
        <v>-44.62</v>
      </c>
      <c r="T18" s="210">
        <v>-28.97</v>
      </c>
      <c r="U18" s="381"/>
      <c r="X18" s="381"/>
      <c r="Z18" s="92">
        <v>248.38</v>
      </c>
    </row>
    <row r="19" spans="1:26">
      <c r="A19" s="319" t="s">
        <v>137</v>
      </c>
      <c r="B19" s="78"/>
      <c r="C19" s="78"/>
      <c r="D19" s="78"/>
      <c r="E19" s="78"/>
      <c r="F19" s="78"/>
      <c r="G19" s="78"/>
      <c r="H19" s="78"/>
      <c r="I19" s="78"/>
      <c r="J19" s="78"/>
      <c r="K19" s="78"/>
      <c r="L19" s="78"/>
      <c r="M19" s="78"/>
      <c r="N19" s="78"/>
      <c r="O19" s="78"/>
      <c r="P19" s="78"/>
      <c r="Q19" s="78"/>
      <c r="R19" s="78"/>
      <c r="S19" s="78"/>
      <c r="T19" s="210"/>
      <c r="U19" s="381"/>
      <c r="X19" s="381"/>
      <c r="Z19" s="92"/>
    </row>
    <row r="20" spans="1:26">
      <c r="A20" s="341" t="s">
        <v>136</v>
      </c>
      <c r="B20" s="78">
        <v>68.989999999999995</v>
      </c>
      <c r="C20" s="78">
        <v>75.64</v>
      </c>
      <c r="D20" s="78">
        <v>81.8</v>
      </c>
      <c r="E20" s="78">
        <v>98.72</v>
      </c>
      <c r="F20" s="78">
        <v>112.17</v>
      </c>
      <c r="G20" s="78">
        <v>127.88</v>
      </c>
      <c r="H20" s="78">
        <v>136.04</v>
      </c>
      <c r="I20" s="78">
        <v>155.16</v>
      </c>
      <c r="J20" s="78">
        <v>155.57</v>
      </c>
      <c r="K20" s="78">
        <v>181</v>
      </c>
      <c r="L20" s="78">
        <v>181.72</v>
      </c>
      <c r="M20" s="78">
        <v>164.24</v>
      </c>
      <c r="N20" s="78">
        <v>191.67</v>
      </c>
      <c r="O20" s="78">
        <v>205.49</v>
      </c>
      <c r="P20" s="78">
        <v>200.86</v>
      </c>
      <c r="Q20" s="78">
        <v>176.74</v>
      </c>
      <c r="R20" s="78">
        <v>180.86</v>
      </c>
      <c r="S20" s="78">
        <v>191.07</v>
      </c>
      <c r="T20" s="210">
        <v>170.26</v>
      </c>
      <c r="U20" s="381"/>
      <c r="X20" s="381"/>
      <c r="Z20" s="92">
        <v>-9.9300000000000068</v>
      </c>
    </row>
    <row r="21" spans="1:26">
      <c r="A21" s="341" t="s">
        <v>135</v>
      </c>
      <c r="B21" s="78">
        <v>0</v>
      </c>
      <c r="C21" s="78">
        <v>0</v>
      </c>
      <c r="D21" s="78">
        <v>0</v>
      </c>
      <c r="E21" s="78">
        <v>0</v>
      </c>
      <c r="F21" s="78">
        <v>0</v>
      </c>
      <c r="G21" s="78">
        <v>0</v>
      </c>
      <c r="H21" s="78">
        <v>233.68</v>
      </c>
      <c r="I21" s="78">
        <v>118.49</v>
      </c>
      <c r="J21" s="78">
        <v>1.94</v>
      </c>
      <c r="K21" s="78">
        <v>305.11</v>
      </c>
      <c r="L21" s="78">
        <v>-3.52</v>
      </c>
      <c r="M21" s="78">
        <v>7.6</v>
      </c>
      <c r="N21" s="78">
        <v>1.08</v>
      </c>
      <c r="O21" s="78">
        <v>77.69</v>
      </c>
      <c r="P21" s="78">
        <v>48.01</v>
      </c>
      <c r="Q21" s="78">
        <v>73.540000000000006</v>
      </c>
      <c r="R21" s="78">
        <v>-99.73</v>
      </c>
      <c r="S21" s="78">
        <v>0</v>
      </c>
      <c r="T21" s="210">
        <v>0</v>
      </c>
      <c r="U21" s="381"/>
      <c r="X21" s="381"/>
      <c r="Z21" s="92">
        <v>0</v>
      </c>
    </row>
    <row r="22" spans="1:26">
      <c r="A22" s="341" t="s">
        <v>140</v>
      </c>
      <c r="B22" s="78">
        <v>0</v>
      </c>
      <c r="C22" s="78">
        <v>0</v>
      </c>
      <c r="D22" s="78">
        <v>0</v>
      </c>
      <c r="E22" s="78">
        <v>0</v>
      </c>
      <c r="F22" s="78">
        <v>0</v>
      </c>
      <c r="G22" s="78">
        <v>0</v>
      </c>
      <c r="H22" s="78">
        <v>0</v>
      </c>
      <c r="I22" s="78">
        <v>0</v>
      </c>
      <c r="J22" s="78">
        <v>0</v>
      </c>
      <c r="K22" s="78">
        <v>0</v>
      </c>
      <c r="L22" s="78">
        <v>0</v>
      </c>
      <c r="M22" s="78">
        <v>0</v>
      </c>
      <c r="N22" s="78">
        <v>0</v>
      </c>
      <c r="O22" s="78">
        <v>0</v>
      </c>
      <c r="P22" s="78">
        <v>788.27</v>
      </c>
      <c r="Q22" s="78">
        <v>0</v>
      </c>
      <c r="R22" s="78">
        <v>0</v>
      </c>
      <c r="S22" s="78">
        <v>0</v>
      </c>
      <c r="T22" s="210">
        <v>0</v>
      </c>
      <c r="U22" s="381"/>
      <c r="X22" s="381"/>
      <c r="Z22" s="92">
        <v>0</v>
      </c>
    </row>
    <row r="23" spans="1:26">
      <c r="A23" s="341" t="s">
        <v>483</v>
      </c>
      <c r="B23" s="78">
        <v>0</v>
      </c>
      <c r="C23" s="78">
        <v>0</v>
      </c>
      <c r="D23" s="78">
        <v>0</v>
      </c>
      <c r="E23" s="78">
        <v>0</v>
      </c>
      <c r="F23" s="78">
        <v>0</v>
      </c>
      <c r="G23" s="78">
        <v>0</v>
      </c>
      <c r="H23" s="78">
        <v>0</v>
      </c>
      <c r="I23" s="78">
        <v>0</v>
      </c>
      <c r="J23" s="78">
        <v>0</v>
      </c>
      <c r="K23" s="78">
        <v>0</v>
      </c>
      <c r="L23" s="78">
        <v>383</v>
      </c>
      <c r="M23" s="78">
        <v>316</v>
      </c>
      <c r="N23" s="78">
        <v>543</v>
      </c>
      <c r="O23" s="78">
        <v>498</v>
      </c>
      <c r="P23" s="78">
        <v>452</v>
      </c>
      <c r="Q23" s="78">
        <v>318</v>
      </c>
      <c r="R23" s="78">
        <v>468</v>
      </c>
      <c r="S23" s="78">
        <v>117.71</v>
      </c>
      <c r="T23" s="210">
        <v>522</v>
      </c>
      <c r="U23" s="381"/>
      <c r="X23" s="381"/>
      <c r="Z23" s="92">
        <v>117.71</v>
      </c>
    </row>
    <row r="24" spans="1:26" ht="13.5" thickBot="1">
      <c r="A24" s="345" t="s">
        <v>134</v>
      </c>
      <c r="B24" s="202">
        <v>150.31</v>
      </c>
      <c r="C24" s="202">
        <v>377.92</v>
      </c>
      <c r="D24" s="202">
        <v>498.6</v>
      </c>
      <c r="E24" s="202">
        <v>740.67</v>
      </c>
      <c r="F24" s="202">
        <v>643.6</v>
      </c>
      <c r="G24" s="202">
        <v>356.33</v>
      </c>
      <c r="H24" s="202">
        <v>576.94000000000005</v>
      </c>
      <c r="I24" s="202">
        <v>666.77</v>
      </c>
      <c r="J24" s="202">
        <v>761.37</v>
      </c>
      <c r="K24" s="202">
        <v>375.31</v>
      </c>
      <c r="L24" s="202">
        <v>213.47</v>
      </c>
      <c r="M24" s="202">
        <v>259.3</v>
      </c>
      <c r="N24" s="202">
        <v>286.32</v>
      </c>
      <c r="O24" s="202">
        <v>117.32</v>
      </c>
      <c r="P24" s="202">
        <v>-3.86</v>
      </c>
      <c r="Q24" s="202">
        <v>-84.83</v>
      </c>
      <c r="R24" s="202">
        <v>-13</v>
      </c>
      <c r="S24" s="202">
        <v>-43.61</v>
      </c>
      <c r="T24" s="317">
        <v>68.67</v>
      </c>
      <c r="U24" s="381"/>
      <c r="X24" s="381"/>
      <c r="Z24" s="92">
        <v>-46.61</v>
      </c>
    </row>
    <row r="25" spans="1:26">
      <c r="A25" s="1186" t="s">
        <v>224</v>
      </c>
      <c r="B25" s="1186"/>
      <c r="C25" s="1186"/>
      <c r="D25" s="1186"/>
      <c r="E25" s="1186"/>
      <c r="F25" s="1186"/>
      <c r="G25" s="1186"/>
      <c r="H25" s="1186"/>
      <c r="I25" s="1186"/>
      <c r="J25" s="1186"/>
      <c r="K25" s="1186"/>
      <c r="L25" s="1186"/>
      <c r="M25" s="1186"/>
      <c r="N25" s="1186"/>
      <c r="O25" s="1186"/>
      <c r="P25" s="1186"/>
      <c r="Q25" s="1186"/>
      <c r="R25" s="1186"/>
      <c r="S25" s="1186"/>
      <c r="T25" s="1186"/>
    </row>
    <row r="26" spans="1:26" ht="22.5" customHeight="1">
      <c r="A26" s="44"/>
      <c r="B26" s="44"/>
      <c r="C26" s="44"/>
      <c r="D26" s="44"/>
      <c r="E26" s="44"/>
      <c r="F26" s="44"/>
      <c r="G26" s="44"/>
      <c r="H26" s="44"/>
      <c r="I26" s="44"/>
      <c r="J26" s="44"/>
      <c r="K26" s="44"/>
      <c r="L26" s="44"/>
      <c r="M26" s="44"/>
      <c r="N26" s="44"/>
      <c r="O26" s="44"/>
      <c r="P26" s="44"/>
      <c r="Q26" s="44"/>
      <c r="R26" s="44"/>
      <c r="S26" s="44"/>
      <c r="T26" s="44"/>
    </row>
    <row r="27" spans="1:26">
      <c r="A27" s="168" t="s">
        <v>118</v>
      </c>
    </row>
    <row r="28" spans="1:26">
      <c r="A28" s="368"/>
      <c r="B28" s="92"/>
      <c r="C28" s="92"/>
      <c r="D28" s="92"/>
      <c r="E28" s="92"/>
      <c r="F28" s="92"/>
      <c r="G28" s="92"/>
      <c r="H28" s="92"/>
      <c r="I28" s="92"/>
      <c r="J28" s="92"/>
      <c r="K28" s="92"/>
      <c r="L28" s="92"/>
      <c r="M28" s="92"/>
      <c r="N28" s="92"/>
      <c r="O28" s="92"/>
      <c r="P28" s="92"/>
      <c r="Q28" s="92"/>
      <c r="R28" s="92"/>
      <c r="S28" s="92"/>
      <c r="T28" s="92"/>
    </row>
    <row r="29" spans="1:26">
      <c r="A29" s="368"/>
      <c r="B29" s="92"/>
      <c r="C29" s="92"/>
      <c r="D29" s="92"/>
      <c r="E29" s="92"/>
      <c r="F29" s="92"/>
      <c r="G29" s="92"/>
      <c r="H29" s="92"/>
      <c r="I29" s="92"/>
      <c r="J29" s="92"/>
      <c r="K29" s="92"/>
      <c r="L29" s="92"/>
      <c r="M29" s="92"/>
      <c r="N29" s="92"/>
      <c r="O29" s="92"/>
      <c r="P29" s="92"/>
      <c r="Q29" s="92"/>
      <c r="R29" s="92"/>
      <c r="S29" s="92"/>
      <c r="T29" s="92"/>
    </row>
    <row r="30" spans="1:26">
      <c r="A30" s="368"/>
      <c r="B30" s="92"/>
      <c r="C30" s="92"/>
      <c r="D30" s="92"/>
      <c r="E30" s="92"/>
      <c r="F30" s="92"/>
      <c r="G30" s="92"/>
      <c r="H30" s="92"/>
      <c r="I30" s="92"/>
      <c r="J30" s="92"/>
      <c r="K30" s="92"/>
      <c r="L30" s="92"/>
      <c r="M30" s="92"/>
      <c r="N30" s="92"/>
      <c r="O30" s="92"/>
      <c r="P30" s="92"/>
      <c r="Q30" s="92"/>
      <c r="R30" s="92"/>
      <c r="S30" s="92"/>
      <c r="T30" s="92"/>
    </row>
    <row r="32" spans="1:26">
      <c r="A32" s="368"/>
      <c r="B32" s="92"/>
      <c r="C32" s="92"/>
      <c r="D32" s="92"/>
      <c r="E32" s="92"/>
      <c r="F32" s="92"/>
      <c r="G32" s="92"/>
      <c r="H32" s="92"/>
      <c r="I32" s="92"/>
      <c r="J32" s="92"/>
      <c r="K32" s="92"/>
      <c r="L32" s="92"/>
      <c r="M32" s="92"/>
      <c r="N32" s="92"/>
      <c r="O32" s="92"/>
      <c r="P32" s="92"/>
      <c r="Q32" s="92"/>
      <c r="R32" s="92"/>
      <c r="S32" s="92"/>
      <c r="T32" s="92"/>
    </row>
    <row r="35" spans="12:21">
      <c r="L35" s="381"/>
      <c r="M35" s="381"/>
      <c r="N35" s="381"/>
      <c r="O35" s="381"/>
      <c r="P35" s="381"/>
      <c r="Q35" s="381"/>
      <c r="R35" s="381"/>
      <c r="S35" s="381"/>
      <c r="T35" s="381"/>
    </row>
    <row r="36" spans="12:21">
      <c r="N36" s="92"/>
      <c r="U36" s="85"/>
    </row>
    <row r="37" spans="12:21">
      <c r="N37" s="92"/>
      <c r="U37" s="85"/>
    </row>
    <row r="38" spans="12:21">
      <c r="N38" s="92"/>
      <c r="U38" s="85"/>
    </row>
    <row r="39" spans="12:21">
      <c r="N39" s="92"/>
      <c r="U39" s="85"/>
    </row>
    <row r="40" spans="12:21">
      <c r="N40" s="92"/>
      <c r="U40" s="85"/>
    </row>
    <row r="41" spans="12:21">
      <c r="N41" s="92"/>
      <c r="U41" s="85"/>
    </row>
    <row r="42" spans="12:21">
      <c r="N42" s="92"/>
      <c r="U42" s="85"/>
    </row>
    <row r="43" spans="12:21">
      <c r="N43" s="92"/>
      <c r="U43" s="85"/>
    </row>
    <row r="44" spans="12:21">
      <c r="N44" s="92"/>
      <c r="U44" s="85"/>
    </row>
    <row r="45" spans="12:21">
      <c r="N45" s="92"/>
      <c r="U45" s="85"/>
    </row>
    <row r="46" spans="12:21">
      <c r="N46" s="92"/>
      <c r="U46" s="85"/>
    </row>
    <row r="47" spans="12:21">
      <c r="N47" s="92"/>
      <c r="U47" s="85"/>
    </row>
    <row r="48" spans="12:21">
      <c r="N48" s="92"/>
      <c r="U48" s="85"/>
    </row>
    <row r="49" spans="14:21">
      <c r="N49" s="92"/>
      <c r="U49" s="85"/>
    </row>
    <row r="50" spans="14:21">
      <c r="N50" s="92"/>
      <c r="U50" s="85"/>
    </row>
    <row r="51" spans="14:21">
      <c r="N51" s="92"/>
      <c r="U51" s="85"/>
    </row>
    <row r="52" spans="14:21">
      <c r="N52" s="92"/>
      <c r="U52" s="85"/>
    </row>
    <row r="53" spans="14:21">
      <c r="N53" s="92"/>
      <c r="U53" s="85"/>
    </row>
    <row r="54" spans="14:21">
      <c r="N54" s="92"/>
      <c r="U54" s="85"/>
    </row>
    <row r="55" spans="14:21">
      <c r="N55" s="92"/>
      <c r="U55" s="85"/>
    </row>
    <row r="56" spans="14:21">
      <c r="N56" s="92"/>
      <c r="U56" s="85"/>
    </row>
    <row r="57" spans="14:21">
      <c r="N57" s="92"/>
      <c r="U57" s="85"/>
    </row>
    <row r="58" spans="14:21">
      <c r="N58" s="92"/>
      <c r="U58" s="85"/>
    </row>
    <row r="59" spans="14:21">
      <c r="N59" s="92"/>
      <c r="U59" s="85"/>
    </row>
    <row r="60" spans="14:21">
      <c r="N60" s="92"/>
      <c r="U60" s="85"/>
    </row>
    <row r="61" spans="14:21">
      <c r="N61" s="92"/>
      <c r="U61" s="85"/>
    </row>
    <row r="62" spans="14:21">
      <c r="N62" s="92"/>
      <c r="U62" s="85"/>
    </row>
    <row r="63" spans="14:21">
      <c r="N63" s="92"/>
      <c r="U63" s="85"/>
    </row>
    <row r="64" spans="14:21">
      <c r="N64" s="92"/>
      <c r="U64" s="85"/>
    </row>
    <row r="65" spans="14:21">
      <c r="N65" s="92"/>
      <c r="U65" s="85"/>
    </row>
    <row r="66" spans="14:21">
      <c r="N66" s="92"/>
      <c r="U66" s="85"/>
    </row>
    <row r="67" spans="14:21">
      <c r="N67" s="92"/>
      <c r="U67" s="85"/>
    </row>
    <row r="68" spans="14:21">
      <c r="N68" s="92"/>
      <c r="U68" s="85"/>
    </row>
    <row r="69" spans="14:21">
      <c r="N69" s="92"/>
      <c r="U69" s="85"/>
    </row>
    <row r="70" spans="14:21">
      <c r="N70" s="92"/>
      <c r="U70" s="85"/>
    </row>
    <row r="71" spans="14:21">
      <c r="N71" s="92"/>
      <c r="U71" s="85"/>
    </row>
    <row r="72" spans="14:21">
      <c r="N72" s="92"/>
      <c r="U72" s="85"/>
    </row>
    <row r="73" spans="14:21">
      <c r="N73" s="92"/>
      <c r="U73" s="85"/>
    </row>
    <row r="74" spans="14:21">
      <c r="N74" s="92"/>
      <c r="U74" s="85"/>
    </row>
    <row r="75" spans="14:21">
      <c r="N75" s="92"/>
      <c r="U75" s="85"/>
    </row>
    <row r="76" spans="14:21">
      <c r="N76" s="92"/>
      <c r="U76" s="85"/>
    </row>
    <row r="77" spans="14:21">
      <c r="N77" s="92"/>
      <c r="U77" s="85"/>
    </row>
    <row r="78" spans="14:21">
      <c r="N78" s="92"/>
      <c r="U78" s="85"/>
    </row>
    <row r="79" spans="14:21">
      <c r="N79" s="92"/>
      <c r="U79" s="85"/>
    </row>
    <row r="80" spans="14:21">
      <c r="N80" s="92"/>
      <c r="U80" s="85"/>
    </row>
    <row r="81" spans="14:21">
      <c r="N81" s="92"/>
      <c r="U81" s="85"/>
    </row>
    <row r="82" spans="14:21">
      <c r="N82" s="92"/>
      <c r="U82" s="85"/>
    </row>
    <row r="83" spans="14:21">
      <c r="N83" s="92"/>
      <c r="U83" s="85"/>
    </row>
    <row r="84" spans="14:21">
      <c r="N84" s="92"/>
      <c r="U84" s="85"/>
    </row>
    <row r="85" spans="14:21">
      <c r="N85" s="92"/>
      <c r="U85" s="85"/>
    </row>
    <row r="86" spans="14:21">
      <c r="N86" s="92"/>
      <c r="U86" s="85"/>
    </row>
    <row r="87" spans="14:21">
      <c r="N87" s="92"/>
      <c r="U87" s="85"/>
    </row>
    <row r="88" spans="14:21">
      <c r="N88" s="92"/>
      <c r="U88" s="85"/>
    </row>
    <row r="89" spans="14:21">
      <c r="N89" s="92"/>
      <c r="U89" s="85"/>
    </row>
    <row r="90" spans="14:21">
      <c r="N90" s="92"/>
      <c r="U90" s="85"/>
    </row>
    <row r="91" spans="14:21">
      <c r="N91" s="92"/>
      <c r="U91" s="85"/>
    </row>
    <row r="92" spans="14:21">
      <c r="N92" s="92"/>
      <c r="U92" s="85"/>
    </row>
    <row r="93" spans="14:21">
      <c r="N93" s="92"/>
      <c r="U93" s="85"/>
    </row>
    <row r="94" spans="14:21">
      <c r="N94" s="92"/>
      <c r="U94" s="85"/>
    </row>
    <row r="95" spans="14:21">
      <c r="N95" s="92"/>
      <c r="U95" s="85"/>
    </row>
    <row r="96" spans="14:21">
      <c r="N96" s="92"/>
      <c r="U96" s="85"/>
    </row>
    <row r="97" spans="14:21">
      <c r="N97" s="92"/>
      <c r="U97" s="85"/>
    </row>
    <row r="98" spans="14:21">
      <c r="N98" s="92"/>
      <c r="U98" s="85"/>
    </row>
    <row r="99" spans="14:21">
      <c r="N99" s="92"/>
      <c r="U99" s="85"/>
    </row>
    <row r="100" spans="14:21">
      <c r="N100" s="92"/>
      <c r="U100" s="85"/>
    </row>
    <row r="101" spans="14:21">
      <c r="N101" s="92"/>
      <c r="U101" s="85"/>
    </row>
    <row r="102" spans="14:21">
      <c r="N102" s="92"/>
      <c r="U102" s="85"/>
    </row>
    <row r="103" spans="14:21">
      <c r="N103" s="92"/>
      <c r="U103" s="85"/>
    </row>
    <row r="104" spans="14:21">
      <c r="N104" s="92"/>
      <c r="U104" s="85"/>
    </row>
    <row r="105" spans="14:21">
      <c r="N105" s="92"/>
      <c r="U105" s="85"/>
    </row>
    <row r="106" spans="14:21">
      <c r="N106" s="92"/>
      <c r="U106" s="85"/>
    </row>
    <row r="107" spans="14:21">
      <c r="N107" s="92"/>
      <c r="U107" s="85"/>
    </row>
    <row r="108" spans="14:21">
      <c r="N108" s="92"/>
      <c r="U108" s="85"/>
    </row>
    <row r="109" spans="14:21">
      <c r="N109" s="92"/>
      <c r="U109" s="85"/>
    </row>
    <row r="110" spans="14:21">
      <c r="N110" s="92"/>
      <c r="U110" s="85"/>
    </row>
    <row r="111" spans="14:21">
      <c r="N111" s="92"/>
      <c r="U111" s="85"/>
    </row>
    <row r="112" spans="14:21">
      <c r="N112" s="92"/>
      <c r="U112" s="85"/>
    </row>
    <row r="113" spans="14:21">
      <c r="N113" s="92"/>
      <c r="U113" s="85"/>
    </row>
    <row r="114" spans="14:21">
      <c r="N114" s="92"/>
      <c r="U114" s="85"/>
    </row>
    <row r="115" spans="14:21">
      <c r="N115" s="92"/>
      <c r="U115" s="85"/>
    </row>
  </sheetData>
  <mergeCells count="4">
    <mergeCell ref="A1:T1"/>
    <mergeCell ref="A2:A3"/>
    <mergeCell ref="A25:T25"/>
    <mergeCell ref="B2:T2"/>
  </mergeCells>
  <hyperlinks>
    <hyperlink ref="A27" location="'List of Tables'!A1" display="Back to contents"/>
  </hyperlinks>
  <pageMargins left="0.75" right="0.75" top="1" bottom="1" header="0.5" footer="0.5"/>
  <pageSetup paperSize="9" scale="52" orientation="landscape" horizontalDpi="300" vertic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T1"/>
    </sheetView>
  </sheetViews>
  <sheetFormatPr defaultRowHeight="12.75"/>
  <cols>
    <col min="1" max="1" width="56.85546875" customWidth="1"/>
    <col min="2" max="2" width="14.140625" customWidth="1"/>
    <col min="4" max="4" width="34.5703125" bestFit="1" customWidth="1"/>
  </cols>
  <sheetData>
    <row r="1" spans="1:4" ht="30" customHeight="1" thickBot="1">
      <c r="A1" s="1187" t="s">
        <v>523</v>
      </c>
      <c r="B1" s="1188"/>
      <c r="C1" s="1188"/>
      <c r="D1" s="1189"/>
    </row>
    <row r="2" spans="1:4" ht="26.25" thickBot="1">
      <c r="A2" s="363"/>
      <c r="B2" s="364" t="s">
        <v>214</v>
      </c>
      <c r="C2" s="365" t="s">
        <v>215</v>
      </c>
      <c r="D2" s="366" t="s">
        <v>216</v>
      </c>
    </row>
    <row r="3" spans="1:4">
      <c r="A3" s="403" t="s">
        <v>217</v>
      </c>
      <c r="B3" s="404"/>
      <c r="C3" s="405"/>
      <c r="D3" s="367"/>
    </row>
    <row r="4" spans="1:4">
      <c r="A4" s="406" t="s">
        <v>143</v>
      </c>
      <c r="B4" s="407">
        <f>'Table A.8'!T9</f>
        <v>1332.27</v>
      </c>
      <c r="C4" s="408">
        <f>B4</f>
        <v>1332.27</v>
      </c>
      <c r="D4" s="367" t="s">
        <v>21</v>
      </c>
    </row>
    <row r="5" spans="1:4">
      <c r="A5" s="406" t="s">
        <v>142</v>
      </c>
      <c r="B5" s="407">
        <f>'Table A.8'!T10</f>
        <v>1143.77</v>
      </c>
      <c r="C5" s="408">
        <f t="shared" ref="C5:C10" si="0">B5</f>
        <v>1143.77</v>
      </c>
      <c r="D5" s="367" t="s">
        <v>21</v>
      </c>
    </row>
    <row r="6" spans="1:4">
      <c r="A6" s="406" t="s">
        <v>141</v>
      </c>
      <c r="B6" s="407">
        <f>'Table A.8'!T11</f>
        <v>1050.02</v>
      </c>
      <c r="C6" s="408">
        <f t="shared" si="0"/>
        <v>1050.02</v>
      </c>
      <c r="D6" s="367" t="s">
        <v>28</v>
      </c>
    </row>
    <row r="7" spans="1:4">
      <c r="A7" s="406" t="s">
        <v>227</v>
      </c>
      <c r="B7" s="407">
        <f>'Table A.8'!T12</f>
        <v>91.13</v>
      </c>
      <c r="C7" s="409" t="s">
        <v>212</v>
      </c>
      <c r="D7" s="367" t="s">
        <v>218</v>
      </c>
    </row>
    <row r="8" spans="1:4">
      <c r="A8" s="406" t="s">
        <v>228</v>
      </c>
      <c r="B8" s="407">
        <f>'Table A.8'!T13</f>
        <v>554.30999999999995</v>
      </c>
      <c r="C8" s="408">
        <f t="shared" si="0"/>
        <v>554.30999999999995</v>
      </c>
      <c r="D8" s="367" t="s">
        <v>219</v>
      </c>
    </row>
    <row r="9" spans="1:4">
      <c r="A9" s="406" t="s">
        <v>139</v>
      </c>
      <c r="B9" s="407">
        <f>'Table A.8'!T14</f>
        <v>210.76</v>
      </c>
      <c r="C9" s="409" t="s">
        <v>212</v>
      </c>
      <c r="D9" s="367" t="s">
        <v>218</v>
      </c>
    </row>
    <row r="10" spans="1:4">
      <c r="A10" s="406" t="s">
        <v>201</v>
      </c>
      <c r="B10" s="407">
        <f>'Table A.8'!T17</f>
        <v>11.97</v>
      </c>
      <c r="C10" s="408">
        <f t="shared" si="0"/>
        <v>11.97</v>
      </c>
      <c r="D10" s="367" t="s">
        <v>219</v>
      </c>
    </row>
    <row r="11" spans="1:4">
      <c r="A11" s="406" t="s">
        <v>138</v>
      </c>
      <c r="B11" s="407">
        <f>'Table A.8'!T18</f>
        <v>-28.97</v>
      </c>
      <c r="C11" s="409" t="s">
        <v>212</v>
      </c>
      <c r="D11" s="367" t="s">
        <v>218</v>
      </c>
    </row>
    <row r="12" spans="1:4">
      <c r="A12" s="403" t="s">
        <v>220</v>
      </c>
      <c r="B12" s="407">
        <f>'Table A.8'!T19</f>
        <v>0</v>
      </c>
      <c r="C12" s="409"/>
      <c r="D12" s="367"/>
    </row>
    <row r="13" spans="1:4">
      <c r="A13" s="406" t="s">
        <v>136</v>
      </c>
      <c r="B13" s="407">
        <f>'Table A.8'!T20</f>
        <v>170.26</v>
      </c>
      <c r="C13" s="408">
        <f t="shared" ref="C13" si="1">B13</f>
        <v>170.26</v>
      </c>
      <c r="D13" s="367" t="s">
        <v>28</v>
      </c>
    </row>
    <row r="14" spans="1:4">
      <c r="A14" s="406" t="s">
        <v>135</v>
      </c>
      <c r="B14" s="407">
        <f>'Table A.8'!T21</f>
        <v>0</v>
      </c>
      <c r="C14" s="409" t="s">
        <v>212</v>
      </c>
      <c r="D14" s="367" t="s">
        <v>218</v>
      </c>
    </row>
    <row r="15" spans="1:4">
      <c r="A15" s="406" t="s">
        <v>221</v>
      </c>
      <c r="B15" s="407">
        <f>'Table A.8'!T22</f>
        <v>0</v>
      </c>
      <c r="C15" s="409" t="s">
        <v>212</v>
      </c>
      <c r="D15" s="367" t="s">
        <v>218</v>
      </c>
    </row>
    <row r="16" spans="1:4">
      <c r="A16" s="406" t="s">
        <v>374</v>
      </c>
      <c r="B16" s="407">
        <f>'Table A.8'!T23</f>
        <v>522</v>
      </c>
      <c r="C16" s="409" t="s">
        <v>212</v>
      </c>
      <c r="D16" s="367" t="s">
        <v>218</v>
      </c>
    </row>
    <row r="17" spans="1:4" ht="13.5" thickBot="1">
      <c r="A17" s="406" t="s">
        <v>134</v>
      </c>
      <c r="B17" s="407">
        <f>'Table A.8'!T24</f>
        <v>68.67</v>
      </c>
      <c r="C17" s="409" t="s">
        <v>212</v>
      </c>
      <c r="D17" s="367" t="s">
        <v>218</v>
      </c>
    </row>
    <row r="18" spans="1:4" ht="13.5" thickBot="1">
      <c r="A18" s="904" t="s">
        <v>222</v>
      </c>
      <c r="B18" s="905">
        <f>SUM(B4:B17)</f>
        <v>5126.1900000000005</v>
      </c>
      <c r="C18" s="906">
        <f>SUM(C4:C17)</f>
        <v>4262.5999999999995</v>
      </c>
      <c r="D18" s="907" t="s">
        <v>223</v>
      </c>
    </row>
    <row r="19" spans="1:4">
      <c r="A19" s="37"/>
    </row>
    <row r="20" spans="1:4">
      <c r="A20" s="168" t="s">
        <v>118</v>
      </c>
      <c r="B20" s="23"/>
    </row>
  </sheetData>
  <mergeCells count="1">
    <mergeCell ref="A1:D1"/>
  </mergeCells>
  <hyperlinks>
    <hyperlink ref="A20" location="'List of Tables'!A1" display="Back to contents"/>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sqref="A1:T1"/>
    </sheetView>
  </sheetViews>
  <sheetFormatPr defaultRowHeight="12.75"/>
  <cols>
    <col min="1" max="1" width="83" customWidth="1"/>
    <col min="2" max="2" width="14.42578125" customWidth="1"/>
  </cols>
  <sheetData>
    <row r="1" spans="1:5" ht="24.75" customHeight="1" thickBot="1">
      <c r="A1" s="1191" t="s">
        <v>312</v>
      </c>
      <c r="B1" s="1192"/>
    </row>
    <row r="2" spans="1:5">
      <c r="A2" s="1193"/>
      <c r="B2" s="426" t="s">
        <v>297</v>
      </c>
      <c r="E2" s="235"/>
    </row>
    <row r="3" spans="1:5" ht="13.5" thickBot="1">
      <c r="A3" s="1194"/>
      <c r="B3" s="310" t="s">
        <v>168</v>
      </c>
    </row>
    <row r="4" spans="1:5" ht="14.25">
      <c r="A4" s="427" t="s">
        <v>282</v>
      </c>
      <c r="B4" s="428"/>
    </row>
    <row r="5" spans="1:5">
      <c r="A5" s="429" t="s">
        <v>283</v>
      </c>
      <c r="B5" s="555">
        <v>36.930900000000001</v>
      </c>
    </row>
    <row r="6" spans="1:5">
      <c r="A6" s="429" t="s">
        <v>284</v>
      </c>
      <c r="B6" s="555">
        <v>9.4522999999999996E-2</v>
      </c>
    </row>
    <row r="7" spans="1:5">
      <c r="A7" s="429" t="s">
        <v>316</v>
      </c>
      <c r="B7" s="555">
        <v>0.33210000000000001</v>
      </c>
    </row>
    <row r="8" spans="1:5">
      <c r="A8" s="429" t="s">
        <v>285</v>
      </c>
      <c r="B8" s="555">
        <v>-4.4076000000004001E-2</v>
      </c>
    </row>
    <row r="9" spans="1:5" ht="13.5" thickBot="1">
      <c r="A9" s="430" t="s">
        <v>315</v>
      </c>
      <c r="B9" s="553">
        <v>37.313446999999996</v>
      </c>
    </row>
    <row r="10" spans="1:5">
      <c r="A10" s="431" t="s">
        <v>286</v>
      </c>
      <c r="B10" s="551"/>
    </row>
    <row r="11" spans="1:5">
      <c r="A11" s="429" t="s">
        <v>287</v>
      </c>
      <c r="B11" s="555">
        <v>-10.829534000000001</v>
      </c>
    </row>
    <row r="12" spans="1:5">
      <c r="A12" s="429" t="s">
        <v>288</v>
      </c>
      <c r="B12" s="555">
        <v>-3.1086070000000001</v>
      </c>
    </row>
    <row r="13" spans="1:5">
      <c r="A13" s="429" t="s">
        <v>289</v>
      </c>
      <c r="B13" s="555">
        <v>-0.77243799999999996</v>
      </c>
    </row>
    <row r="14" spans="1:5">
      <c r="A14" s="429" t="s">
        <v>290</v>
      </c>
      <c r="B14" s="555">
        <v>-0.54426600000000003</v>
      </c>
    </row>
    <row r="15" spans="1:5">
      <c r="A15" s="429" t="s">
        <v>317</v>
      </c>
      <c r="B15" s="555">
        <v>-5.5824452136572236E-2</v>
      </c>
    </row>
    <row r="16" spans="1:5">
      <c r="A16" s="429" t="s">
        <v>274</v>
      </c>
      <c r="B16" s="555">
        <v>-0.176039</v>
      </c>
    </row>
    <row r="17" spans="1:2" ht="13.5" thickBot="1">
      <c r="A17" s="430" t="s">
        <v>291</v>
      </c>
      <c r="B17" s="553">
        <v>21.826738547863428</v>
      </c>
    </row>
    <row r="18" spans="1:2">
      <c r="A18" s="427" t="s">
        <v>292</v>
      </c>
      <c r="B18" s="552"/>
    </row>
    <row r="19" spans="1:2">
      <c r="A19" s="429" t="s">
        <v>318</v>
      </c>
      <c r="B19" s="554">
        <v>12.712252999999999</v>
      </c>
    </row>
    <row r="20" spans="1:2">
      <c r="A20" s="429" t="s">
        <v>319</v>
      </c>
      <c r="B20" s="555">
        <v>-1.9876919999999998</v>
      </c>
    </row>
    <row r="21" spans="1:2">
      <c r="A21" s="429" t="s">
        <v>293</v>
      </c>
      <c r="B21" s="554">
        <v>1.7330000000000001</v>
      </c>
    </row>
    <row r="22" spans="1:2">
      <c r="A22" s="429" t="s">
        <v>320</v>
      </c>
      <c r="B22" s="555">
        <v>2.3433980000000001</v>
      </c>
    </row>
    <row r="23" spans="1:2">
      <c r="A23" s="429" t="s">
        <v>321</v>
      </c>
      <c r="B23" s="555">
        <v>-0.17339199999999999</v>
      </c>
    </row>
    <row r="24" spans="1:2" ht="13.5" thickBot="1">
      <c r="A24" s="430" t="s">
        <v>294</v>
      </c>
      <c r="B24" s="553">
        <f>SUM(B19:B23)</f>
        <v>14.627567000000001</v>
      </c>
    </row>
    <row r="25" spans="1:2" ht="13.5" thickBot="1">
      <c r="A25" s="432" t="s">
        <v>329</v>
      </c>
      <c r="B25" s="550">
        <f>B24+B17</f>
        <v>36.454305547863427</v>
      </c>
    </row>
    <row r="26" spans="1:2">
      <c r="A26" s="427" t="s">
        <v>322</v>
      </c>
      <c r="B26" s="555"/>
    </row>
    <row r="27" spans="1:2">
      <c r="A27" s="429" t="s">
        <v>6</v>
      </c>
      <c r="B27" s="555">
        <f>('Table A.8'!$S$9+'Table A.8'!$S$10)/1000</f>
        <v>2.3941300000000001</v>
      </c>
    </row>
    <row r="28" spans="1:2">
      <c r="A28" s="429" t="s">
        <v>295</v>
      </c>
      <c r="B28" s="555">
        <f>SUM('Table A.8'!$S$11,'Table A.8'!$S$20)/1000</f>
        <v>1.2450999999999999</v>
      </c>
    </row>
    <row r="29" spans="1:2">
      <c r="A29" s="429" t="s">
        <v>296</v>
      </c>
      <c r="B29" s="555">
        <f>B30-SUM(B25:B28)</f>
        <v>0.37339445213657285</v>
      </c>
    </row>
    <row r="30" spans="1:2" ht="13.5" thickBot="1">
      <c r="A30" s="432" t="s">
        <v>328</v>
      </c>
      <c r="B30" s="550">
        <f>'Table 3.8'!$S$25/1000</f>
        <v>40.466929999999998</v>
      </c>
    </row>
    <row r="31" spans="1:2">
      <c r="A31" s="1195" t="s">
        <v>508</v>
      </c>
      <c r="B31" s="1195"/>
    </row>
    <row r="32" spans="1:2" ht="27" customHeight="1">
      <c r="A32" s="1002" t="s">
        <v>323</v>
      </c>
      <c r="B32" s="1002"/>
    </row>
    <row r="33" spans="1:2" ht="26.25" customHeight="1">
      <c r="A33" s="1002" t="s">
        <v>509</v>
      </c>
      <c r="B33" s="1002"/>
    </row>
    <row r="34" spans="1:2" ht="15" customHeight="1">
      <c r="A34" s="1190" t="s">
        <v>549</v>
      </c>
      <c r="B34" s="1190"/>
    </row>
    <row r="35" spans="1:2" ht="15" customHeight="1">
      <c r="A35" s="1190" t="s">
        <v>550</v>
      </c>
      <c r="B35" s="1190"/>
    </row>
    <row r="36" spans="1:2" ht="15" customHeight="1">
      <c r="A36" s="1190" t="s">
        <v>551</v>
      </c>
      <c r="B36" s="1190"/>
    </row>
    <row r="37" spans="1:2" ht="15" customHeight="1">
      <c r="A37" s="1190" t="s">
        <v>324</v>
      </c>
      <c r="B37" s="1190"/>
    </row>
    <row r="39" spans="1:2">
      <c r="A39" s="168" t="s">
        <v>118</v>
      </c>
    </row>
  </sheetData>
  <mergeCells count="9">
    <mergeCell ref="A34:B34"/>
    <mergeCell ref="A35:B35"/>
    <mergeCell ref="A36:B36"/>
    <mergeCell ref="A37:B37"/>
    <mergeCell ref="A1:B1"/>
    <mergeCell ref="A2:A3"/>
    <mergeCell ref="A31:B31"/>
    <mergeCell ref="A32:B32"/>
    <mergeCell ref="A33:B33"/>
  </mergeCells>
  <hyperlinks>
    <hyperlink ref="A39" location="'List of Tables'!A1" display="Back to contents"/>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U72"/>
  <sheetViews>
    <sheetView workbookViewId="0">
      <selection sqref="A1:T1"/>
    </sheetView>
  </sheetViews>
  <sheetFormatPr defaultRowHeight="12.75"/>
  <cols>
    <col min="1" max="1" width="58.7109375" style="69" customWidth="1"/>
    <col min="2" max="16384" width="9.140625" style="69"/>
  </cols>
  <sheetData>
    <row r="1" spans="1:21" ht="29.25" customHeight="1" thickBot="1">
      <c r="A1" s="1196" t="s">
        <v>505</v>
      </c>
      <c r="B1" s="1197"/>
      <c r="C1" s="1197"/>
      <c r="D1" s="1197"/>
      <c r="E1" s="1197"/>
      <c r="F1" s="1197"/>
      <c r="G1" s="1197"/>
      <c r="H1" s="1197"/>
      <c r="I1" s="1197"/>
      <c r="J1" s="1197"/>
      <c r="K1" s="1197"/>
      <c r="L1" s="1197"/>
      <c r="M1" s="1197"/>
      <c r="N1" s="1197"/>
      <c r="O1" s="1197"/>
      <c r="P1" s="1197"/>
      <c r="Q1" s="1197"/>
      <c r="R1" s="1197"/>
      <c r="S1" s="1198"/>
    </row>
    <row r="2" spans="1:21" ht="13.5" customHeight="1">
      <c r="A2" s="516"/>
      <c r="B2" s="1199" t="s">
        <v>24</v>
      </c>
      <c r="C2" s="1200"/>
      <c r="D2" s="1200"/>
      <c r="E2" s="1200"/>
      <c r="F2" s="1200"/>
      <c r="G2" s="1200"/>
      <c r="H2" s="1200"/>
      <c r="I2" s="1200"/>
      <c r="J2" s="1200"/>
      <c r="K2" s="1200"/>
      <c r="L2" s="1200"/>
      <c r="M2" s="1200"/>
      <c r="N2" s="1200"/>
      <c r="O2" s="1200"/>
      <c r="P2" s="1200"/>
      <c r="Q2" s="1200"/>
      <c r="R2" s="1200"/>
      <c r="S2" s="1201"/>
    </row>
    <row r="3" spans="1:21" ht="13.5" thickBot="1">
      <c r="A3" s="515"/>
      <c r="B3" s="590" t="str">
        <f>'Table A.8'!B3</f>
        <v>1998-99</v>
      </c>
      <c r="C3" s="503" t="str">
        <f>'Table A.8'!C3</f>
        <v>1999-00</v>
      </c>
      <c r="D3" s="503" t="str">
        <f>'Table A.8'!D3</f>
        <v>2000-01</v>
      </c>
      <c r="E3" s="503" t="str">
        <f>'Table A.8'!E3</f>
        <v>2001-02</v>
      </c>
      <c r="F3" s="503" t="str">
        <f>'Table A.8'!F3</f>
        <v>2002-03</v>
      </c>
      <c r="G3" s="503" t="str">
        <f>'Table A.8'!G3</f>
        <v>2003-04</v>
      </c>
      <c r="H3" s="503" t="str">
        <f>'Table A.8'!H3</f>
        <v>2004-05</v>
      </c>
      <c r="I3" s="503" t="str">
        <f>'Table A.8'!I3</f>
        <v>2005-06</v>
      </c>
      <c r="J3" s="503" t="str">
        <f>'Table A.8'!J3</f>
        <v>2006-07</v>
      </c>
      <c r="K3" s="503" t="str">
        <f>'Table A.8'!K3</f>
        <v>2007-08</v>
      </c>
      <c r="L3" s="503" t="str">
        <f>'Table A.8'!L3</f>
        <v>2008-09</v>
      </c>
      <c r="M3" s="503" t="str">
        <f>'Table A.8'!M3</f>
        <v>2009-10</v>
      </c>
      <c r="N3" s="503" t="str">
        <f>'Table A.8'!N3</f>
        <v>2010-11</v>
      </c>
      <c r="O3" s="503" t="str">
        <f>'Table A.8'!O3</f>
        <v>2011-12</v>
      </c>
      <c r="P3" s="503" t="str">
        <f>'Table A.8'!P3</f>
        <v>2012-13</v>
      </c>
      <c r="Q3" s="503" t="str">
        <f>'Table A.8'!Q3</f>
        <v>2013-14</v>
      </c>
      <c r="R3" s="503" t="str">
        <f>'Table A.8'!R3</f>
        <v>2014-15</v>
      </c>
      <c r="S3" s="504" t="str">
        <f>'Table A.8'!S3</f>
        <v>2015-16</v>
      </c>
    </row>
    <row r="4" spans="1:21">
      <c r="A4" s="505" t="s">
        <v>22</v>
      </c>
      <c r="B4" s="591"/>
      <c r="C4" s="506"/>
      <c r="D4" s="506"/>
      <c r="E4" s="506"/>
      <c r="F4" s="506"/>
      <c r="G4" s="506"/>
      <c r="H4" s="506"/>
      <c r="I4" s="506"/>
      <c r="J4" s="506"/>
      <c r="K4" s="506"/>
      <c r="L4" s="506"/>
      <c r="M4" s="506"/>
      <c r="N4" s="506"/>
      <c r="O4" s="506"/>
      <c r="P4" s="506"/>
      <c r="Q4" s="506"/>
      <c r="R4" s="506"/>
      <c r="S4" s="592"/>
    </row>
    <row r="5" spans="1:21">
      <c r="A5" s="507" t="s">
        <v>202</v>
      </c>
      <c r="B5" s="593">
        <v>28530</v>
      </c>
      <c r="C5" s="438">
        <v>29997</v>
      </c>
      <c r="D5" s="438">
        <v>31790</v>
      </c>
      <c r="E5" s="438">
        <v>32588</v>
      </c>
      <c r="F5" s="438">
        <v>32502</v>
      </c>
      <c r="G5" s="438">
        <v>35246</v>
      </c>
      <c r="H5" s="438">
        <v>37486</v>
      </c>
      <c r="I5" s="438">
        <v>40314</v>
      </c>
      <c r="J5" s="438">
        <v>42492</v>
      </c>
      <c r="K5" s="438">
        <v>45302</v>
      </c>
      <c r="L5" s="438">
        <v>44477</v>
      </c>
      <c r="M5" s="438">
        <v>43206</v>
      </c>
      <c r="N5" s="438">
        <v>45592</v>
      </c>
      <c r="O5" s="438">
        <v>47328</v>
      </c>
      <c r="P5" s="438">
        <v>48192</v>
      </c>
      <c r="Q5" s="438">
        <v>50054</v>
      </c>
      <c r="R5" s="438">
        <v>51765</v>
      </c>
      <c r="S5" s="446">
        <v>53689</v>
      </c>
    </row>
    <row r="6" spans="1:21" ht="13.5" thickBot="1">
      <c r="A6" s="669" t="s">
        <v>351</v>
      </c>
      <c r="B6" s="670">
        <v>28721.27</v>
      </c>
      <c r="C6" s="521">
        <v>30101.72</v>
      </c>
      <c r="D6" s="521">
        <v>32080.13</v>
      </c>
      <c r="E6" s="521">
        <v>32751.91</v>
      </c>
      <c r="F6" s="521">
        <v>32674.95</v>
      </c>
      <c r="G6" s="521">
        <v>35573.22</v>
      </c>
      <c r="H6" s="521">
        <v>37871.74</v>
      </c>
      <c r="I6" s="521">
        <v>40562.83</v>
      </c>
      <c r="J6" s="521">
        <v>42765.52</v>
      </c>
      <c r="K6" s="521">
        <v>45282.28</v>
      </c>
      <c r="L6" s="521">
        <v>44374.45</v>
      </c>
      <c r="M6" s="521">
        <v>43679.94</v>
      </c>
      <c r="N6" s="521">
        <v>46206.27</v>
      </c>
      <c r="O6" s="521">
        <v>47776.01</v>
      </c>
      <c r="P6" s="521">
        <v>48912.33</v>
      </c>
      <c r="Q6" s="521">
        <v>50804.51</v>
      </c>
      <c r="R6" s="521">
        <v>52639.58</v>
      </c>
      <c r="S6" s="605">
        <v>54445.53</v>
      </c>
    </row>
    <row r="7" spans="1:21">
      <c r="A7" s="346" t="s">
        <v>133</v>
      </c>
      <c r="B7" s="671">
        <v>191.27000000000044</v>
      </c>
      <c r="C7" s="671">
        <v>104.72000000000116</v>
      </c>
      <c r="D7" s="671">
        <v>290.13000000000102</v>
      </c>
      <c r="E7" s="671">
        <v>163.90999999999985</v>
      </c>
      <c r="F7" s="671">
        <v>172.95000000000073</v>
      </c>
      <c r="G7" s="671">
        <v>327.22000000000116</v>
      </c>
      <c r="H7" s="671">
        <v>385.73999999999796</v>
      </c>
      <c r="I7" s="671">
        <v>248.83000000000175</v>
      </c>
      <c r="J7" s="671">
        <v>273.5199999999968</v>
      </c>
      <c r="K7" s="671">
        <v>-19.720000000001164</v>
      </c>
      <c r="L7" s="671">
        <v>-102.55000000000291</v>
      </c>
      <c r="M7" s="671">
        <v>473.94000000000233</v>
      </c>
      <c r="N7" s="671">
        <v>614.2699999999968</v>
      </c>
      <c r="O7" s="671">
        <v>448.01000000000204</v>
      </c>
      <c r="P7" s="671">
        <v>720.33000000000175</v>
      </c>
      <c r="Q7" s="671">
        <v>750.51000000000204</v>
      </c>
      <c r="R7" s="671">
        <v>874.58000000000175</v>
      </c>
      <c r="S7" s="596">
        <v>756.52999999999884</v>
      </c>
    </row>
    <row r="8" spans="1:21" s="673" customFormat="1">
      <c r="A8" s="672" t="s">
        <v>409</v>
      </c>
      <c r="B8" s="805">
        <v>122.94000000000005</v>
      </c>
      <c r="C8" s="805">
        <v>115.65000000000009</v>
      </c>
      <c r="D8" s="805">
        <v>142</v>
      </c>
      <c r="E8" s="805">
        <v>161</v>
      </c>
      <c r="F8" s="805">
        <v>148</v>
      </c>
      <c r="G8" s="805">
        <v>173</v>
      </c>
      <c r="H8" s="805">
        <v>191</v>
      </c>
      <c r="I8" s="805">
        <v>197</v>
      </c>
      <c r="J8" s="805">
        <v>192</v>
      </c>
      <c r="K8" s="805">
        <v>204</v>
      </c>
      <c r="L8" s="805">
        <v>188</v>
      </c>
      <c r="M8" s="805">
        <v>188</v>
      </c>
      <c r="N8" s="805">
        <v>275</v>
      </c>
      <c r="O8" s="805">
        <v>297</v>
      </c>
      <c r="P8" s="805">
        <v>417</v>
      </c>
      <c r="Q8" s="805">
        <v>435</v>
      </c>
      <c r="R8" s="805">
        <v>597</v>
      </c>
      <c r="S8" s="806">
        <v>663</v>
      </c>
    </row>
    <row r="9" spans="1:21" s="673" customFormat="1">
      <c r="A9" s="672" t="s">
        <v>410</v>
      </c>
      <c r="B9" s="805"/>
      <c r="C9" s="805"/>
      <c r="D9" s="805"/>
      <c r="E9" s="805"/>
      <c r="F9" s="805"/>
      <c r="G9" s="805"/>
      <c r="H9" s="805"/>
      <c r="I9" s="805"/>
      <c r="J9" s="805"/>
      <c r="K9" s="805"/>
      <c r="L9" s="805">
        <v>190</v>
      </c>
      <c r="M9" s="805">
        <v>221</v>
      </c>
      <c r="N9" s="805">
        <v>312</v>
      </c>
      <c r="O9" s="805">
        <v>378</v>
      </c>
      <c r="P9" s="805">
        <v>363</v>
      </c>
      <c r="Q9" s="805">
        <v>366</v>
      </c>
      <c r="R9" s="805">
        <v>469</v>
      </c>
      <c r="S9" s="806">
        <v>476.70921985815608</v>
      </c>
    </row>
    <row r="10" spans="1:21" s="673" customFormat="1" ht="13.5" thickBot="1">
      <c r="A10" s="674" t="s">
        <v>408</v>
      </c>
      <c r="B10" s="807">
        <v>39.369999999999891</v>
      </c>
      <c r="C10" s="807">
        <v>-6.9800000000000182</v>
      </c>
      <c r="D10" s="807">
        <v>152.11000000000013</v>
      </c>
      <c r="E10" s="807">
        <v>34.170000000000528</v>
      </c>
      <c r="F10" s="807">
        <v>64.869999999999663</v>
      </c>
      <c r="G10" s="807">
        <v>170.68999999999983</v>
      </c>
      <c r="H10" s="807">
        <v>209.5900000000006</v>
      </c>
      <c r="I10" s="807">
        <v>183.44000000000005</v>
      </c>
      <c r="J10" s="807">
        <v>130.31999999999925</v>
      </c>
      <c r="K10" s="807">
        <v>-191.89999999999964</v>
      </c>
      <c r="L10" s="807">
        <v>-391.79999999999973</v>
      </c>
      <c r="M10" s="807">
        <v>107.44000000000051</v>
      </c>
      <c r="N10" s="807">
        <v>-96.599999999999454</v>
      </c>
      <c r="O10" s="807">
        <v>-90.190000000000509</v>
      </c>
      <c r="P10" s="807">
        <v>-5.5200000000004366</v>
      </c>
      <c r="Q10" s="807">
        <v>34.799999999999727</v>
      </c>
      <c r="R10" s="807">
        <v>95.279999999999745</v>
      </c>
      <c r="S10" s="808">
        <v>10.990000000000236</v>
      </c>
    </row>
    <row r="11" spans="1:21">
      <c r="A11" s="511" t="s">
        <v>23</v>
      </c>
      <c r="B11" s="591"/>
      <c r="C11" s="506"/>
      <c r="D11" s="506"/>
      <c r="E11" s="506"/>
      <c r="F11" s="506"/>
      <c r="G11" s="506"/>
      <c r="H11" s="506"/>
      <c r="I11" s="506"/>
      <c r="J11" s="506"/>
      <c r="K11" s="506"/>
      <c r="L11" s="506"/>
      <c r="M11" s="506"/>
      <c r="N11" s="506"/>
      <c r="O11" s="506"/>
      <c r="P11" s="506"/>
      <c r="Q11" s="506"/>
      <c r="R11" s="506"/>
      <c r="S11" s="592"/>
    </row>
    <row r="12" spans="1:21">
      <c r="A12" s="507" t="str">
        <f>A5</f>
        <v>Estimates published in GERS 2015-16</v>
      </c>
      <c r="B12" s="593">
        <v>341625</v>
      </c>
      <c r="C12" s="438">
        <v>364498</v>
      </c>
      <c r="D12" s="438">
        <v>387462</v>
      </c>
      <c r="E12" s="438">
        <v>393664</v>
      </c>
      <c r="F12" s="438">
        <v>399952</v>
      </c>
      <c r="G12" s="438">
        <v>432012</v>
      </c>
      <c r="H12" s="438">
        <v>460874</v>
      </c>
      <c r="I12" s="438">
        <v>491562</v>
      </c>
      <c r="J12" s="438">
        <v>523310</v>
      </c>
      <c r="K12" s="438">
        <v>555645</v>
      </c>
      <c r="L12" s="438">
        <v>542122</v>
      </c>
      <c r="M12" s="438">
        <v>531698</v>
      </c>
      <c r="N12" s="438">
        <v>568763</v>
      </c>
      <c r="O12" s="438">
        <v>588602</v>
      </c>
      <c r="P12" s="438">
        <v>601372</v>
      </c>
      <c r="Q12" s="438">
        <v>627216</v>
      </c>
      <c r="R12" s="438">
        <v>652691</v>
      </c>
      <c r="S12" s="446">
        <v>677631</v>
      </c>
    </row>
    <row r="13" spans="1:21" ht="13.5" thickBot="1">
      <c r="A13" s="508" t="str">
        <f>A6</f>
        <v>Estimates published in GERS 2016-17</v>
      </c>
      <c r="B13" s="594">
        <v>342263</v>
      </c>
      <c r="C13" s="509">
        <v>364468</v>
      </c>
      <c r="D13" s="509">
        <v>389484</v>
      </c>
      <c r="E13" s="509">
        <v>394147</v>
      </c>
      <c r="F13" s="509">
        <v>400351</v>
      </c>
      <c r="G13" s="509">
        <v>434054</v>
      </c>
      <c r="H13" s="509">
        <v>464226</v>
      </c>
      <c r="I13" s="509">
        <v>494378</v>
      </c>
      <c r="J13" s="509">
        <v>525691</v>
      </c>
      <c r="K13" s="509">
        <v>553893</v>
      </c>
      <c r="L13" s="509">
        <v>537844</v>
      </c>
      <c r="M13" s="509">
        <v>534892</v>
      </c>
      <c r="N13" s="509">
        <v>569616</v>
      </c>
      <c r="O13" s="509">
        <v>590657</v>
      </c>
      <c r="P13" s="509">
        <v>604069.00000000012</v>
      </c>
      <c r="Q13" s="509">
        <v>629982</v>
      </c>
      <c r="R13" s="509">
        <v>655909</v>
      </c>
      <c r="S13" s="510">
        <v>681878</v>
      </c>
    </row>
    <row r="14" spans="1:21">
      <c r="A14" s="346" t="s">
        <v>133</v>
      </c>
      <c r="B14" s="595">
        <v>638</v>
      </c>
      <c r="C14" s="671">
        <v>-30</v>
      </c>
      <c r="D14" s="671">
        <v>2022</v>
      </c>
      <c r="E14" s="671">
        <v>483</v>
      </c>
      <c r="F14" s="671">
        <v>399</v>
      </c>
      <c r="G14" s="671">
        <v>2042</v>
      </c>
      <c r="H14" s="671">
        <v>3352</v>
      </c>
      <c r="I14" s="671">
        <v>2816</v>
      </c>
      <c r="J14" s="671">
        <v>2381</v>
      </c>
      <c r="K14" s="671">
        <v>-1752</v>
      </c>
      <c r="L14" s="671">
        <v>-4278</v>
      </c>
      <c r="M14" s="671">
        <v>3194</v>
      </c>
      <c r="N14" s="671">
        <v>853</v>
      </c>
      <c r="O14" s="671">
        <v>2055</v>
      </c>
      <c r="P14" s="671">
        <v>2697.0000000001164</v>
      </c>
      <c r="Q14" s="671">
        <v>2766</v>
      </c>
      <c r="R14" s="671">
        <v>3218</v>
      </c>
      <c r="S14" s="596">
        <v>4247</v>
      </c>
      <c r="U14" s="203"/>
    </row>
    <row r="15" spans="1:21" s="673" customFormat="1">
      <c r="A15" s="672" t="s">
        <v>409</v>
      </c>
      <c r="B15" s="809">
        <v>-130</v>
      </c>
      <c r="C15" s="805">
        <v>-123</v>
      </c>
      <c r="D15" s="805">
        <v>-235</v>
      </c>
      <c r="E15" s="805">
        <v>-271</v>
      </c>
      <c r="F15" s="805">
        <v>-296</v>
      </c>
      <c r="G15" s="805">
        <v>-248</v>
      </c>
      <c r="H15" s="805">
        <v>-268</v>
      </c>
      <c r="I15" s="805">
        <v>-294</v>
      </c>
      <c r="J15" s="805">
        <v>-326</v>
      </c>
      <c r="K15" s="805">
        <v>-361</v>
      </c>
      <c r="L15" s="805">
        <v>-314</v>
      </c>
      <c r="M15" s="805">
        <v>-348</v>
      </c>
      <c r="N15" s="805">
        <v>-125</v>
      </c>
      <c r="O15" s="805">
        <v>-148</v>
      </c>
      <c r="P15" s="805">
        <v>-135</v>
      </c>
      <c r="Q15" s="805">
        <v>-163</v>
      </c>
      <c r="R15" s="805">
        <v>-156</v>
      </c>
      <c r="S15" s="806">
        <v>523</v>
      </c>
      <c r="U15" s="675"/>
    </row>
    <row r="16" spans="1:21" s="673" customFormat="1">
      <c r="A16" s="672" t="s">
        <v>410</v>
      </c>
      <c r="B16" s="810"/>
      <c r="C16" s="811"/>
      <c r="D16" s="811"/>
      <c r="E16" s="811"/>
      <c r="F16" s="811"/>
      <c r="G16" s="811"/>
      <c r="H16" s="811"/>
      <c r="I16" s="811"/>
      <c r="J16" s="811"/>
      <c r="K16" s="811"/>
      <c r="L16" s="805">
        <v>400.58390354879793</v>
      </c>
      <c r="M16" s="805">
        <v>443.32453620548222</v>
      </c>
      <c r="N16" s="805">
        <v>587.08501280815199</v>
      </c>
      <c r="O16" s="805">
        <v>713.83641091262689</v>
      </c>
      <c r="P16" s="805">
        <v>726.57900016703115</v>
      </c>
      <c r="Q16" s="805">
        <v>692</v>
      </c>
      <c r="R16" s="805">
        <v>932</v>
      </c>
      <c r="S16" s="806">
        <v>961.70921985815585</v>
      </c>
      <c r="U16" s="675"/>
    </row>
    <row r="17" spans="1:21" s="673" customFormat="1" ht="13.5" thickBot="1">
      <c r="A17" s="674" t="s">
        <v>408</v>
      </c>
      <c r="B17" s="812">
        <v>653</v>
      </c>
      <c r="C17" s="807">
        <v>88</v>
      </c>
      <c r="D17" s="807">
        <v>2136</v>
      </c>
      <c r="E17" s="807">
        <v>605</v>
      </c>
      <c r="F17" s="807">
        <v>565</v>
      </c>
      <c r="G17" s="807">
        <v>2222</v>
      </c>
      <c r="H17" s="807">
        <v>3532</v>
      </c>
      <c r="I17" s="807">
        <v>2996</v>
      </c>
      <c r="J17" s="807">
        <v>2550</v>
      </c>
      <c r="K17" s="807">
        <v>-1591</v>
      </c>
      <c r="L17" s="807">
        <v>-4541</v>
      </c>
      <c r="M17" s="807">
        <v>2826</v>
      </c>
      <c r="N17" s="807">
        <v>43</v>
      </c>
      <c r="O17" s="807">
        <v>621</v>
      </c>
      <c r="P17" s="807">
        <v>1537</v>
      </c>
      <c r="Q17" s="807">
        <v>1561</v>
      </c>
      <c r="R17" s="807">
        <v>1592</v>
      </c>
      <c r="S17" s="808">
        <v>1509</v>
      </c>
      <c r="U17" s="675"/>
    </row>
    <row r="18" spans="1:21">
      <c r="A18" s="511" t="s">
        <v>45</v>
      </c>
      <c r="B18" s="591"/>
      <c r="C18" s="506"/>
      <c r="D18" s="506"/>
      <c r="E18" s="506"/>
      <c r="F18" s="506"/>
      <c r="G18" s="506"/>
      <c r="H18" s="506"/>
      <c r="I18" s="506"/>
      <c r="J18" s="506"/>
      <c r="K18" s="506"/>
      <c r="L18" s="506"/>
      <c r="M18" s="506"/>
      <c r="N18" s="506"/>
      <c r="O18" s="506"/>
      <c r="P18" s="506"/>
      <c r="Q18" s="506"/>
      <c r="R18" s="506"/>
      <c r="S18" s="592"/>
      <c r="U18" s="203"/>
    </row>
    <row r="19" spans="1:21">
      <c r="A19" s="507" t="str">
        <f>A12</f>
        <v>Estimates published in GERS 2015-16</v>
      </c>
      <c r="B19" s="597">
        <v>8.4000000000000005E-2</v>
      </c>
      <c r="C19" s="512">
        <v>8.2000000000000003E-2</v>
      </c>
      <c r="D19" s="512">
        <v>8.2000000000000003E-2</v>
      </c>
      <c r="E19" s="512">
        <v>8.3000000000000004E-2</v>
      </c>
      <c r="F19" s="512">
        <v>8.1000000000000003E-2</v>
      </c>
      <c r="G19" s="512">
        <v>8.2000000000000003E-2</v>
      </c>
      <c r="H19" s="512">
        <v>8.1000000000000003E-2</v>
      </c>
      <c r="I19" s="512">
        <v>8.2000000000000003E-2</v>
      </c>
      <c r="J19" s="512">
        <v>8.1000000000000003E-2</v>
      </c>
      <c r="K19" s="512">
        <v>8.2000000000000003E-2</v>
      </c>
      <c r="L19" s="512">
        <v>8.2000000000000003E-2</v>
      </c>
      <c r="M19" s="512">
        <v>8.1000000000000003E-2</v>
      </c>
      <c r="N19" s="512">
        <v>0.08</v>
      </c>
      <c r="O19" s="512">
        <v>0.08</v>
      </c>
      <c r="P19" s="512">
        <v>0.08</v>
      </c>
      <c r="Q19" s="512">
        <v>0.08</v>
      </c>
      <c r="R19" s="512">
        <v>7.9000000000000001E-2</v>
      </c>
      <c r="S19" s="598">
        <v>7.9000000000000001E-2</v>
      </c>
      <c r="U19" s="203"/>
    </row>
    <row r="20" spans="1:21" ht="13.5" thickBot="1">
      <c r="A20" s="508" t="str">
        <f>A13</f>
        <v>Estimates published in GERS 2016-17</v>
      </c>
      <c r="B20" s="599">
        <v>8.4000000000000005E-2</v>
      </c>
      <c r="C20" s="513">
        <v>8.3000000000000004E-2</v>
      </c>
      <c r="D20" s="513">
        <v>8.2000000000000003E-2</v>
      </c>
      <c r="E20" s="513">
        <v>8.3000000000000004E-2</v>
      </c>
      <c r="F20" s="513">
        <v>8.2000000000000003E-2</v>
      </c>
      <c r="G20" s="513">
        <v>8.2000000000000003E-2</v>
      </c>
      <c r="H20" s="513">
        <v>8.2000000000000003E-2</v>
      </c>
      <c r="I20" s="513">
        <v>8.2000000000000003E-2</v>
      </c>
      <c r="J20" s="513">
        <v>8.1000000000000003E-2</v>
      </c>
      <c r="K20" s="513">
        <v>8.2000000000000003E-2</v>
      </c>
      <c r="L20" s="513">
        <v>8.3000000000000004E-2</v>
      </c>
      <c r="M20" s="513">
        <v>8.2000000000000003E-2</v>
      </c>
      <c r="N20" s="513">
        <v>8.1000000000000003E-2</v>
      </c>
      <c r="O20" s="513">
        <v>8.1000000000000003E-2</v>
      </c>
      <c r="P20" s="513">
        <v>8.1000000000000003E-2</v>
      </c>
      <c r="Q20" s="513">
        <v>8.1000000000000003E-2</v>
      </c>
      <c r="R20" s="513">
        <v>0.08</v>
      </c>
      <c r="S20" s="514">
        <v>0.08</v>
      </c>
    </row>
    <row r="21" spans="1:21" ht="13.5" thickBot="1">
      <c r="A21" s="318" t="s">
        <v>46</v>
      </c>
      <c r="B21" s="600">
        <v>0</v>
      </c>
      <c r="C21" s="315">
        <v>1.0000000000000009E-3</v>
      </c>
      <c r="D21" s="315">
        <v>0</v>
      </c>
      <c r="E21" s="315">
        <v>0</v>
      </c>
      <c r="F21" s="315">
        <v>1.0000000000000009E-3</v>
      </c>
      <c r="G21" s="315">
        <v>0</v>
      </c>
      <c r="H21" s="315">
        <v>1.0000000000000009E-3</v>
      </c>
      <c r="I21" s="315">
        <v>0</v>
      </c>
      <c r="J21" s="315">
        <v>0</v>
      </c>
      <c r="K21" s="315">
        <v>0</v>
      </c>
      <c r="L21" s="315">
        <v>1.0000000000000009E-3</v>
      </c>
      <c r="M21" s="315">
        <v>1.0000000000000009E-3</v>
      </c>
      <c r="N21" s="315">
        <v>1.0000000000000009E-3</v>
      </c>
      <c r="O21" s="315">
        <v>1.0000000000000009E-3</v>
      </c>
      <c r="P21" s="315">
        <v>1.0000000000000009E-3</v>
      </c>
      <c r="Q21" s="315">
        <v>1.0000000000000009E-3</v>
      </c>
      <c r="R21" s="315">
        <v>1.0000000000000009E-3</v>
      </c>
      <c r="S21" s="320">
        <v>1.0000000000000009E-3</v>
      </c>
    </row>
    <row r="22" spans="1:21">
      <c r="B22" s="371"/>
      <c r="C22" s="371"/>
      <c r="D22" s="371"/>
      <c r="E22" s="371"/>
      <c r="F22" s="371"/>
      <c r="G22" s="371"/>
      <c r="H22" s="371"/>
      <c r="I22" s="371"/>
      <c r="J22" s="371"/>
      <c r="K22" s="371"/>
      <c r="L22" s="371"/>
      <c r="M22" s="371"/>
      <c r="N22" s="371"/>
      <c r="O22" s="371"/>
      <c r="P22" s="371"/>
      <c r="Q22" s="371"/>
      <c r="R22" s="371"/>
      <c r="S22" s="371"/>
    </row>
    <row r="23" spans="1:21">
      <c r="A23" s="168" t="s">
        <v>118</v>
      </c>
    </row>
    <row r="27" spans="1:21">
      <c r="A27"/>
      <c r="B27"/>
      <c r="C27"/>
      <c r="D27"/>
      <c r="E27"/>
      <c r="F27"/>
      <c r="G27"/>
      <c r="H27"/>
      <c r="I27"/>
      <c r="J27"/>
      <c r="K27"/>
      <c r="L27"/>
      <c r="M27"/>
      <c r="N27"/>
      <c r="O27"/>
      <c r="P27"/>
      <c r="Q27"/>
      <c r="R27"/>
      <c r="S27"/>
      <c r="T27"/>
      <c r="U27"/>
    </row>
    <row r="28" spans="1:21">
      <c r="A28"/>
      <c r="B28"/>
      <c r="C28"/>
      <c r="D28"/>
      <c r="E28"/>
      <c r="F28"/>
      <c r="G28"/>
      <c r="H28"/>
      <c r="I28"/>
      <c r="J28"/>
      <c r="K28"/>
      <c r="L28"/>
      <c r="M28"/>
      <c r="N28"/>
      <c r="O28"/>
      <c r="P28"/>
      <c r="Q28"/>
      <c r="R28"/>
      <c r="S28"/>
      <c r="T28"/>
      <c r="U28"/>
    </row>
    <row r="29" spans="1:21">
      <c r="A29"/>
      <c r="B29"/>
      <c r="C29"/>
      <c r="D29"/>
      <c r="E29"/>
      <c r="F29"/>
      <c r="G29"/>
      <c r="H29"/>
      <c r="I29"/>
      <c r="J29"/>
      <c r="K29"/>
      <c r="L29"/>
      <c r="M29"/>
      <c r="N29"/>
      <c r="O29"/>
      <c r="P29"/>
      <c r="Q29"/>
      <c r="R29"/>
      <c r="S29"/>
      <c r="T29"/>
      <c r="U29"/>
    </row>
    <row r="30" spans="1:21">
      <c r="A30"/>
      <c r="B30"/>
      <c r="C30"/>
      <c r="D30"/>
      <c r="E30"/>
      <c r="F30"/>
      <c r="G30"/>
      <c r="H30"/>
      <c r="I30"/>
      <c r="J30"/>
      <c r="K30"/>
      <c r="L30"/>
      <c r="M30"/>
      <c r="N30"/>
      <c r="O30"/>
      <c r="P30"/>
      <c r="Q30"/>
      <c r="R30"/>
      <c r="S30"/>
      <c r="T30"/>
      <c r="U30"/>
    </row>
    <row r="31" spans="1:21">
      <c r="A31"/>
      <c r="B31"/>
      <c r="C31"/>
      <c r="D31"/>
      <c r="E31"/>
      <c r="F31"/>
      <c r="G31"/>
      <c r="H31"/>
      <c r="I31"/>
      <c r="J31"/>
      <c r="K31"/>
      <c r="L31"/>
      <c r="M31"/>
      <c r="N31"/>
      <c r="O31"/>
      <c r="P31"/>
      <c r="Q31"/>
      <c r="R31"/>
      <c r="S31"/>
      <c r="T31"/>
      <c r="U31"/>
    </row>
    <row r="32" spans="1:21">
      <c r="A32"/>
      <c r="B32"/>
      <c r="C32"/>
      <c r="D32"/>
      <c r="E32"/>
      <c r="F32"/>
      <c r="G32"/>
      <c r="H32"/>
      <c r="I32"/>
      <c r="J32"/>
      <c r="K32"/>
      <c r="L32"/>
      <c r="M32"/>
      <c r="N32"/>
      <c r="O32"/>
      <c r="P32"/>
      <c r="Q32"/>
      <c r="R32"/>
      <c r="S32"/>
      <c r="T32"/>
      <c r="U32"/>
    </row>
    <row r="33" spans="1:21">
      <c r="A33"/>
      <c r="B33"/>
      <c r="C33"/>
      <c r="D33"/>
      <c r="E33"/>
      <c r="F33"/>
      <c r="G33"/>
      <c r="H33"/>
      <c r="I33"/>
      <c r="J33"/>
      <c r="K33"/>
      <c r="L33"/>
      <c r="M33"/>
      <c r="N33"/>
      <c r="O33"/>
      <c r="P33"/>
      <c r="Q33"/>
      <c r="R33"/>
      <c r="S33"/>
      <c r="T33"/>
      <c r="U33"/>
    </row>
    <row r="34" spans="1:21">
      <c r="A34"/>
      <c r="B34"/>
      <c r="C34"/>
      <c r="D34"/>
      <c r="E34"/>
      <c r="F34"/>
      <c r="G34"/>
      <c r="H34"/>
      <c r="I34"/>
      <c r="J34"/>
      <c r="K34"/>
      <c r="L34"/>
      <c r="M34"/>
      <c r="N34"/>
      <c r="O34"/>
      <c r="P34"/>
      <c r="Q34"/>
      <c r="R34"/>
      <c r="S34"/>
      <c r="T34"/>
      <c r="U34"/>
    </row>
    <row r="35" spans="1:21">
      <c r="A35"/>
      <c r="B35"/>
      <c r="C35"/>
      <c r="D35"/>
      <c r="E35"/>
      <c r="F35"/>
      <c r="G35"/>
      <c r="H35"/>
      <c r="I35"/>
      <c r="J35"/>
      <c r="K35"/>
      <c r="L35"/>
      <c r="M35"/>
      <c r="N35"/>
      <c r="O35"/>
      <c r="P35"/>
      <c r="Q35"/>
      <c r="R35"/>
      <c r="S35"/>
      <c r="T35"/>
      <c r="U35"/>
    </row>
    <row r="36" spans="1:21">
      <c r="A36"/>
      <c r="B36"/>
      <c r="C36"/>
      <c r="D36"/>
      <c r="E36"/>
      <c r="F36"/>
      <c r="G36"/>
      <c r="H36"/>
      <c r="I36"/>
      <c r="J36"/>
      <c r="K36"/>
      <c r="L36"/>
      <c r="M36"/>
      <c r="N36"/>
      <c r="O36"/>
      <c r="P36"/>
      <c r="Q36"/>
      <c r="R36"/>
      <c r="S36"/>
      <c r="T36"/>
      <c r="U36"/>
    </row>
    <row r="37" spans="1:21">
      <c r="A37"/>
      <c r="B37"/>
      <c r="C37"/>
      <c r="D37"/>
      <c r="E37"/>
      <c r="F37"/>
      <c r="G37"/>
      <c r="H37"/>
      <c r="I37"/>
      <c r="J37"/>
      <c r="K37"/>
      <c r="L37"/>
      <c r="M37"/>
      <c r="N37"/>
      <c r="O37"/>
      <c r="P37"/>
      <c r="Q37"/>
      <c r="R37"/>
      <c r="S37"/>
      <c r="T37"/>
      <c r="U37"/>
    </row>
    <row r="38" spans="1:21">
      <c r="A38"/>
      <c r="B38"/>
      <c r="C38"/>
      <c r="D38"/>
      <c r="E38"/>
      <c r="F38"/>
      <c r="G38"/>
      <c r="H38"/>
      <c r="I38"/>
      <c r="J38"/>
      <c r="K38"/>
      <c r="L38"/>
      <c r="M38"/>
      <c r="N38"/>
      <c r="O38"/>
      <c r="P38"/>
      <c r="Q38"/>
      <c r="R38"/>
      <c r="S38"/>
      <c r="T38"/>
      <c r="U38"/>
    </row>
    <row r="39" spans="1:21">
      <c r="A39"/>
      <c r="B39"/>
      <c r="C39"/>
      <c r="D39"/>
      <c r="E39"/>
      <c r="F39"/>
      <c r="G39"/>
      <c r="H39"/>
      <c r="I39"/>
      <c r="J39"/>
      <c r="K39"/>
      <c r="L39"/>
      <c r="M39"/>
      <c r="N39"/>
      <c r="O39"/>
      <c r="P39"/>
      <c r="Q39"/>
      <c r="R39"/>
      <c r="S39"/>
      <c r="T39"/>
      <c r="U39"/>
    </row>
    <row r="40" spans="1:21">
      <c r="A40"/>
      <c r="B40"/>
      <c r="C40"/>
      <c r="D40"/>
      <c r="E40"/>
      <c r="F40"/>
      <c r="G40"/>
      <c r="H40"/>
      <c r="I40"/>
      <c r="J40"/>
      <c r="K40"/>
      <c r="L40"/>
      <c r="M40"/>
      <c r="N40"/>
      <c r="O40"/>
      <c r="P40"/>
      <c r="Q40"/>
      <c r="R40"/>
      <c r="S40"/>
      <c r="T40"/>
      <c r="U40"/>
    </row>
    <row r="41" spans="1:21">
      <c r="A41"/>
      <c r="B41"/>
      <c r="C41"/>
      <c r="D41"/>
      <c r="E41"/>
      <c r="F41"/>
      <c r="G41"/>
      <c r="H41"/>
      <c r="I41"/>
      <c r="J41"/>
      <c r="K41"/>
      <c r="L41"/>
      <c r="M41"/>
      <c r="N41"/>
      <c r="O41"/>
      <c r="P41"/>
      <c r="Q41"/>
      <c r="R41"/>
      <c r="S41"/>
      <c r="T41"/>
      <c r="U41"/>
    </row>
    <row r="42" spans="1:21">
      <c r="A42"/>
      <c r="B42"/>
      <c r="C42"/>
      <c r="D42"/>
      <c r="E42"/>
      <c r="F42"/>
      <c r="G42"/>
      <c r="H42"/>
      <c r="I42"/>
      <c r="J42"/>
      <c r="K42"/>
      <c r="L42"/>
      <c r="M42"/>
      <c r="N42"/>
      <c r="O42"/>
      <c r="P42"/>
      <c r="Q42"/>
      <c r="R42"/>
      <c r="S42"/>
      <c r="T42"/>
      <c r="U42"/>
    </row>
    <row r="43" spans="1:21">
      <c r="A43"/>
      <c r="B43"/>
      <c r="C43"/>
      <c r="D43"/>
      <c r="E43"/>
      <c r="F43"/>
      <c r="G43"/>
      <c r="H43"/>
      <c r="I43"/>
      <c r="J43"/>
      <c r="K43"/>
      <c r="L43"/>
      <c r="M43"/>
      <c r="N43"/>
      <c r="O43"/>
      <c r="P43"/>
      <c r="Q43"/>
      <c r="R43"/>
      <c r="S43"/>
      <c r="T43"/>
      <c r="U43"/>
    </row>
    <row r="44" spans="1:21">
      <c r="A44"/>
      <c r="B44"/>
      <c r="C44"/>
      <c r="D44"/>
      <c r="E44"/>
      <c r="F44"/>
      <c r="G44"/>
      <c r="H44"/>
      <c r="I44"/>
      <c r="J44"/>
      <c r="K44"/>
      <c r="L44"/>
      <c r="M44"/>
      <c r="N44"/>
      <c r="O44"/>
      <c r="P44"/>
      <c r="Q44"/>
      <c r="R44"/>
      <c r="S44"/>
      <c r="T44"/>
      <c r="U44"/>
    </row>
    <row r="45" spans="1:21">
      <c r="A45"/>
      <c r="B45"/>
      <c r="C45"/>
      <c r="D45"/>
      <c r="E45"/>
      <c r="F45"/>
      <c r="G45"/>
      <c r="H45"/>
      <c r="I45"/>
      <c r="J45"/>
      <c r="K45"/>
      <c r="L45"/>
      <c r="M45"/>
      <c r="N45"/>
      <c r="O45"/>
      <c r="P45"/>
      <c r="Q45"/>
      <c r="R45"/>
      <c r="S45"/>
      <c r="T45"/>
      <c r="U45"/>
    </row>
    <row r="46" spans="1:21">
      <c r="A46"/>
      <c r="B46"/>
      <c r="C46"/>
      <c r="D46"/>
      <c r="E46"/>
      <c r="F46"/>
      <c r="G46"/>
      <c r="H46"/>
      <c r="I46"/>
      <c r="J46"/>
      <c r="K46"/>
      <c r="L46"/>
      <c r="M46"/>
      <c r="N46"/>
      <c r="O46"/>
      <c r="P46"/>
      <c r="Q46"/>
      <c r="R46"/>
      <c r="S46"/>
      <c r="T46"/>
      <c r="U46"/>
    </row>
    <row r="47" spans="1:21">
      <c r="A47"/>
      <c r="B47"/>
      <c r="C47"/>
      <c r="D47"/>
      <c r="E47"/>
      <c r="F47"/>
      <c r="G47"/>
      <c r="H47"/>
      <c r="I47"/>
      <c r="J47"/>
      <c r="K47"/>
      <c r="L47"/>
      <c r="M47"/>
      <c r="N47"/>
      <c r="O47"/>
      <c r="P47"/>
      <c r="Q47"/>
      <c r="R47"/>
      <c r="S47"/>
      <c r="T47"/>
      <c r="U47"/>
    </row>
    <row r="48" spans="1:21">
      <c r="A48"/>
      <c r="B48"/>
      <c r="C48"/>
      <c r="D48"/>
      <c r="E48"/>
      <c r="F48"/>
      <c r="G48"/>
      <c r="H48"/>
      <c r="I48"/>
      <c r="J48"/>
      <c r="K48"/>
      <c r="L48"/>
      <c r="M48"/>
      <c r="N48"/>
      <c r="O48"/>
      <c r="P48"/>
      <c r="Q48"/>
      <c r="R48"/>
      <c r="S48"/>
      <c r="T48"/>
      <c r="U48"/>
    </row>
    <row r="49" spans="1:21">
      <c r="A49"/>
      <c r="B49"/>
      <c r="C49"/>
      <c r="D49"/>
      <c r="E49"/>
      <c r="F49"/>
      <c r="G49"/>
      <c r="H49"/>
      <c r="I49"/>
      <c r="J49"/>
      <c r="K49"/>
      <c r="L49"/>
      <c r="M49"/>
      <c r="N49"/>
      <c r="O49"/>
      <c r="P49"/>
      <c r="Q49"/>
      <c r="R49"/>
      <c r="S49"/>
      <c r="T49"/>
      <c r="U49"/>
    </row>
    <row r="50" spans="1:21">
      <c r="A50"/>
      <c r="B50"/>
      <c r="C50"/>
      <c r="D50"/>
      <c r="E50"/>
      <c r="F50"/>
      <c r="G50"/>
      <c r="H50"/>
      <c r="I50"/>
      <c r="J50"/>
      <c r="K50"/>
      <c r="L50"/>
      <c r="M50"/>
      <c r="N50"/>
      <c r="O50"/>
      <c r="P50"/>
      <c r="Q50"/>
      <c r="R50"/>
      <c r="S50"/>
      <c r="T50"/>
      <c r="U50"/>
    </row>
    <row r="51" spans="1:21">
      <c r="A51"/>
      <c r="B51"/>
      <c r="C51"/>
      <c r="D51"/>
      <c r="E51"/>
      <c r="F51"/>
      <c r="G51"/>
      <c r="H51"/>
      <c r="I51"/>
      <c r="J51"/>
      <c r="K51"/>
      <c r="L51"/>
      <c r="M51"/>
      <c r="N51"/>
      <c r="O51"/>
      <c r="P51"/>
      <c r="Q51"/>
      <c r="R51"/>
      <c r="S51"/>
      <c r="T51"/>
      <c r="U51"/>
    </row>
    <row r="52" spans="1:21">
      <c r="A52"/>
      <c r="B52"/>
      <c r="C52"/>
      <c r="D52"/>
      <c r="E52"/>
      <c r="F52"/>
      <c r="G52"/>
      <c r="H52"/>
      <c r="I52"/>
      <c r="J52"/>
      <c r="K52"/>
      <c r="L52"/>
      <c r="M52"/>
      <c r="N52"/>
      <c r="O52"/>
      <c r="P52"/>
      <c r="Q52"/>
      <c r="R52"/>
      <c r="S52"/>
      <c r="T52"/>
      <c r="U52"/>
    </row>
    <row r="53" spans="1:21">
      <c r="A53"/>
      <c r="B53"/>
      <c r="C53"/>
      <c r="D53"/>
      <c r="E53"/>
      <c r="F53"/>
      <c r="G53"/>
      <c r="H53"/>
      <c r="I53"/>
      <c r="J53"/>
      <c r="K53"/>
      <c r="L53"/>
      <c r="M53"/>
      <c r="N53"/>
      <c r="O53"/>
      <c r="P53"/>
      <c r="Q53"/>
      <c r="R53"/>
      <c r="S53"/>
      <c r="T53"/>
      <c r="U53"/>
    </row>
    <row r="54" spans="1:21">
      <c r="A54"/>
      <c r="B54"/>
      <c r="C54"/>
      <c r="D54"/>
      <c r="E54"/>
      <c r="F54"/>
      <c r="G54"/>
      <c r="H54"/>
      <c r="I54"/>
      <c r="J54"/>
      <c r="K54"/>
      <c r="L54"/>
      <c r="M54"/>
      <c r="N54"/>
      <c r="O54"/>
      <c r="P54"/>
      <c r="Q54"/>
      <c r="R54"/>
      <c r="S54"/>
      <c r="T54"/>
      <c r="U54"/>
    </row>
    <row r="55" spans="1:21">
      <c r="A55"/>
      <c r="B55"/>
      <c r="C55"/>
      <c r="D55"/>
      <c r="E55"/>
      <c r="F55"/>
      <c r="G55"/>
      <c r="H55"/>
      <c r="I55"/>
      <c r="J55"/>
      <c r="K55"/>
      <c r="L55"/>
      <c r="M55"/>
      <c r="N55"/>
      <c r="O55"/>
      <c r="P55"/>
      <c r="Q55"/>
      <c r="R55"/>
      <c r="S55"/>
      <c r="T55"/>
      <c r="U55"/>
    </row>
    <row r="56" spans="1:21">
      <c r="A56"/>
      <c r="B56"/>
      <c r="C56"/>
      <c r="D56"/>
      <c r="E56"/>
      <c r="F56"/>
      <c r="G56"/>
      <c r="H56"/>
      <c r="I56"/>
      <c r="J56"/>
      <c r="K56"/>
      <c r="L56"/>
      <c r="M56"/>
      <c r="N56"/>
      <c r="O56"/>
      <c r="P56"/>
      <c r="Q56"/>
      <c r="R56"/>
      <c r="S56"/>
      <c r="T56"/>
      <c r="U56"/>
    </row>
    <row r="57" spans="1:21">
      <c r="A57"/>
      <c r="B57"/>
      <c r="C57"/>
      <c r="D57"/>
      <c r="E57"/>
      <c r="F57"/>
      <c r="G57"/>
      <c r="H57"/>
      <c r="I57"/>
      <c r="J57"/>
      <c r="K57"/>
      <c r="L57"/>
      <c r="M57"/>
      <c r="N57"/>
      <c r="O57"/>
      <c r="P57"/>
      <c r="Q57"/>
      <c r="R57"/>
      <c r="S57"/>
      <c r="T57"/>
      <c r="U57"/>
    </row>
    <row r="58" spans="1:21">
      <c r="A58"/>
      <c r="B58"/>
      <c r="C58"/>
      <c r="D58"/>
      <c r="E58"/>
      <c r="F58"/>
      <c r="G58"/>
      <c r="H58"/>
      <c r="I58"/>
      <c r="J58"/>
      <c r="K58"/>
      <c r="L58"/>
      <c r="M58"/>
      <c r="N58"/>
      <c r="O58"/>
      <c r="P58"/>
      <c r="Q58"/>
      <c r="R58"/>
      <c r="S58"/>
      <c r="T58"/>
      <c r="U58"/>
    </row>
    <row r="59" spans="1:21">
      <c r="A59"/>
      <c r="B59"/>
      <c r="C59"/>
      <c r="D59"/>
      <c r="E59"/>
      <c r="F59"/>
      <c r="G59"/>
      <c r="H59"/>
      <c r="I59"/>
      <c r="J59"/>
      <c r="K59"/>
      <c r="L59"/>
      <c r="M59"/>
      <c r="N59"/>
      <c r="O59"/>
      <c r="P59"/>
      <c r="Q59"/>
      <c r="R59"/>
      <c r="S59"/>
      <c r="T59"/>
      <c r="U59"/>
    </row>
    <row r="60" spans="1:21">
      <c r="A60"/>
      <c r="B60"/>
      <c r="C60"/>
      <c r="D60"/>
      <c r="E60"/>
      <c r="F60"/>
      <c r="G60"/>
      <c r="H60"/>
      <c r="I60"/>
      <c r="J60"/>
      <c r="K60"/>
      <c r="L60"/>
      <c r="M60"/>
      <c r="N60"/>
      <c r="O60"/>
      <c r="P60"/>
      <c r="Q60"/>
      <c r="R60"/>
      <c r="S60"/>
      <c r="T60"/>
      <c r="U60"/>
    </row>
    <row r="61" spans="1:21">
      <c r="A61"/>
      <c r="B61"/>
      <c r="C61"/>
      <c r="D61"/>
      <c r="E61"/>
      <c r="F61"/>
      <c r="G61"/>
      <c r="H61"/>
      <c r="I61"/>
      <c r="J61"/>
      <c r="K61"/>
      <c r="L61"/>
      <c r="M61"/>
      <c r="N61"/>
      <c r="O61"/>
      <c r="P61"/>
      <c r="Q61"/>
      <c r="R61"/>
      <c r="S61"/>
      <c r="T61"/>
      <c r="U61"/>
    </row>
    <row r="62" spans="1:21">
      <c r="A62"/>
      <c r="B62"/>
      <c r="C62"/>
      <c r="D62"/>
      <c r="E62"/>
      <c r="F62"/>
      <c r="G62"/>
      <c r="H62"/>
      <c r="I62"/>
      <c r="J62"/>
      <c r="K62"/>
      <c r="L62"/>
      <c r="M62"/>
      <c r="N62"/>
      <c r="O62"/>
      <c r="P62"/>
      <c r="Q62"/>
      <c r="R62"/>
      <c r="S62"/>
      <c r="T62"/>
      <c r="U62"/>
    </row>
    <row r="63" spans="1:21">
      <c r="A63"/>
      <c r="B63"/>
      <c r="C63"/>
      <c r="D63"/>
      <c r="E63"/>
      <c r="F63"/>
      <c r="G63"/>
      <c r="H63"/>
      <c r="I63"/>
      <c r="J63"/>
      <c r="K63"/>
      <c r="L63"/>
      <c r="M63"/>
      <c r="N63"/>
      <c r="O63"/>
      <c r="P63"/>
      <c r="Q63"/>
      <c r="R63"/>
      <c r="S63"/>
      <c r="T63"/>
      <c r="U63"/>
    </row>
    <row r="64" spans="1:21">
      <c r="A64"/>
      <c r="B64"/>
      <c r="C64"/>
      <c r="D64"/>
      <c r="E64"/>
      <c r="F64"/>
      <c r="G64"/>
      <c r="H64"/>
      <c r="I64"/>
      <c r="J64"/>
      <c r="K64"/>
      <c r="L64"/>
      <c r="M64"/>
      <c r="N64"/>
      <c r="O64"/>
      <c r="P64"/>
      <c r="Q64"/>
      <c r="R64"/>
      <c r="S64"/>
      <c r="T64"/>
      <c r="U64"/>
    </row>
    <row r="65" spans="1:21">
      <c r="A65"/>
      <c r="B65"/>
      <c r="C65"/>
      <c r="D65"/>
      <c r="E65"/>
      <c r="F65"/>
      <c r="G65"/>
      <c r="H65"/>
      <c r="I65"/>
      <c r="J65"/>
      <c r="K65"/>
      <c r="L65"/>
      <c r="M65"/>
      <c r="N65"/>
      <c r="O65"/>
      <c r="P65"/>
      <c r="Q65"/>
      <c r="R65"/>
      <c r="S65"/>
      <c r="T65"/>
      <c r="U65"/>
    </row>
    <row r="66" spans="1:21">
      <c r="A66"/>
      <c r="B66"/>
      <c r="C66"/>
      <c r="D66"/>
      <c r="E66"/>
      <c r="F66"/>
      <c r="G66"/>
      <c r="H66"/>
      <c r="I66"/>
      <c r="J66"/>
      <c r="K66"/>
      <c r="L66"/>
      <c r="M66"/>
      <c r="N66"/>
      <c r="O66"/>
      <c r="P66"/>
      <c r="Q66"/>
      <c r="R66"/>
      <c r="S66"/>
      <c r="T66"/>
      <c r="U66"/>
    </row>
    <row r="67" spans="1:21">
      <c r="A67"/>
      <c r="B67"/>
      <c r="C67"/>
      <c r="D67"/>
      <c r="E67"/>
      <c r="F67"/>
      <c r="G67"/>
      <c r="H67"/>
      <c r="I67"/>
      <c r="J67"/>
      <c r="K67"/>
      <c r="L67"/>
      <c r="M67"/>
      <c r="N67"/>
      <c r="O67"/>
      <c r="P67"/>
      <c r="Q67"/>
      <c r="R67"/>
      <c r="S67"/>
      <c r="T67"/>
      <c r="U67"/>
    </row>
    <row r="68" spans="1:21">
      <c r="A68"/>
      <c r="B68"/>
      <c r="C68"/>
      <c r="D68"/>
      <c r="E68"/>
      <c r="F68"/>
      <c r="G68"/>
      <c r="H68"/>
      <c r="I68"/>
      <c r="J68"/>
      <c r="K68"/>
      <c r="L68"/>
      <c r="M68"/>
      <c r="N68"/>
      <c r="O68"/>
      <c r="P68"/>
      <c r="Q68"/>
      <c r="R68"/>
      <c r="S68"/>
      <c r="T68"/>
      <c r="U68"/>
    </row>
    <row r="69" spans="1:21">
      <c r="A69"/>
      <c r="B69"/>
      <c r="C69"/>
      <c r="D69"/>
      <c r="E69"/>
      <c r="F69"/>
      <c r="G69"/>
      <c r="H69"/>
      <c r="I69"/>
      <c r="J69"/>
      <c r="K69"/>
      <c r="L69"/>
      <c r="M69"/>
      <c r="N69"/>
      <c r="O69"/>
      <c r="P69"/>
      <c r="Q69"/>
      <c r="R69"/>
      <c r="S69"/>
      <c r="T69"/>
      <c r="U69"/>
    </row>
    <row r="70" spans="1:21">
      <c r="A70"/>
      <c r="B70"/>
      <c r="C70"/>
      <c r="D70"/>
      <c r="E70"/>
      <c r="F70"/>
      <c r="G70"/>
      <c r="H70"/>
      <c r="I70"/>
      <c r="J70"/>
      <c r="K70"/>
      <c r="L70"/>
      <c r="M70"/>
      <c r="N70"/>
      <c r="O70"/>
      <c r="P70"/>
      <c r="Q70"/>
      <c r="R70"/>
      <c r="S70"/>
      <c r="T70"/>
      <c r="U70"/>
    </row>
    <row r="71" spans="1:21">
      <c r="A71"/>
      <c r="B71"/>
      <c r="C71"/>
      <c r="D71"/>
      <c r="E71"/>
      <c r="F71"/>
      <c r="G71"/>
      <c r="H71"/>
      <c r="I71"/>
      <c r="J71"/>
      <c r="K71"/>
      <c r="L71"/>
      <c r="M71"/>
      <c r="N71"/>
      <c r="O71"/>
      <c r="P71"/>
      <c r="Q71"/>
      <c r="R71"/>
      <c r="S71"/>
      <c r="T71"/>
      <c r="U71"/>
    </row>
    <row r="72" spans="1:21">
      <c r="A72"/>
      <c r="B72"/>
      <c r="C72"/>
      <c r="D72"/>
      <c r="E72"/>
      <c r="F72"/>
      <c r="G72"/>
      <c r="H72"/>
      <c r="I72"/>
      <c r="J72"/>
      <c r="K72"/>
      <c r="L72"/>
      <c r="M72"/>
      <c r="N72"/>
      <c r="O72"/>
      <c r="P72"/>
      <c r="Q72"/>
      <c r="R72"/>
      <c r="S72"/>
      <c r="T72"/>
      <c r="U72"/>
    </row>
  </sheetData>
  <mergeCells count="2">
    <mergeCell ref="A1:S1"/>
    <mergeCell ref="B2:S2"/>
  </mergeCells>
  <hyperlinks>
    <hyperlink ref="A23" location="'List of Tables'!A1" display="Back to contents"/>
  </hyperlinks>
  <pageMargins left="0.75" right="0.75" top="1" bottom="1" header="0.5" footer="0.5"/>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33"/>
  <sheetViews>
    <sheetView workbookViewId="0">
      <selection sqref="A1:T1"/>
    </sheetView>
  </sheetViews>
  <sheetFormatPr defaultRowHeight="12.75"/>
  <cols>
    <col min="1" max="1" width="43.140625" style="69" customWidth="1"/>
    <col min="2" max="3" width="9.85546875" style="69" customWidth="1"/>
    <col min="4" max="4" width="10.5703125" style="69" bestFit="1" customWidth="1"/>
    <col min="5" max="5" width="9.140625" style="69" customWidth="1"/>
    <col min="6" max="6" width="9.140625" style="69"/>
    <col min="7" max="7" width="13.140625" style="69" bestFit="1" customWidth="1"/>
    <col min="8" max="16384" width="9.140625" style="69"/>
  </cols>
  <sheetData>
    <row r="1" spans="1:10" ht="29.25" customHeight="1" thickBot="1">
      <c r="A1" s="1202" t="s">
        <v>380</v>
      </c>
      <c r="B1" s="1203"/>
      <c r="C1" s="1203"/>
      <c r="D1" s="1203"/>
      <c r="E1" s="1204"/>
    </row>
    <row r="2" spans="1:10" ht="13.5" thickBot="1">
      <c r="A2" s="1205"/>
      <c r="B2" s="1207" t="s">
        <v>24</v>
      </c>
      <c r="C2" s="1208"/>
      <c r="D2" s="1207" t="s">
        <v>90</v>
      </c>
      <c r="E2" s="1209"/>
      <c r="G2" s="208"/>
    </row>
    <row r="3" spans="1:10" ht="13.5" thickBot="1">
      <c r="A3" s="1206"/>
      <c r="B3" s="771" t="s">
        <v>22</v>
      </c>
      <c r="C3" s="75" t="s">
        <v>23</v>
      </c>
      <c r="D3" s="771" t="s">
        <v>22</v>
      </c>
      <c r="E3" s="772" t="s">
        <v>23</v>
      </c>
    </row>
    <row r="4" spans="1:10">
      <c r="A4" s="773" t="s">
        <v>25</v>
      </c>
      <c r="B4" s="769">
        <v>7.7252250215642562</v>
      </c>
      <c r="C4" s="769">
        <v>-447</v>
      </c>
      <c r="D4" s="770">
        <v>6.3115848018105956E-4</v>
      </c>
      <c r="E4" s="770">
        <v>-2.6398625145428668E-3</v>
      </c>
      <c r="F4" s="27"/>
      <c r="G4" s="220"/>
      <c r="H4" s="205"/>
      <c r="I4" s="204"/>
      <c r="J4" s="205"/>
    </row>
    <row r="5" spans="1:10">
      <c r="A5" s="773" t="s">
        <v>20</v>
      </c>
      <c r="B5" s="769">
        <v>60.329999999999927</v>
      </c>
      <c r="C5" s="769">
        <v>621</v>
      </c>
      <c r="D5" s="770">
        <v>6.4710929958167896E-3</v>
      </c>
      <c r="E5" s="774">
        <v>5.4742595204513396E-3</v>
      </c>
      <c r="F5" s="27"/>
      <c r="G5" s="220"/>
      <c r="H5" s="205"/>
      <c r="I5" s="204"/>
      <c r="J5" s="205"/>
    </row>
    <row r="6" spans="1:10">
      <c r="A6" s="773" t="s">
        <v>361</v>
      </c>
      <c r="B6" s="769">
        <v>-185.42000000000007</v>
      </c>
      <c r="C6" s="769">
        <v>114</v>
      </c>
      <c r="D6" s="770">
        <v>-1.8607124937280489E-2</v>
      </c>
      <c r="E6" s="774">
        <v>9.7948242086813076E-4</v>
      </c>
      <c r="F6" s="27"/>
      <c r="G6" s="220"/>
      <c r="H6" s="205"/>
      <c r="I6" s="204"/>
      <c r="J6" s="205"/>
    </row>
    <row r="7" spans="1:10">
      <c r="A7" s="773" t="s">
        <v>362</v>
      </c>
      <c r="B7" s="769">
        <v>0</v>
      </c>
      <c r="C7" s="769">
        <v>1509</v>
      </c>
      <c r="D7" s="770">
        <v>0</v>
      </c>
      <c r="E7" s="774">
        <v>3.4467006235581646E-2</v>
      </c>
      <c r="F7" s="27"/>
      <c r="G7" s="220"/>
      <c r="H7" s="205"/>
      <c r="I7" s="204"/>
      <c r="J7" s="205"/>
    </row>
    <row r="8" spans="1:10">
      <c r="A8" s="773" t="s">
        <v>29</v>
      </c>
      <c r="B8" s="769">
        <v>-20.920000000000073</v>
      </c>
      <c r="C8" s="769">
        <v>0</v>
      </c>
      <c r="D8" s="770">
        <v>-8.8870008496177034E-3</v>
      </c>
      <c r="E8" s="774">
        <v>0</v>
      </c>
      <c r="F8" s="27"/>
      <c r="G8" s="220"/>
      <c r="H8" s="205"/>
      <c r="I8" s="204"/>
      <c r="J8" s="205"/>
    </row>
    <row r="9" spans="1:10">
      <c r="A9" s="773" t="s">
        <v>38</v>
      </c>
      <c r="B9" s="769">
        <v>663</v>
      </c>
      <c r="C9" s="769">
        <v>523</v>
      </c>
      <c r="D9" s="770">
        <v>0.34603340292275575</v>
      </c>
      <c r="E9" s="774">
        <v>1.8554652854152625E-2</v>
      </c>
      <c r="F9" s="27"/>
      <c r="G9" s="220"/>
      <c r="H9" s="205"/>
      <c r="I9" s="204"/>
      <c r="J9" s="205"/>
    </row>
    <row r="10" spans="1:10">
      <c r="A10" s="773" t="s">
        <v>47</v>
      </c>
      <c r="B10" s="769">
        <v>-75</v>
      </c>
      <c r="C10" s="769">
        <v>-133</v>
      </c>
      <c r="D10" s="770">
        <v>-3.5344015080113103E-2</v>
      </c>
      <c r="E10" s="774">
        <v>-4.5669940251356362E-3</v>
      </c>
      <c r="F10" s="27"/>
      <c r="G10" s="220"/>
      <c r="H10" s="205"/>
      <c r="I10" s="204"/>
      <c r="J10" s="205"/>
    </row>
    <row r="11" spans="1:10">
      <c r="A11" s="773" t="s">
        <v>295</v>
      </c>
      <c r="B11" s="769">
        <v>-17.900000000000091</v>
      </c>
      <c r="C11" s="769">
        <v>-14</v>
      </c>
      <c r="D11" s="770">
        <v>-1.4172604908947024E-2</v>
      </c>
      <c r="E11" s="774">
        <v>-9.9814629972907456E-4</v>
      </c>
      <c r="F11" s="27"/>
      <c r="G11" s="220"/>
      <c r="H11" s="205"/>
      <c r="I11" s="204"/>
      <c r="J11" s="205"/>
    </row>
    <row r="12" spans="1:10">
      <c r="A12" s="773" t="s">
        <v>27</v>
      </c>
      <c r="B12" s="769">
        <v>-64.850000000000023</v>
      </c>
      <c r="C12" s="769">
        <v>-24</v>
      </c>
      <c r="D12" s="770">
        <v>-0.17293333333333338</v>
      </c>
      <c r="E12" s="774">
        <v>-3.3769523005487546E-3</v>
      </c>
      <c r="F12" s="27"/>
      <c r="G12" s="220"/>
      <c r="H12" s="205"/>
      <c r="I12" s="204"/>
      <c r="J12" s="205"/>
    </row>
    <row r="13" spans="1:10">
      <c r="A13" s="773" t="s">
        <v>36</v>
      </c>
      <c r="B13" s="769">
        <v>-8.839999999999975</v>
      </c>
      <c r="C13" s="769">
        <v>-8</v>
      </c>
      <c r="D13" s="770">
        <v>-3.1798561151079048E-2</v>
      </c>
      <c r="E13" s="774">
        <v>-1.6949152542372881E-3</v>
      </c>
      <c r="F13" s="27"/>
      <c r="G13" s="220"/>
      <c r="H13" s="205"/>
      <c r="I13" s="204"/>
      <c r="J13" s="205"/>
    </row>
    <row r="14" spans="1:10">
      <c r="A14" s="773" t="s">
        <v>363</v>
      </c>
      <c r="B14" s="769">
        <v>-20.620000000000005</v>
      </c>
      <c r="C14" s="769">
        <v>-489.8700000000008</v>
      </c>
      <c r="D14" s="770">
        <v>-6.8733333333333355E-2</v>
      </c>
      <c r="E14" s="774">
        <v>-3.4386494454583798E-2</v>
      </c>
      <c r="F14" s="27"/>
      <c r="G14" s="220"/>
      <c r="H14" s="205"/>
      <c r="I14" s="204"/>
      <c r="J14" s="205"/>
    </row>
    <row r="15" spans="1:10">
      <c r="A15" s="773" t="s">
        <v>507</v>
      </c>
      <c r="B15" s="769">
        <v>8.8700000000000045</v>
      </c>
      <c r="C15" s="769">
        <v>8.8700000000000045</v>
      </c>
      <c r="D15" s="770">
        <v>2.1322115384615394E-2</v>
      </c>
      <c r="E15" s="774">
        <v>2.1322115384615394E-2</v>
      </c>
      <c r="F15" s="27"/>
      <c r="G15" s="220"/>
      <c r="H15" s="205"/>
      <c r="I15" s="204"/>
      <c r="J15" s="205"/>
    </row>
    <row r="16" spans="1:10">
      <c r="A16" s="773" t="s">
        <v>364</v>
      </c>
      <c r="B16" s="769">
        <v>5.0000000000011369E-2</v>
      </c>
      <c r="C16" s="769">
        <v>5.0000000000011369E-2</v>
      </c>
      <c r="D16" s="770">
        <v>3.4013605442184604E-4</v>
      </c>
      <c r="E16" s="774">
        <v>3.4013605442184604E-4</v>
      </c>
      <c r="F16" s="27"/>
      <c r="G16" s="220"/>
      <c r="H16" s="205"/>
      <c r="I16" s="204"/>
      <c r="J16" s="205"/>
    </row>
    <row r="17" spans="1:10">
      <c r="A17" s="773" t="s">
        <v>33</v>
      </c>
      <c r="B17" s="769">
        <v>-27.930000000000007</v>
      </c>
      <c r="C17" s="769">
        <v>0</v>
      </c>
      <c r="D17" s="770">
        <v>-0.10156363636363638</v>
      </c>
      <c r="E17" s="774">
        <v>0</v>
      </c>
      <c r="F17" s="27"/>
      <c r="G17" s="220"/>
      <c r="H17" s="205"/>
      <c r="I17" s="204"/>
      <c r="J17" s="205"/>
    </row>
    <row r="18" spans="1:10">
      <c r="A18" s="773" t="s">
        <v>30</v>
      </c>
      <c r="B18" s="769">
        <v>-34.380000000000109</v>
      </c>
      <c r="C18" s="769">
        <v>0</v>
      </c>
      <c r="D18" s="770">
        <v>-2.891505466778815E-2</v>
      </c>
      <c r="E18" s="774">
        <v>0</v>
      </c>
      <c r="F18" s="27"/>
      <c r="G18" s="220"/>
      <c r="H18" s="205"/>
      <c r="I18" s="204"/>
      <c r="J18" s="205"/>
    </row>
    <row r="19" spans="1:10">
      <c r="A19" s="773" t="s">
        <v>31</v>
      </c>
      <c r="B19" s="769">
        <v>-0.44000000000005457</v>
      </c>
      <c r="C19" s="769">
        <v>-5</v>
      </c>
      <c r="D19" s="770">
        <v>-4.4176706827314715E-4</v>
      </c>
      <c r="E19" s="774">
        <v>-4.6720239207624745E-4</v>
      </c>
      <c r="F19" s="27"/>
      <c r="G19" s="220"/>
      <c r="H19" s="205"/>
      <c r="I19" s="204"/>
      <c r="J19" s="205"/>
    </row>
    <row r="20" spans="1:10">
      <c r="A20" s="773" t="s">
        <v>34</v>
      </c>
      <c r="B20" s="769">
        <v>-2.1800000000000068</v>
      </c>
      <c r="C20" s="769">
        <v>3</v>
      </c>
      <c r="D20" s="770">
        <v>-8.4496124031008014E-3</v>
      </c>
      <c r="E20" s="774">
        <v>8.0775444264943462E-4</v>
      </c>
      <c r="F20" s="27"/>
      <c r="G20" s="220"/>
      <c r="H20" s="205"/>
      <c r="I20" s="204"/>
      <c r="J20" s="205"/>
    </row>
    <row r="21" spans="1:10">
      <c r="A21" s="773" t="s">
        <v>365</v>
      </c>
      <c r="B21" s="769">
        <v>2.1800000000000068</v>
      </c>
      <c r="C21" s="769">
        <v>0</v>
      </c>
      <c r="D21" s="770">
        <v>4.7807017543859799E-3</v>
      </c>
      <c r="E21" s="774">
        <v>0</v>
      </c>
      <c r="F21" s="27"/>
      <c r="G21" s="220"/>
      <c r="H21" s="205"/>
      <c r="I21" s="204"/>
      <c r="J21" s="205"/>
    </row>
    <row r="22" spans="1:10">
      <c r="A22" s="773" t="s">
        <v>366</v>
      </c>
      <c r="B22" s="769">
        <v>-2.6299999999999955</v>
      </c>
      <c r="C22" s="769">
        <v>-37</v>
      </c>
      <c r="D22" s="770">
        <v>-5.159088234140209E-3</v>
      </c>
      <c r="E22" s="774">
        <v>-8.1087004163927241E-3</v>
      </c>
      <c r="F22" s="27"/>
      <c r="G22" s="220"/>
      <c r="H22" s="205"/>
      <c r="I22" s="204"/>
      <c r="J22" s="205"/>
    </row>
    <row r="23" spans="1:10" ht="13.5" thickBot="1">
      <c r="A23" s="773" t="s">
        <v>388</v>
      </c>
      <c r="B23" s="769">
        <v>19.604774978431578</v>
      </c>
      <c r="C23" s="769">
        <v>686.25</v>
      </c>
      <c r="D23" s="770">
        <v>1.2568490994400062E-2</v>
      </c>
      <c r="E23" s="774">
        <v>3.7191090396704964E-2</v>
      </c>
      <c r="F23" s="27"/>
      <c r="G23" s="220"/>
      <c r="H23" s="205"/>
      <c r="I23" s="204"/>
      <c r="J23" s="205"/>
    </row>
    <row r="24" spans="1:10" ht="13.5" thickBot="1">
      <c r="A24" s="871" t="s">
        <v>371</v>
      </c>
      <c r="B24" s="914">
        <v>300.66000000000349</v>
      </c>
      <c r="C24" s="914">
        <v>2307.2900000000373</v>
      </c>
      <c r="D24" s="915">
        <v>6.1173167307575632E-3</v>
      </c>
      <c r="E24" s="915">
        <v>3.6974201436797403E-3</v>
      </c>
      <c r="F24" s="27"/>
      <c r="G24" s="220"/>
      <c r="H24" s="205"/>
      <c r="I24" s="204"/>
      <c r="J24" s="205"/>
    </row>
    <row r="25" spans="1:10">
      <c r="A25" s="639" t="s">
        <v>381</v>
      </c>
      <c r="B25" s="769"/>
      <c r="C25" s="769"/>
      <c r="D25" s="770"/>
      <c r="E25" s="774"/>
      <c r="F25" s="27"/>
      <c r="G25" s="220"/>
      <c r="H25" s="205"/>
      <c r="I25" s="204"/>
      <c r="J25" s="205"/>
    </row>
    <row r="26" spans="1:10">
      <c r="A26" s="775" t="s">
        <v>37</v>
      </c>
      <c r="B26" s="769">
        <v>35.899999999999977</v>
      </c>
      <c r="C26" s="769">
        <v>391</v>
      </c>
      <c r="D26" s="770">
        <v>9.3979057591622978E-2</v>
      </c>
      <c r="E26" s="774">
        <v>6.3044179297000971E-2</v>
      </c>
      <c r="F26" s="27"/>
      <c r="G26" s="220"/>
      <c r="H26" s="205"/>
      <c r="I26" s="204"/>
      <c r="J26" s="205"/>
    </row>
    <row r="27" spans="1:10">
      <c r="A27" s="775" t="s">
        <v>21</v>
      </c>
      <c r="B27" s="769">
        <v>368.10000000000036</v>
      </c>
      <c r="C27" s="769">
        <v>1587.7099999999991</v>
      </c>
      <c r="D27" s="770">
        <v>9.6817464492372537E-2</v>
      </c>
      <c r="E27" s="774">
        <v>3.5470833984942232E-2</v>
      </c>
      <c r="F27" s="27"/>
      <c r="G27" s="220"/>
      <c r="H27" s="205"/>
      <c r="I27" s="204"/>
      <c r="J27" s="205"/>
    </row>
    <row r="28" spans="1:10" ht="13.5" thickBot="1">
      <c r="A28" s="634" t="s">
        <v>381</v>
      </c>
      <c r="B28" s="769">
        <v>51.870000000000005</v>
      </c>
      <c r="C28" s="769">
        <v>-39</v>
      </c>
      <c r="D28" s="770">
        <v>0.14570224719101124</v>
      </c>
      <c r="E28" s="774">
        <v>-1.476713366149186E-2</v>
      </c>
      <c r="F28" s="27"/>
      <c r="G28" s="220"/>
      <c r="H28" s="205"/>
      <c r="J28" s="205"/>
    </row>
    <row r="29" spans="1:10" ht="13.5" thickBot="1">
      <c r="A29" s="876" t="s">
        <v>458</v>
      </c>
      <c r="B29" s="916">
        <v>756.52999999999884</v>
      </c>
      <c r="C29" s="914">
        <v>4247</v>
      </c>
      <c r="D29" s="915">
        <v>1.4090968354784012E-2</v>
      </c>
      <c r="E29" s="915">
        <v>6.2674228304195057E-3</v>
      </c>
      <c r="F29" s="27"/>
      <c r="G29" s="220"/>
      <c r="H29" s="205"/>
      <c r="I29" s="204"/>
      <c r="J29" s="205"/>
    </row>
    <row r="30" spans="1:10" customFormat="1"/>
    <row r="31" spans="1:10" customFormat="1">
      <c r="G31" s="378"/>
    </row>
    <row r="33" spans="1:1">
      <c r="A33" s="168" t="s">
        <v>118</v>
      </c>
    </row>
  </sheetData>
  <mergeCells count="4">
    <mergeCell ref="A1:E1"/>
    <mergeCell ref="A2:A3"/>
    <mergeCell ref="B2:C2"/>
    <mergeCell ref="D2:E2"/>
  </mergeCells>
  <hyperlinks>
    <hyperlink ref="A33" location="'List of Tables'!A1" display="Back to contents"/>
  </hyperlinks>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W20"/>
  <sheetViews>
    <sheetView workbookViewId="0">
      <selection sqref="A1:T1"/>
    </sheetView>
  </sheetViews>
  <sheetFormatPr defaultRowHeight="12.75"/>
  <cols>
    <col min="1" max="1" width="36.28515625" style="69" customWidth="1"/>
    <col min="2" max="15" width="9.85546875" style="69" customWidth="1"/>
    <col min="16" max="16384" width="9.140625" style="69"/>
  </cols>
  <sheetData>
    <row r="1" spans="1:23" ht="29.25" customHeight="1" thickBot="1">
      <c r="A1" s="1210" t="s">
        <v>353</v>
      </c>
      <c r="B1" s="1211"/>
      <c r="C1" s="1211"/>
      <c r="D1" s="1211"/>
      <c r="E1" s="1211"/>
      <c r="F1" s="1211"/>
      <c r="G1" s="1211"/>
      <c r="H1" s="1211"/>
      <c r="I1" s="1211"/>
      <c r="J1" s="1211"/>
      <c r="K1" s="1211"/>
      <c r="L1" s="1211"/>
      <c r="M1" s="1211"/>
      <c r="N1" s="1211"/>
      <c r="O1" s="1211"/>
      <c r="P1" s="1211"/>
      <c r="Q1" s="1211"/>
      <c r="R1" s="1211"/>
      <c r="S1" s="1212"/>
    </row>
    <row r="2" spans="1:23">
      <c r="A2" s="1179"/>
      <c r="B2" s="1214" t="s">
        <v>24</v>
      </c>
      <c r="C2" s="1215"/>
      <c r="D2" s="1215"/>
      <c r="E2" s="1215"/>
      <c r="F2" s="1215"/>
      <c r="G2" s="1215"/>
      <c r="H2" s="1215"/>
      <c r="I2" s="1215"/>
      <c r="J2" s="1215"/>
      <c r="K2" s="1215"/>
      <c r="L2" s="1215"/>
      <c r="M2" s="1215"/>
      <c r="N2" s="1215"/>
      <c r="O2" s="1215"/>
      <c r="P2" s="1215"/>
      <c r="Q2" s="1215"/>
      <c r="R2" s="1215"/>
      <c r="S2" s="1216"/>
    </row>
    <row r="3" spans="1:23" ht="13.5" thickBot="1">
      <c r="A3" s="1213"/>
      <c r="B3" s="201" t="str">
        <f>'Table B.1'!B3</f>
        <v>1998-99</v>
      </c>
      <c r="C3" s="201" t="str">
        <f>'Table B.1'!C3</f>
        <v>1999-00</v>
      </c>
      <c r="D3" s="201" t="str">
        <f>'Table B.1'!D3</f>
        <v>2000-01</v>
      </c>
      <c r="E3" s="201" t="str">
        <f>'Table B.1'!E3</f>
        <v>2001-02</v>
      </c>
      <c r="F3" s="201" t="str">
        <f>'Table B.1'!F3</f>
        <v>2002-03</v>
      </c>
      <c r="G3" s="201" t="str">
        <f>'Table B.1'!G3</f>
        <v>2003-04</v>
      </c>
      <c r="H3" s="201" t="str">
        <f>'Table B.1'!H3</f>
        <v>2004-05</v>
      </c>
      <c r="I3" s="201" t="str">
        <f>'Table B.1'!I3</f>
        <v>2005-06</v>
      </c>
      <c r="J3" s="201" t="str">
        <f>'Table B.1'!J3</f>
        <v>2006-07</v>
      </c>
      <c r="K3" s="201" t="str">
        <f>'Table B.1'!K3</f>
        <v>2007-08</v>
      </c>
      <c r="L3" s="201" t="str">
        <f>'Table B.1'!L3</f>
        <v>2008-09</v>
      </c>
      <c r="M3" s="201" t="str">
        <f>'Table B.1'!M3</f>
        <v>2009-10</v>
      </c>
      <c r="N3" s="201" t="str">
        <f>'Table B.1'!N3</f>
        <v>2010-11</v>
      </c>
      <c r="O3" s="201" t="str">
        <f>'Table B.1'!O3</f>
        <v>2011-12</v>
      </c>
      <c r="P3" s="201" t="str">
        <f>'Table B.1'!P3</f>
        <v>2012-13</v>
      </c>
      <c r="Q3" s="201" t="str">
        <f>'Table B.1'!Q3</f>
        <v>2013-14</v>
      </c>
      <c r="R3" s="201" t="str">
        <f>'Table B.1'!R3</f>
        <v>2014-15</v>
      </c>
      <c r="S3" s="285" t="str">
        <f>'Table B.1'!S3</f>
        <v>2015-16</v>
      </c>
      <c r="W3" s="208"/>
    </row>
    <row r="4" spans="1:23">
      <c r="A4" s="601" t="s">
        <v>163</v>
      </c>
      <c r="B4" s="78"/>
      <c r="C4" s="78"/>
      <c r="D4" s="78"/>
      <c r="E4" s="78"/>
      <c r="F4" s="78"/>
      <c r="G4" s="78"/>
      <c r="H4" s="78"/>
      <c r="I4" s="78"/>
      <c r="J4" s="78"/>
      <c r="K4" s="78"/>
      <c r="L4" s="78"/>
      <c r="M4" s="78"/>
      <c r="N4" s="78"/>
      <c r="O4" s="206"/>
      <c r="P4" s="206"/>
      <c r="Q4" s="206"/>
      <c r="R4" s="206"/>
      <c r="S4" s="76"/>
    </row>
    <row r="5" spans="1:23">
      <c r="A5" s="602" t="str">
        <f>'Table B.1'!A5</f>
        <v>Estimates published in GERS 2015-16</v>
      </c>
      <c r="B5" s="38">
        <v>1958</v>
      </c>
      <c r="C5" s="38">
        <v>2096</v>
      </c>
      <c r="D5" s="38">
        <v>3803</v>
      </c>
      <c r="E5" s="38">
        <v>4598</v>
      </c>
      <c r="F5" s="38">
        <v>4525</v>
      </c>
      <c r="G5" s="38">
        <v>3742</v>
      </c>
      <c r="H5" s="38">
        <v>4515</v>
      </c>
      <c r="I5" s="38">
        <v>8226</v>
      </c>
      <c r="J5" s="38">
        <v>8174</v>
      </c>
      <c r="K5" s="38">
        <v>6824</v>
      </c>
      <c r="L5" s="38">
        <v>11571</v>
      </c>
      <c r="M5" s="38">
        <v>5679</v>
      </c>
      <c r="N5" s="38">
        <v>7466</v>
      </c>
      <c r="O5" s="38">
        <v>9633</v>
      </c>
      <c r="P5" s="38">
        <v>5306</v>
      </c>
      <c r="Q5" s="38">
        <v>3999</v>
      </c>
      <c r="R5" s="38">
        <v>1802</v>
      </c>
      <c r="S5" s="29">
        <v>60</v>
      </c>
    </row>
    <row r="6" spans="1:23" ht="13.5" thickBot="1">
      <c r="A6" s="602" t="str">
        <f>'Table B.1'!A6</f>
        <v>Estimates published in GERS 2016-17</v>
      </c>
      <c r="B6" s="78">
        <v>1518.78</v>
      </c>
      <c r="C6" s="78">
        <v>2044.13</v>
      </c>
      <c r="D6" s="78">
        <v>3872.99</v>
      </c>
      <c r="E6" s="78">
        <v>3952.79</v>
      </c>
      <c r="F6" s="78">
        <v>4001.8</v>
      </c>
      <c r="G6" s="78">
        <v>3397.44</v>
      </c>
      <c r="H6" s="78">
        <v>4590.6899999999996</v>
      </c>
      <c r="I6" s="78">
        <v>7818.53</v>
      </c>
      <c r="J6" s="78">
        <v>6153.33</v>
      </c>
      <c r="K6" s="78">
        <v>7599.68</v>
      </c>
      <c r="L6" s="78">
        <v>8855.01</v>
      </c>
      <c r="M6" s="78">
        <v>5796.28</v>
      </c>
      <c r="N6" s="78">
        <v>7830.37</v>
      </c>
      <c r="O6" s="78">
        <v>7900.27</v>
      </c>
      <c r="P6" s="78">
        <v>4643.18</v>
      </c>
      <c r="Q6" s="78">
        <v>3447.61</v>
      </c>
      <c r="R6" s="78">
        <v>1374.11</v>
      </c>
      <c r="S6" s="73">
        <v>55.67</v>
      </c>
    </row>
    <row r="7" spans="1:23">
      <c r="A7" s="346" t="s">
        <v>44</v>
      </c>
      <c r="B7" s="671">
        <v>-439.22</v>
      </c>
      <c r="C7" s="671">
        <v>-51.869999999999891</v>
      </c>
      <c r="D7" s="671">
        <v>69.989999999999782</v>
      </c>
      <c r="E7" s="671">
        <v>-645.21</v>
      </c>
      <c r="F7" s="671">
        <v>-523.19999999999982</v>
      </c>
      <c r="G7" s="671">
        <v>-344.55999999999995</v>
      </c>
      <c r="H7" s="671">
        <v>75.6899999999996</v>
      </c>
      <c r="I7" s="671">
        <v>-407.47000000000025</v>
      </c>
      <c r="J7" s="671">
        <v>-2020.67</v>
      </c>
      <c r="K7" s="671">
        <v>775.68000000000029</v>
      </c>
      <c r="L7" s="671">
        <v>-2715.99</v>
      </c>
      <c r="M7" s="671">
        <v>117.27999999999975</v>
      </c>
      <c r="N7" s="671">
        <v>364.36999999999989</v>
      </c>
      <c r="O7" s="671">
        <v>-1732.7299999999996</v>
      </c>
      <c r="P7" s="671">
        <v>-662.81999999999971</v>
      </c>
      <c r="Q7" s="671">
        <v>-551.38999999999987</v>
      </c>
      <c r="R7" s="671">
        <v>-427.8900000000001</v>
      </c>
      <c r="S7" s="596">
        <v>-4.3299999999999983</v>
      </c>
    </row>
    <row r="8" spans="1:23" ht="13.5" thickBot="1">
      <c r="A8" s="784" t="s">
        <v>481</v>
      </c>
      <c r="B8" s="785">
        <v>69.539999999999964</v>
      </c>
      <c r="C8" s="785">
        <v>21.238000000000284</v>
      </c>
      <c r="D8" s="785">
        <v>-197.17399999999998</v>
      </c>
      <c r="E8" s="785">
        <v>-593.0590000000002</v>
      </c>
      <c r="F8" s="785">
        <v>-586.49600000000009</v>
      </c>
      <c r="G8" s="785">
        <v>-391.34999999999991</v>
      </c>
      <c r="H8" s="785">
        <v>-718.05500000000029</v>
      </c>
      <c r="I8" s="785">
        <v>-1038.2930000000006</v>
      </c>
      <c r="J8" s="785">
        <v>-1069.33</v>
      </c>
      <c r="K8" s="785">
        <v>-730.53199999999924</v>
      </c>
      <c r="L8" s="785">
        <v>-1011.8989999999994</v>
      </c>
      <c r="M8" s="785">
        <v>-451.03999999999996</v>
      </c>
      <c r="N8" s="785">
        <v>-290.64500000000044</v>
      </c>
      <c r="O8" s="785">
        <v>-554.83100000000013</v>
      </c>
      <c r="P8" s="785">
        <v>-479.83999999999924</v>
      </c>
      <c r="Q8" s="785">
        <v>-331.54999999999973</v>
      </c>
      <c r="R8" s="785">
        <v>21.309999999999718</v>
      </c>
      <c r="S8" s="786">
        <v>118.47</v>
      </c>
    </row>
    <row r="9" spans="1:23">
      <c r="A9" s="783" t="s">
        <v>23</v>
      </c>
      <c r="B9" s="78"/>
      <c r="C9" s="78"/>
      <c r="D9" s="78"/>
      <c r="E9" s="78"/>
      <c r="F9" s="78"/>
      <c r="G9" s="78"/>
      <c r="H9" s="78"/>
      <c r="I9" s="78"/>
      <c r="J9" s="78"/>
      <c r="K9" s="78"/>
      <c r="L9" s="78"/>
      <c r="M9" s="78"/>
      <c r="N9" s="78"/>
      <c r="O9" s="78"/>
      <c r="P9" s="78"/>
      <c r="Q9" s="78"/>
      <c r="R9" s="78"/>
      <c r="S9" s="73"/>
    </row>
    <row r="10" spans="1:23">
      <c r="A10" s="602" t="str">
        <f>A5</f>
        <v>Estimates published in GERS 2015-16</v>
      </c>
      <c r="B10" s="38">
        <v>2511</v>
      </c>
      <c r="C10" s="38">
        <v>2564</v>
      </c>
      <c r="D10" s="38">
        <v>4455</v>
      </c>
      <c r="E10" s="38">
        <v>5426</v>
      </c>
      <c r="F10" s="38">
        <v>5097</v>
      </c>
      <c r="G10" s="38">
        <v>4284</v>
      </c>
      <c r="H10" s="38">
        <v>5183</v>
      </c>
      <c r="I10" s="38">
        <v>9384</v>
      </c>
      <c r="J10" s="38">
        <v>8924</v>
      </c>
      <c r="K10" s="38">
        <v>7474</v>
      </c>
      <c r="L10" s="38">
        <v>12456</v>
      </c>
      <c r="M10" s="38">
        <v>5990</v>
      </c>
      <c r="N10" s="38">
        <v>8402</v>
      </c>
      <c r="O10" s="38">
        <v>10957</v>
      </c>
      <c r="P10" s="38">
        <v>6234</v>
      </c>
      <c r="Q10" s="38">
        <v>4764</v>
      </c>
      <c r="R10" s="38">
        <v>2252</v>
      </c>
      <c r="S10" s="29">
        <v>76</v>
      </c>
    </row>
    <row r="11" spans="1:23" ht="13.5" thickBot="1">
      <c r="A11" s="602" t="str">
        <f>A6</f>
        <v>Estimates published in GERS 2016-17</v>
      </c>
      <c r="B11" s="78">
        <v>1858</v>
      </c>
      <c r="C11" s="78">
        <v>2476</v>
      </c>
      <c r="D11" s="78">
        <v>4766</v>
      </c>
      <c r="E11" s="78">
        <v>5367</v>
      </c>
      <c r="F11" s="78">
        <v>5167</v>
      </c>
      <c r="G11" s="78">
        <v>4335</v>
      </c>
      <c r="H11" s="78">
        <v>6095</v>
      </c>
      <c r="I11" s="78">
        <v>10099</v>
      </c>
      <c r="J11" s="78">
        <v>7885</v>
      </c>
      <c r="K11" s="78">
        <v>9124</v>
      </c>
      <c r="L11" s="78">
        <v>10621</v>
      </c>
      <c r="M11" s="78">
        <v>6590</v>
      </c>
      <c r="N11" s="78">
        <v>9135</v>
      </c>
      <c r="O11" s="78">
        <v>9619</v>
      </c>
      <c r="P11" s="78">
        <v>6020</v>
      </c>
      <c r="Q11" s="78">
        <v>4499</v>
      </c>
      <c r="R11" s="78">
        <v>1691</v>
      </c>
      <c r="S11" s="73">
        <v>-80</v>
      </c>
    </row>
    <row r="12" spans="1:23" ht="13.5" thickBot="1">
      <c r="A12" s="157" t="s">
        <v>44</v>
      </c>
      <c r="B12" s="207">
        <v>-653</v>
      </c>
      <c r="C12" s="207">
        <v>-88</v>
      </c>
      <c r="D12" s="207">
        <v>311</v>
      </c>
      <c r="E12" s="207">
        <v>-59</v>
      </c>
      <c r="F12" s="207">
        <v>70</v>
      </c>
      <c r="G12" s="207">
        <v>51</v>
      </c>
      <c r="H12" s="207">
        <v>912</v>
      </c>
      <c r="I12" s="207">
        <v>715</v>
      </c>
      <c r="J12" s="207">
        <v>-1039</v>
      </c>
      <c r="K12" s="207">
        <v>1650</v>
      </c>
      <c r="L12" s="207">
        <v>-1835</v>
      </c>
      <c r="M12" s="207">
        <v>600</v>
      </c>
      <c r="N12" s="207">
        <v>733</v>
      </c>
      <c r="O12" s="207">
        <v>-1338</v>
      </c>
      <c r="P12" s="207">
        <v>-214</v>
      </c>
      <c r="Q12" s="207">
        <v>-265</v>
      </c>
      <c r="R12" s="207">
        <v>-561</v>
      </c>
      <c r="S12" s="336">
        <v>-156</v>
      </c>
    </row>
    <row r="14" spans="1:23">
      <c r="A14" s="168" t="s">
        <v>118</v>
      </c>
    </row>
    <row r="16" spans="1:23">
      <c r="A16" s="371"/>
      <c r="B16" s="383"/>
      <c r="C16" s="383"/>
      <c r="D16" s="383"/>
      <c r="E16" s="383"/>
      <c r="F16" s="383"/>
      <c r="G16" s="383"/>
      <c r="H16" s="383"/>
      <c r="I16" s="383"/>
      <c r="J16" s="383"/>
      <c r="K16" s="383"/>
      <c r="L16" s="383"/>
      <c r="M16" s="383"/>
      <c r="N16" s="383"/>
      <c r="O16" s="383"/>
      <c r="P16" s="383"/>
      <c r="Q16" s="383"/>
      <c r="R16" s="383"/>
      <c r="S16" s="383"/>
    </row>
    <row r="19" spans="5:13">
      <c r="E19" s="351"/>
      <c r="F19" s="351"/>
      <c r="G19" s="351"/>
      <c r="H19" s="351"/>
      <c r="I19" s="351"/>
      <c r="J19" s="351"/>
      <c r="K19" s="351"/>
      <c r="L19" s="351"/>
      <c r="M19" s="351"/>
    </row>
    <row r="20" spans="5:13">
      <c r="E20" s="351"/>
      <c r="F20" s="351"/>
      <c r="G20" s="351"/>
      <c r="H20" s="351"/>
      <c r="I20" s="351"/>
      <c r="J20" s="351"/>
      <c r="K20" s="351"/>
      <c r="L20" s="351"/>
      <c r="M20" s="351"/>
    </row>
  </sheetData>
  <mergeCells count="3">
    <mergeCell ref="A1:S1"/>
    <mergeCell ref="A2:A3"/>
    <mergeCell ref="B2:S2"/>
  </mergeCells>
  <hyperlinks>
    <hyperlink ref="A14" location="'List of Tables'!A1" display="Back to contents"/>
  </hyperlinks>
  <pageMargins left="0.75" right="0.75" top="1" bottom="1" header="0.5" footer="0.5"/>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V32"/>
  <sheetViews>
    <sheetView workbookViewId="0">
      <selection sqref="A1:T1"/>
    </sheetView>
  </sheetViews>
  <sheetFormatPr defaultRowHeight="12.75"/>
  <cols>
    <col min="1" max="1" width="53.7109375" style="69" customWidth="1"/>
    <col min="2" max="14" width="11.140625" style="69" customWidth="1"/>
    <col min="15" max="16" width="11.140625" style="69" bestFit="1" customWidth="1"/>
    <col min="17" max="18" width="11.140625" style="69" customWidth="1"/>
    <col min="19" max="20" width="11.140625" style="69" bestFit="1" customWidth="1"/>
    <col min="21" max="16384" width="9.140625" style="69"/>
  </cols>
  <sheetData>
    <row r="1" spans="1:22" ht="21.75" customHeight="1" thickBot="1">
      <c r="A1" s="1196" t="s">
        <v>354</v>
      </c>
      <c r="B1" s="1197"/>
      <c r="C1" s="1197"/>
      <c r="D1" s="1197"/>
      <c r="E1" s="1197"/>
      <c r="F1" s="1197"/>
      <c r="G1" s="1197"/>
      <c r="H1" s="1197"/>
      <c r="I1" s="1197"/>
      <c r="J1" s="1197"/>
      <c r="K1" s="1197"/>
      <c r="L1" s="1197"/>
      <c r="M1" s="1197"/>
      <c r="N1" s="1197"/>
      <c r="O1" s="1197"/>
      <c r="P1" s="1197"/>
      <c r="Q1" s="1197"/>
      <c r="R1" s="1197"/>
      <c r="S1" s="1198"/>
    </row>
    <row r="2" spans="1:22">
      <c r="A2" s="1217"/>
      <c r="B2" s="1199" t="s">
        <v>24</v>
      </c>
      <c r="C2" s="1200"/>
      <c r="D2" s="1200"/>
      <c r="E2" s="1200"/>
      <c r="F2" s="1200"/>
      <c r="G2" s="1200"/>
      <c r="H2" s="1200"/>
      <c r="I2" s="1200"/>
      <c r="J2" s="1200"/>
      <c r="K2" s="1200"/>
      <c r="L2" s="1200"/>
      <c r="M2" s="1200"/>
      <c r="N2" s="1200"/>
      <c r="O2" s="1200"/>
      <c r="P2" s="1200"/>
      <c r="Q2" s="1200"/>
      <c r="R2" s="1200"/>
      <c r="S2" s="1201"/>
    </row>
    <row r="3" spans="1:22" ht="13.5" thickBot="1">
      <c r="A3" s="1218"/>
      <c r="B3" s="517" t="str">
        <f>'Table B.3'!B3</f>
        <v>1998-99</v>
      </c>
      <c r="C3" s="517" t="str">
        <f>'Table B.3'!C3</f>
        <v>1999-00</v>
      </c>
      <c r="D3" s="517" t="str">
        <f>'Table B.3'!D3</f>
        <v>2000-01</v>
      </c>
      <c r="E3" s="517" t="str">
        <f>'Table B.3'!E3</f>
        <v>2001-02</v>
      </c>
      <c r="F3" s="517" t="str">
        <f>'Table B.3'!F3</f>
        <v>2002-03</v>
      </c>
      <c r="G3" s="517" t="str">
        <f>'Table B.3'!G3</f>
        <v>2003-04</v>
      </c>
      <c r="H3" s="517" t="str">
        <f>'Table B.3'!H3</f>
        <v>2004-05</v>
      </c>
      <c r="I3" s="517" t="str">
        <f>'Table B.3'!I3</f>
        <v>2005-06</v>
      </c>
      <c r="J3" s="517" t="str">
        <f>'Table B.3'!J3</f>
        <v>2006-07</v>
      </c>
      <c r="K3" s="517" t="str">
        <f>'Table B.3'!K3</f>
        <v>2007-08</v>
      </c>
      <c r="L3" s="517" t="str">
        <f>'Table B.3'!L3</f>
        <v>2008-09</v>
      </c>
      <c r="M3" s="517" t="str">
        <f>'Table B.3'!M3</f>
        <v>2009-10</v>
      </c>
      <c r="N3" s="517" t="str">
        <f>'Table B.3'!N3</f>
        <v>2010-11</v>
      </c>
      <c r="O3" s="517" t="str">
        <f>'Table B.3'!O3</f>
        <v>2011-12</v>
      </c>
      <c r="P3" s="517" t="str">
        <f>'Table B.3'!P3</f>
        <v>2012-13</v>
      </c>
      <c r="Q3" s="517" t="str">
        <f>'Table B.3'!Q3</f>
        <v>2013-14</v>
      </c>
      <c r="R3" s="517" t="str">
        <f>'Table B.3'!R3</f>
        <v>2014-15</v>
      </c>
      <c r="S3" s="518" t="str">
        <f>'Table B.3'!S3</f>
        <v>2015-16</v>
      </c>
    </row>
    <row r="4" spans="1:22">
      <c r="A4" s="563" t="s">
        <v>22</v>
      </c>
      <c r="B4" s="519"/>
      <c r="C4" s="519"/>
      <c r="D4" s="519"/>
      <c r="E4" s="519"/>
      <c r="F4" s="519"/>
      <c r="G4" s="519"/>
      <c r="H4" s="519"/>
      <c r="I4" s="519"/>
      <c r="J4" s="519"/>
      <c r="K4" s="519"/>
      <c r="L4" s="519"/>
      <c r="M4" s="519"/>
      <c r="N4" s="519"/>
      <c r="O4" s="520"/>
      <c r="P4" s="520"/>
      <c r="Q4" s="520"/>
      <c r="R4" s="520"/>
      <c r="S4" s="603"/>
    </row>
    <row r="5" spans="1:22">
      <c r="A5" s="604" t="str">
        <f>'Table B.3'!A5</f>
        <v>Estimates published in GERS 2015-16</v>
      </c>
      <c r="B5" s="438">
        <v>32628</v>
      </c>
      <c r="C5" s="438">
        <v>33804</v>
      </c>
      <c r="D5" s="438">
        <v>35761</v>
      </c>
      <c r="E5" s="438">
        <v>38469</v>
      </c>
      <c r="F5" s="438">
        <v>41351</v>
      </c>
      <c r="G5" s="438">
        <v>44925</v>
      </c>
      <c r="H5" s="438">
        <v>48221</v>
      </c>
      <c r="I5" s="438">
        <v>51496</v>
      </c>
      <c r="J5" s="438">
        <v>54437</v>
      </c>
      <c r="K5" s="438">
        <v>57653</v>
      </c>
      <c r="L5" s="438">
        <v>60565</v>
      </c>
      <c r="M5" s="438">
        <v>63054</v>
      </c>
      <c r="N5" s="438">
        <v>65436</v>
      </c>
      <c r="O5" s="438">
        <v>65758</v>
      </c>
      <c r="P5" s="438">
        <v>67495</v>
      </c>
      <c r="Q5" s="438">
        <v>67035</v>
      </c>
      <c r="R5" s="438">
        <v>67879</v>
      </c>
      <c r="S5" s="446">
        <v>68581</v>
      </c>
      <c r="T5" s="83"/>
    </row>
    <row r="6" spans="1:22" ht="13.5" thickBot="1">
      <c r="A6" s="525" t="str">
        <f>'Table B.3'!A6</f>
        <v>Estimates published in GERS 2016-17</v>
      </c>
      <c r="B6" s="521">
        <v>32607.89</v>
      </c>
      <c r="C6" s="521">
        <v>33784.019999999997</v>
      </c>
      <c r="D6" s="521">
        <v>35733.730000000003</v>
      </c>
      <c r="E6" s="521">
        <v>38481.82</v>
      </c>
      <c r="F6" s="521">
        <v>41323.42</v>
      </c>
      <c r="G6" s="521">
        <v>44912.83</v>
      </c>
      <c r="H6" s="521">
        <v>48220.52</v>
      </c>
      <c r="I6" s="521">
        <v>51406.91</v>
      </c>
      <c r="J6" s="521">
        <v>54325.48</v>
      </c>
      <c r="K6" s="521">
        <v>57915.07</v>
      </c>
      <c r="L6" s="521">
        <v>61245.15</v>
      </c>
      <c r="M6" s="521">
        <v>63641.83</v>
      </c>
      <c r="N6" s="521">
        <v>66084.03</v>
      </c>
      <c r="O6" s="521">
        <v>66392.929999999993</v>
      </c>
      <c r="P6" s="521">
        <v>68094.179999999993</v>
      </c>
      <c r="Q6" s="521">
        <v>67581.05</v>
      </c>
      <c r="R6" s="521">
        <v>68487.45</v>
      </c>
      <c r="S6" s="605">
        <v>69047.72</v>
      </c>
      <c r="T6" s="83"/>
    </row>
    <row r="7" spans="1:22" s="83" customFormat="1">
      <c r="A7" s="931" t="s">
        <v>44</v>
      </c>
      <c r="B7" s="932">
        <v>-20.110000000000582</v>
      </c>
      <c r="C7" s="932">
        <v>-19.980000000003201</v>
      </c>
      <c r="D7" s="932">
        <v>-27.269999999996799</v>
      </c>
      <c r="E7" s="932">
        <v>12.819999999999709</v>
      </c>
      <c r="F7" s="932">
        <v>-27.580000000001746</v>
      </c>
      <c r="G7" s="932">
        <v>-12.169999999998254</v>
      </c>
      <c r="H7" s="932">
        <v>-0.48000000000320142</v>
      </c>
      <c r="I7" s="932">
        <v>-89.089999999996508</v>
      </c>
      <c r="J7" s="932">
        <v>-111.5199999999968</v>
      </c>
      <c r="K7" s="932">
        <v>262.06999999999971</v>
      </c>
      <c r="L7" s="932">
        <v>680.15000000000146</v>
      </c>
      <c r="M7" s="932">
        <v>587.83000000000175</v>
      </c>
      <c r="N7" s="932">
        <v>648.02999999999884</v>
      </c>
      <c r="O7" s="932">
        <v>634.92999999999302</v>
      </c>
      <c r="P7" s="932">
        <v>599.17999999999302</v>
      </c>
      <c r="Q7" s="932">
        <v>546.05000000000291</v>
      </c>
      <c r="R7" s="932">
        <v>608.44999999999709</v>
      </c>
      <c r="S7" s="933">
        <v>466.72000000000116</v>
      </c>
      <c r="T7" s="55"/>
      <c r="V7" s="233"/>
    </row>
    <row r="8" spans="1:22" s="714" customFormat="1">
      <c r="A8" s="934" t="s">
        <v>164</v>
      </c>
      <c r="B8" s="935">
        <v>-17.049999999999272</v>
      </c>
      <c r="C8" s="935">
        <v>-18.580000000001746</v>
      </c>
      <c r="D8" s="935">
        <v>-24.44999999999709</v>
      </c>
      <c r="E8" s="935">
        <v>24.80000000000291</v>
      </c>
      <c r="F8" s="935">
        <v>-7.2399999999979627</v>
      </c>
      <c r="G8" s="935">
        <v>-10.769999999996799</v>
      </c>
      <c r="H8" s="935">
        <v>-13.099999999998545</v>
      </c>
      <c r="I8" s="935">
        <v>-15.319999999999709</v>
      </c>
      <c r="J8" s="935">
        <v>-15.580000000001746</v>
      </c>
      <c r="K8" s="935">
        <v>-6.569999999999709</v>
      </c>
      <c r="L8" s="935">
        <v>1.8499999999985448</v>
      </c>
      <c r="M8" s="935">
        <v>27.099999999998545</v>
      </c>
      <c r="N8" s="935">
        <v>-19.900000000001455</v>
      </c>
      <c r="O8" s="935">
        <v>68.139999999999418</v>
      </c>
      <c r="P8" s="935">
        <v>137.27999999999884</v>
      </c>
      <c r="Q8" s="935">
        <v>174.54000000000087</v>
      </c>
      <c r="R8" s="935">
        <v>74.599999999998545</v>
      </c>
      <c r="S8" s="936">
        <v>-57.910000000003492</v>
      </c>
      <c r="T8" s="713"/>
      <c r="V8" s="715"/>
    </row>
    <row r="9" spans="1:22" s="717" customFormat="1">
      <c r="A9" s="934" t="s">
        <v>432</v>
      </c>
      <c r="B9" s="935"/>
      <c r="C9" s="935"/>
      <c r="D9" s="935"/>
      <c r="E9" s="935"/>
      <c r="F9" s="935"/>
      <c r="G9" s="935"/>
      <c r="H9" s="935"/>
      <c r="I9" s="935"/>
      <c r="J9" s="935"/>
      <c r="K9" s="935"/>
      <c r="L9" s="935">
        <v>523.89819861340106</v>
      </c>
      <c r="M9" s="935">
        <v>503.9310030314083</v>
      </c>
      <c r="N9" s="935">
        <v>738.93696974523243</v>
      </c>
      <c r="O9" s="935">
        <v>719.51488037096897</v>
      </c>
      <c r="P9" s="935">
        <v>692.77343185632299</v>
      </c>
      <c r="Q9" s="935">
        <v>566.74801817702883</v>
      </c>
      <c r="R9" s="935">
        <v>745.02369201672195</v>
      </c>
      <c r="S9" s="936">
        <v>399.85076928338782</v>
      </c>
      <c r="T9" s="716"/>
      <c r="V9" s="718"/>
    </row>
    <row r="10" spans="1:22" s="717" customFormat="1" ht="13.5" thickBot="1">
      <c r="A10" s="937" t="s">
        <v>314</v>
      </c>
      <c r="B10" s="938">
        <v>-3.0599999999999454</v>
      </c>
      <c r="C10" s="938">
        <v>-2.4100000000000819</v>
      </c>
      <c r="D10" s="938">
        <v>-2.8199999999999363</v>
      </c>
      <c r="E10" s="938">
        <v>-11.980000000000018</v>
      </c>
      <c r="F10" s="938">
        <v>-20.329999999999927</v>
      </c>
      <c r="G10" s="938">
        <v>-1.4099999999998545</v>
      </c>
      <c r="H10" s="938">
        <v>13.619999999999891</v>
      </c>
      <c r="I10" s="938">
        <v>-73.7800000000002</v>
      </c>
      <c r="J10" s="938">
        <v>-95.940000000000055</v>
      </c>
      <c r="K10" s="938">
        <v>267.64000000000033</v>
      </c>
      <c r="L10" s="938">
        <v>295.30000000000018</v>
      </c>
      <c r="M10" s="938">
        <v>245.72999999999956</v>
      </c>
      <c r="N10" s="938">
        <v>124.92000000000007</v>
      </c>
      <c r="O10" s="938">
        <v>68.789999999999964</v>
      </c>
      <c r="P10" s="938">
        <v>9.8999999999996362</v>
      </c>
      <c r="Q10" s="938">
        <v>53.510000000000218</v>
      </c>
      <c r="R10" s="938">
        <v>65.850000000000364</v>
      </c>
      <c r="S10" s="939">
        <v>406.92000000000013</v>
      </c>
      <c r="V10" s="718"/>
    </row>
    <row r="11" spans="1:22" ht="15.75" customHeight="1">
      <c r="A11" s="606" t="s">
        <v>23</v>
      </c>
      <c r="B11" s="438"/>
      <c r="C11" s="438"/>
      <c r="D11" s="438"/>
      <c r="E11" s="438"/>
      <c r="F11" s="438"/>
      <c r="G11" s="438"/>
      <c r="H11" s="438"/>
      <c r="I11" s="438"/>
      <c r="J11" s="438"/>
      <c r="K11" s="438"/>
      <c r="L11" s="438"/>
      <c r="M11" s="438"/>
      <c r="N11" s="438"/>
      <c r="O11" s="438"/>
      <c r="P11" s="438"/>
      <c r="Q11" s="438"/>
      <c r="R11" s="438"/>
      <c r="S11" s="446"/>
      <c r="T11" s="83"/>
    </row>
    <row r="12" spans="1:22">
      <c r="A12" s="604" t="str">
        <f>A5</f>
        <v>Estimates published in GERS 2015-16</v>
      </c>
      <c r="B12" s="521">
        <v>339748</v>
      </c>
      <c r="C12" s="521">
        <v>352644</v>
      </c>
      <c r="D12" s="521">
        <v>374768</v>
      </c>
      <c r="E12" s="521">
        <v>399641</v>
      </c>
      <c r="F12" s="521">
        <v>431763</v>
      </c>
      <c r="G12" s="521">
        <v>467811</v>
      </c>
      <c r="H12" s="521">
        <v>509792</v>
      </c>
      <c r="I12" s="521">
        <v>542583</v>
      </c>
      <c r="J12" s="521">
        <v>569317</v>
      </c>
      <c r="K12" s="521">
        <v>604002</v>
      </c>
      <c r="L12" s="521">
        <v>658457</v>
      </c>
      <c r="M12" s="521">
        <v>692504</v>
      </c>
      <c r="N12" s="521">
        <v>714063</v>
      </c>
      <c r="O12" s="521">
        <v>715105</v>
      </c>
      <c r="P12" s="521">
        <v>730822</v>
      </c>
      <c r="Q12" s="521">
        <v>735913</v>
      </c>
      <c r="R12" s="521">
        <v>746611</v>
      </c>
      <c r="S12" s="605">
        <v>753027</v>
      </c>
      <c r="T12" s="83"/>
    </row>
    <row r="13" spans="1:22" ht="13.5" thickBot="1">
      <c r="A13" s="525" t="str">
        <f>A6</f>
        <v>Estimates published in GERS 2016-17</v>
      </c>
      <c r="B13" s="521">
        <v>339731</v>
      </c>
      <c r="C13" s="521">
        <v>352508</v>
      </c>
      <c r="D13" s="521">
        <v>374632</v>
      </c>
      <c r="E13" s="521">
        <v>399504</v>
      </c>
      <c r="F13" s="521">
        <v>431587</v>
      </c>
      <c r="G13" s="521">
        <v>467623</v>
      </c>
      <c r="H13" s="521">
        <v>509459</v>
      </c>
      <c r="I13" s="521">
        <v>541832</v>
      </c>
      <c r="J13" s="521">
        <v>568663</v>
      </c>
      <c r="K13" s="521">
        <v>603397</v>
      </c>
      <c r="L13" s="521">
        <v>659239</v>
      </c>
      <c r="M13" s="521">
        <v>693140</v>
      </c>
      <c r="N13" s="521">
        <v>715082</v>
      </c>
      <c r="O13" s="521">
        <v>716170</v>
      </c>
      <c r="P13" s="521">
        <v>731993</v>
      </c>
      <c r="Q13" s="521">
        <v>736555</v>
      </c>
      <c r="R13" s="521">
        <v>751988</v>
      </c>
      <c r="S13" s="605">
        <v>753917</v>
      </c>
      <c r="T13" s="83"/>
    </row>
    <row r="14" spans="1:22">
      <c r="A14" s="931" t="s">
        <v>44</v>
      </c>
      <c r="B14" s="932">
        <v>-17</v>
      </c>
      <c r="C14" s="932">
        <v>-136</v>
      </c>
      <c r="D14" s="932">
        <v>-136</v>
      </c>
      <c r="E14" s="932">
        <v>-137</v>
      </c>
      <c r="F14" s="932">
        <v>-176</v>
      </c>
      <c r="G14" s="932">
        <v>-188</v>
      </c>
      <c r="H14" s="932">
        <v>-333</v>
      </c>
      <c r="I14" s="932">
        <v>-751</v>
      </c>
      <c r="J14" s="932">
        <v>-654</v>
      </c>
      <c r="K14" s="932">
        <v>-605</v>
      </c>
      <c r="L14" s="932">
        <v>782</v>
      </c>
      <c r="M14" s="932">
        <v>636</v>
      </c>
      <c r="N14" s="932">
        <v>1019</v>
      </c>
      <c r="O14" s="932">
        <v>1065</v>
      </c>
      <c r="P14" s="932">
        <v>1171</v>
      </c>
      <c r="Q14" s="932">
        <v>642</v>
      </c>
      <c r="R14" s="932">
        <v>5377</v>
      </c>
      <c r="S14" s="933">
        <v>890</v>
      </c>
      <c r="T14" s="55"/>
    </row>
    <row r="15" spans="1:22" s="673" customFormat="1" ht="13.5" customHeight="1">
      <c r="A15" s="934" t="s">
        <v>164</v>
      </c>
      <c r="B15" s="935">
        <v>-2.0000000018626451E-2</v>
      </c>
      <c r="C15" s="935">
        <v>1.0000000009313226E-2</v>
      </c>
      <c r="D15" s="935">
        <v>1.0000000009313226E-2</v>
      </c>
      <c r="E15" s="935">
        <v>1.0000000009313226E-2</v>
      </c>
      <c r="F15" s="935">
        <v>0</v>
      </c>
      <c r="G15" s="935">
        <v>-1.0000000009313226E-2</v>
      </c>
      <c r="H15" s="935">
        <v>-1.0000000009313226E-2</v>
      </c>
      <c r="I15" s="935">
        <v>-1.0000000009313226E-2</v>
      </c>
      <c r="J15" s="935">
        <v>-2.0000000018626451E-2</v>
      </c>
      <c r="K15" s="935">
        <v>2.0000000018626451E-2</v>
      </c>
      <c r="L15" s="935">
        <v>-1.0000000009313226E-2</v>
      </c>
      <c r="M15" s="935">
        <v>0</v>
      </c>
      <c r="N15" s="935">
        <v>-0.26000000000931323</v>
      </c>
      <c r="O15" s="935">
        <v>661.31999999994878</v>
      </c>
      <c r="P15" s="935">
        <v>1921.7700000000186</v>
      </c>
      <c r="Q15" s="935">
        <v>1752.4300000000512</v>
      </c>
      <c r="R15" s="935">
        <v>2375.3399999999674</v>
      </c>
      <c r="S15" s="936">
        <v>963.90000000002328</v>
      </c>
      <c r="T15" s="713"/>
    </row>
    <row r="16" spans="1:22" s="719" customFormat="1" ht="13.5" customHeight="1">
      <c r="A16" s="940" t="s">
        <v>433</v>
      </c>
      <c r="B16" s="935">
        <v>0</v>
      </c>
      <c r="C16" s="935">
        <v>0</v>
      </c>
      <c r="D16" s="935">
        <v>0</v>
      </c>
      <c r="E16" s="935">
        <v>0</v>
      </c>
      <c r="F16" s="935">
        <v>0</v>
      </c>
      <c r="G16" s="935">
        <v>0</v>
      </c>
      <c r="H16" s="935">
        <v>0</v>
      </c>
      <c r="I16" s="935">
        <v>0</v>
      </c>
      <c r="J16" s="935">
        <v>0</v>
      </c>
      <c r="K16" s="935">
        <v>0</v>
      </c>
      <c r="L16" s="935">
        <v>-45.31978526414332</v>
      </c>
      <c r="M16" s="935">
        <v>-1148.755790203425</v>
      </c>
      <c r="N16" s="935">
        <v>48.993953714820236</v>
      </c>
      <c r="O16" s="935">
        <v>-1733.0237202254439</v>
      </c>
      <c r="P16" s="935">
        <v>-1353.1880599360165</v>
      </c>
      <c r="Q16" s="935">
        <v>-1572.9999999999991</v>
      </c>
      <c r="R16" s="935">
        <v>-1028.0000000000018</v>
      </c>
      <c r="S16" s="936">
        <v>-3602.0000000000009</v>
      </c>
      <c r="T16" s="716"/>
    </row>
    <row r="17" spans="1:20" s="719" customFormat="1" ht="13.5" thickBot="1">
      <c r="A17" s="937" t="s">
        <v>314</v>
      </c>
      <c r="B17" s="938">
        <v>-16.979999999999563</v>
      </c>
      <c r="C17" s="938">
        <v>-136.0099999999984</v>
      </c>
      <c r="D17" s="938">
        <v>-136.0099999999984</v>
      </c>
      <c r="E17" s="938">
        <v>-137.0099999999984</v>
      </c>
      <c r="F17" s="938">
        <v>-176</v>
      </c>
      <c r="G17" s="938">
        <v>-187.9900000000016</v>
      </c>
      <c r="H17" s="938">
        <v>-332.98999999999796</v>
      </c>
      <c r="I17" s="938">
        <v>-750.98999999999796</v>
      </c>
      <c r="J17" s="938">
        <v>-653.9800000000032</v>
      </c>
      <c r="K17" s="938">
        <v>-605.0199999999968</v>
      </c>
      <c r="L17" s="938">
        <v>2134.9600000000019</v>
      </c>
      <c r="M17" s="938">
        <v>3440.73</v>
      </c>
      <c r="N17" s="938">
        <v>2586.0200000000023</v>
      </c>
      <c r="O17" s="938">
        <v>961.49000000000069</v>
      </c>
      <c r="P17" s="938">
        <v>-664.54000000000451</v>
      </c>
      <c r="Q17" s="938">
        <v>-881.43000000000029</v>
      </c>
      <c r="R17" s="938">
        <v>2552.6600000000035</v>
      </c>
      <c r="S17" s="939">
        <v>2227.3899999999985</v>
      </c>
      <c r="T17" s="717"/>
    </row>
    <row r="18" spans="1:20">
      <c r="A18" s="607" t="s">
        <v>48</v>
      </c>
      <c r="B18" s="506"/>
      <c r="C18" s="506"/>
      <c r="D18" s="506"/>
      <c r="E18" s="506"/>
      <c r="F18" s="506"/>
      <c r="G18" s="506"/>
      <c r="H18" s="506"/>
      <c r="I18" s="506"/>
      <c r="J18" s="506"/>
      <c r="K18" s="506"/>
      <c r="L18" s="506"/>
      <c r="M18" s="506"/>
      <c r="N18" s="506"/>
      <c r="O18" s="506"/>
      <c r="P18" s="506"/>
      <c r="Q18" s="506"/>
      <c r="R18" s="506"/>
      <c r="S18" s="592"/>
      <c r="T18" s="83"/>
    </row>
    <row r="19" spans="1:20">
      <c r="A19" s="604" t="str">
        <f>A12</f>
        <v>Estimates published in GERS 2015-16</v>
      </c>
      <c r="B19" s="447">
        <v>9.6035885420959061E-2</v>
      </c>
      <c r="C19" s="447">
        <v>9.5858713036376636E-2</v>
      </c>
      <c r="D19" s="447">
        <v>9.5421700892285355E-2</v>
      </c>
      <c r="E19" s="447">
        <v>9.6258892355889414E-2</v>
      </c>
      <c r="F19" s="447">
        <v>9.5772449237197257E-2</v>
      </c>
      <c r="G19" s="447">
        <v>9.6032372047685929E-2</v>
      </c>
      <c r="H19" s="447">
        <v>9.4589558094281587E-2</v>
      </c>
      <c r="I19" s="447">
        <v>9.4908981667320938E-2</v>
      </c>
      <c r="J19" s="447">
        <v>9.5618082720171721E-2</v>
      </c>
      <c r="K19" s="447">
        <v>9.5451670689832152E-2</v>
      </c>
      <c r="L19" s="447">
        <v>9.1980190050375346E-2</v>
      </c>
      <c r="M19" s="447">
        <v>9.1052181648048236E-2</v>
      </c>
      <c r="N19" s="447">
        <v>9.1638973031791318E-2</v>
      </c>
      <c r="O19" s="447">
        <v>9.1955726781381752E-2</v>
      </c>
      <c r="P19" s="447">
        <v>9.2354909950713035E-2</v>
      </c>
      <c r="Q19" s="447">
        <v>9.1090930585544752E-2</v>
      </c>
      <c r="R19" s="447">
        <v>9.0916153123915933E-2</v>
      </c>
      <c r="S19" s="536">
        <v>9.1073759639428598E-2</v>
      </c>
      <c r="T19" s="83"/>
    </row>
    <row r="20" spans="1:20" ht="13.5" thickBot="1">
      <c r="A20" s="525" t="str">
        <f>A13</f>
        <v>Estimates published in GERS 2016-17</v>
      </c>
      <c r="B20" s="523">
        <v>9.5981497125667073E-2</v>
      </c>
      <c r="C20" s="523">
        <v>9.5839016419485501E-2</v>
      </c>
      <c r="D20" s="523">
        <v>9.5383549723461969E-2</v>
      </c>
      <c r="E20" s="523">
        <v>9.6323991749769716E-2</v>
      </c>
      <c r="F20" s="523">
        <v>9.5747601294756332E-2</v>
      </c>
      <c r="G20" s="523">
        <v>9.6044955017182645E-2</v>
      </c>
      <c r="H20" s="523">
        <v>9.4650442920823849E-2</v>
      </c>
      <c r="I20" s="523">
        <v>9.487610550871857E-2</v>
      </c>
      <c r="J20" s="523">
        <v>9.5531940710051472E-2</v>
      </c>
      <c r="K20" s="523">
        <v>9.5981700273617535E-2</v>
      </c>
      <c r="L20" s="523">
        <v>9.2902801563621087E-2</v>
      </c>
      <c r="M20" s="523">
        <v>9.1816703696222982E-2</v>
      </c>
      <c r="N20" s="523">
        <v>9.2414618183648864E-2</v>
      </c>
      <c r="O20" s="523">
        <v>9.2705544772889115E-2</v>
      </c>
      <c r="P20" s="523">
        <v>9.3025725655846422E-2</v>
      </c>
      <c r="Q20" s="523">
        <v>9.1752890143981108E-2</v>
      </c>
      <c r="R20" s="523">
        <v>9.1075190029628134E-2</v>
      </c>
      <c r="S20" s="537">
        <v>9.158530713593141E-2</v>
      </c>
      <c r="T20" s="83"/>
    </row>
    <row r="21" spans="1:20" ht="13.5" thickBot="1">
      <c r="A21" s="941" t="s">
        <v>46</v>
      </c>
      <c r="B21" s="942">
        <v>-5.4388295291987743E-5</v>
      </c>
      <c r="C21" s="942">
        <v>-1.9696616891134999E-5</v>
      </c>
      <c r="D21" s="942">
        <v>-3.8151168823385984E-5</v>
      </c>
      <c r="E21" s="942">
        <v>6.5099393880302392E-5</v>
      </c>
      <c r="F21" s="942">
        <v>-2.4847942440925364E-5</v>
      </c>
      <c r="G21" s="942">
        <v>1.2582969496716112E-5</v>
      </c>
      <c r="H21" s="942">
        <v>6.0884826542262349E-5</v>
      </c>
      <c r="I21" s="942">
        <v>-3.2876158602368477E-5</v>
      </c>
      <c r="J21" s="942">
        <v>-8.6142010120249246E-5</v>
      </c>
      <c r="K21" s="942">
        <v>5.3002958378538245E-4</v>
      </c>
      <c r="L21" s="942">
        <v>9.2261151324574131E-4</v>
      </c>
      <c r="M21" s="942">
        <v>7.6452204817474556E-4</v>
      </c>
      <c r="N21" s="942">
        <v>7.7564515185754579E-4</v>
      </c>
      <c r="O21" s="942">
        <v>7.4981799150736217E-4</v>
      </c>
      <c r="P21" s="942">
        <v>6.708157051333874E-4</v>
      </c>
      <c r="Q21" s="942">
        <v>6.6195955843635634E-4</v>
      </c>
      <c r="R21" s="942">
        <v>1.5903690571220097E-4</v>
      </c>
      <c r="S21" s="943">
        <v>5.1154749650281217E-4</v>
      </c>
    </row>
    <row r="23" spans="1:20">
      <c r="A23" s="168" t="s">
        <v>118</v>
      </c>
    </row>
    <row r="25" spans="1:20">
      <c r="A25" s="371"/>
      <c r="B25" s="204"/>
      <c r="C25" s="204"/>
      <c r="D25" s="204"/>
      <c r="E25" s="204"/>
      <c r="F25" s="204"/>
      <c r="G25" s="204"/>
      <c r="H25" s="204"/>
      <c r="I25" s="204"/>
      <c r="J25" s="204"/>
      <c r="K25" s="204"/>
      <c r="L25" s="204"/>
      <c r="M25" s="204"/>
      <c r="N25" s="204"/>
      <c r="O25" s="204"/>
      <c r="P25" s="204"/>
      <c r="Q25" s="204"/>
      <c r="R25" s="204"/>
      <c r="S25" s="204"/>
    </row>
    <row r="28" spans="1:20">
      <c r="A28" s="371"/>
      <c r="B28" s="204"/>
      <c r="C28" s="204"/>
      <c r="D28" s="204"/>
      <c r="E28" s="204"/>
      <c r="F28" s="204"/>
      <c r="G28" s="204"/>
      <c r="H28" s="204"/>
      <c r="I28" s="204"/>
      <c r="J28" s="204"/>
      <c r="K28" s="204"/>
      <c r="L28" s="204"/>
      <c r="M28" s="204"/>
      <c r="N28" s="204"/>
      <c r="O28" s="204"/>
      <c r="P28" s="204"/>
      <c r="Q28" s="204"/>
      <c r="R28" s="204"/>
      <c r="S28" s="204"/>
    </row>
    <row r="29" spans="1:20">
      <c r="A29" s="371"/>
      <c r="B29" s="204"/>
      <c r="C29" s="204"/>
      <c r="D29" s="204"/>
      <c r="E29" s="204"/>
      <c r="F29" s="204"/>
      <c r="G29" s="204"/>
      <c r="H29" s="204"/>
      <c r="I29" s="204"/>
      <c r="J29" s="204"/>
      <c r="K29" s="204"/>
      <c r="L29" s="204"/>
      <c r="M29" s="204"/>
      <c r="N29" s="204"/>
      <c r="O29" s="204"/>
      <c r="P29" s="204"/>
      <c r="Q29" s="204"/>
      <c r="R29" s="204"/>
      <c r="S29" s="204"/>
    </row>
    <row r="32" spans="1:20">
      <c r="A32" s="371"/>
    </row>
  </sheetData>
  <mergeCells count="3">
    <mergeCell ref="A1:S1"/>
    <mergeCell ref="A2:A3"/>
    <mergeCell ref="B2:S2"/>
  </mergeCells>
  <hyperlinks>
    <hyperlink ref="A23" location="'List of Tables'!A1" display="Back to contents"/>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U29"/>
  <sheetViews>
    <sheetView workbookViewId="0">
      <selection sqref="A1:T1"/>
    </sheetView>
  </sheetViews>
  <sheetFormatPr defaultRowHeight="12.75"/>
  <cols>
    <col min="1" max="1" width="27.85546875" style="85" customWidth="1"/>
    <col min="2" max="4" width="12.42578125" style="85" customWidth="1"/>
    <col min="5" max="5" width="15.85546875" style="85" customWidth="1"/>
    <col min="6" max="6" width="12.85546875" style="85" customWidth="1"/>
    <col min="7" max="16384" width="9.140625" style="85"/>
  </cols>
  <sheetData>
    <row r="1" spans="1:21" ht="15.75" customHeight="1" thickBot="1">
      <c r="A1" s="1219" t="s">
        <v>355</v>
      </c>
      <c r="B1" s="1220"/>
      <c r="C1" s="1220"/>
      <c r="D1" s="1220"/>
      <c r="E1" s="1221"/>
      <c r="F1" s="1220"/>
      <c r="G1" s="1221"/>
      <c r="H1" s="1221"/>
      <c r="I1" s="1222"/>
    </row>
    <row r="2" spans="1:21" ht="13.5" thickBot="1">
      <c r="A2" s="1223"/>
      <c r="B2" s="1226" t="s">
        <v>24</v>
      </c>
      <c r="C2" s="1227"/>
      <c r="D2" s="1227"/>
      <c r="E2" s="1227"/>
      <c r="F2" s="1227"/>
      <c r="G2" s="1228"/>
      <c r="H2" s="1225" t="s">
        <v>90</v>
      </c>
      <c r="I2" s="1225"/>
    </row>
    <row r="3" spans="1:21" ht="13.5" thickBot="1">
      <c r="A3" s="1224"/>
      <c r="B3" s="1231" t="s">
        <v>22</v>
      </c>
      <c r="C3" s="1232"/>
      <c r="D3" s="1232"/>
      <c r="E3" s="1233"/>
      <c r="F3" s="1234"/>
      <c r="G3" s="1229" t="s">
        <v>23</v>
      </c>
      <c r="H3" s="1235" t="s">
        <v>22</v>
      </c>
      <c r="I3" s="1234" t="s">
        <v>23</v>
      </c>
    </row>
    <row r="4" spans="1:21" ht="34.5" thickBot="1">
      <c r="A4" s="1213"/>
      <c r="B4" s="631" t="s">
        <v>282</v>
      </c>
      <c r="C4" s="667" t="s">
        <v>393</v>
      </c>
      <c r="D4" s="667" t="s">
        <v>394</v>
      </c>
      <c r="E4" s="667" t="s">
        <v>407</v>
      </c>
      <c r="F4" s="668" t="s">
        <v>50</v>
      </c>
      <c r="G4" s="1230"/>
      <c r="H4" s="1236"/>
      <c r="I4" s="1228"/>
    </row>
    <row r="5" spans="1:21">
      <c r="A5" s="724" t="s">
        <v>52</v>
      </c>
      <c r="B5" s="666"/>
      <c r="C5" s="666"/>
      <c r="D5" s="666"/>
      <c r="E5" s="142"/>
      <c r="F5" s="58"/>
      <c r="G5" s="400"/>
      <c r="H5" s="87"/>
      <c r="I5" s="88"/>
      <c r="U5" s="92"/>
    </row>
    <row r="6" spans="1:21">
      <c r="A6" s="725" t="s">
        <v>53</v>
      </c>
      <c r="B6" s="127">
        <v>6.5699999999999932</v>
      </c>
      <c r="C6" s="398">
        <v>78</v>
      </c>
      <c r="D6" s="127">
        <v>0</v>
      </c>
      <c r="E6" s="127">
        <v>35.590000000000032</v>
      </c>
      <c r="F6" s="86">
        <v>120.15999999999985</v>
      </c>
      <c r="G6" s="401">
        <v>-653</v>
      </c>
      <c r="H6" s="87">
        <v>8.6155346349367848E-2</v>
      </c>
      <c r="I6" s="88">
        <v>-5.5124092520682087E-2</v>
      </c>
    </row>
    <row r="7" spans="1:21">
      <c r="A7" s="725" t="s">
        <v>54</v>
      </c>
      <c r="B7" s="127">
        <v>0</v>
      </c>
      <c r="C7" s="127">
        <v>0</v>
      </c>
      <c r="D7" s="127">
        <v>0</v>
      </c>
      <c r="E7" s="127">
        <v>21.350000000000023</v>
      </c>
      <c r="F7" s="86">
        <v>21.350000000000023</v>
      </c>
      <c r="G7" s="401">
        <v>294</v>
      </c>
      <c r="H7" s="87">
        <v>2.5438774172793052E-2</v>
      </c>
      <c r="I7" s="88">
        <v>2.900838677849038E-2</v>
      </c>
    </row>
    <row r="8" spans="1:21">
      <c r="A8" s="725" t="s">
        <v>55</v>
      </c>
      <c r="B8" s="127">
        <v>0</v>
      </c>
      <c r="C8" s="127">
        <v>0</v>
      </c>
      <c r="D8" s="127">
        <v>0</v>
      </c>
      <c r="E8" s="127">
        <v>291.30999999999995</v>
      </c>
      <c r="F8" s="86">
        <v>291.30999999999995</v>
      </c>
      <c r="G8" s="401">
        <v>759</v>
      </c>
      <c r="H8" s="87">
        <v>0.10397021978257298</v>
      </c>
      <c r="I8" s="88">
        <v>2.0667683258904258E-2</v>
      </c>
    </row>
    <row r="9" spans="1:21">
      <c r="A9" s="725" t="s">
        <v>56</v>
      </c>
      <c r="B9" s="127">
        <v>0</v>
      </c>
      <c r="C9" s="127">
        <v>4</v>
      </c>
      <c r="D9" s="127">
        <v>0</v>
      </c>
      <c r="E9" s="127">
        <v>-12.070000000000164</v>
      </c>
      <c r="F9" s="86">
        <v>-8.0700000000001637</v>
      </c>
      <c r="G9" s="401">
        <v>-21</v>
      </c>
      <c r="H9" s="87">
        <v>-2.6637883229026923E-3</v>
      </c>
      <c r="I9" s="88">
        <v>-5.7301899148657503E-4</v>
      </c>
    </row>
    <row r="10" spans="1:21">
      <c r="A10" s="725" t="s">
        <v>57</v>
      </c>
      <c r="B10" s="127">
        <v>-12.960000000000036</v>
      </c>
      <c r="C10" s="127">
        <v>0</v>
      </c>
      <c r="D10" s="127">
        <v>0</v>
      </c>
      <c r="E10" s="127">
        <v>1.5400000000000205</v>
      </c>
      <c r="F10" s="86">
        <v>-11.400000000000091</v>
      </c>
      <c r="G10" s="401">
        <v>22</v>
      </c>
      <c r="H10" s="87">
        <v>-4.0232643496428792E-3</v>
      </c>
      <c r="I10" s="88">
        <v>7.2883882723206886E-4</v>
      </c>
    </row>
    <row r="11" spans="1:21">
      <c r="A11" s="726" t="s">
        <v>58</v>
      </c>
      <c r="G11" s="401"/>
      <c r="H11" s="87"/>
      <c r="I11" s="88"/>
    </row>
    <row r="12" spans="1:21">
      <c r="A12" s="725" t="s">
        <v>59</v>
      </c>
      <c r="B12" s="127">
        <v>37.06</v>
      </c>
      <c r="C12" s="127">
        <v>-178</v>
      </c>
      <c r="D12" s="127">
        <v>0</v>
      </c>
      <c r="E12" s="127">
        <v>38.230000000000018</v>
      </c>
      <c r="F12" s="86">
        <v>-102.71000000000004</v>
      </c>
      <c r="G12" s="401">
        <v>-27</v>
      </c>
      <c r="H12" s="87">
        <v>-2.5900025900025898E-2</v>
      </c>
      <c r="I12" s="88">
        <v>-5.0924179554884949E-3</v>
      </c>
    </row>
    <row r="13" spans="1:21">
      <c r="A13" s="725" t="s">
        <v>60</v>
      </c>
      <c r="B13" s="127">
        <v>-4.5</v>
      </c>
      <c r="C13" s="127">
        <v>0</v>
      </c>
      <c r="D13" s="127">
        <v>0</v>
      </c>
      <c r="E13" s="127">
        <v>-3.8199999999999932</v>
      </c>
      <c r="F13" s="86">
        <v>-8.3199999999999932</v>
      </c>
      <c r="G13" s="401">
        <v>32</v>
      </c>
      <c r="H13" s="87">
        <v>6.4142396119385034E-2</v>
      </c>
      <c r="I13" s="88">
        <v>6.6403818219547628E-3</v>
      </c>
    </row>
    <row r="14" spans="1:21">
      <c r="A14" s="725" t="s">
        <v>61</v>
      </c>
      <c r="B14" s="127">
        <v>0</v>
      </c>
      <c r="C14" s="127">
        <v>0</v>
      </c>
      <c r="D14" s="127">
        <v>0</v>
      </c>
      <c r="E14" s="127">
        <v>-7.8899999999999864</v>
      </c>
      <c r="F14" s="86">
        <v>-7.8899999999999864</v>
      </c>
      <c r="G14" s="401">
        <v>14</v>
      </c>
      <c r="H14" s="87">
        <v>6.1433147571196632E-2</v>
      </c>
      <c r="I14" s="88">
        <v>5.7660626029654039E-3</v>
      </c>
    </row>
    <row r="15" spans="1:21">
      <c r="A15" s="725" t="s">
        <v>62</v>
      </c>
      <c r="B15" s="127">
        <v>1.8600000000000136</v>
      </c>
      <c r="C15" s="127">
        <v>-7</v>
      </c>
      <c r="D15" s="127">
        <v>0</v>
      </c>
      <c r="E15" s="127">
        <v>-10.55</v>
      </c>
      <c r="F15" s="86">
        <v>-15.67999999999995</v>
      </c>
      <c r="G15" s="401">
        <v>-72</v>
      </c>
      <c r="H15" s="87">
        <v>-8.5773510280908252E-2</v>
      </c>
      <c r="I15" s="88">
        <v>-1.6107382550335572E-2</v>
      </c>
    </row>
    <row r="16" spans="1:21">
      <c r="A16" s="725" t="s">
        <v>63</v>
      </c>
      <c r="B16" s="127">
        <v>-450.88000000000011</v>
      </c>
      <c r="C16" s="127">
        <v>-30</v>
      </c>
      <c r="D16" s="127">
        <v>0</v>
      </c>
      <c r="E16" s="127">
        <v>323.59000000000003</v>
      </c>
      <c r="F16" s="86">
        <v>-157.28999999999996</v>
      </c>
      <c r="G16" s="401">
        <v>-284.0099999999984</v>
      </c>
      <c r="H16" s="87">
        <v>-8.8040819742768173E-2</v>
      </c>
      <c r="I16" s="88">
        <v>-1.0224649971073122E-2</v>
      </c>
    </row>
    <row r="17" spans="1:11">
      <c r="A17" s="725" t="s">
        <v>64</v>
      </c>
      <c r="B17" s="127">
        <v>0.87999999999999545</v>
      </c>
      <c r="C17" s="127">
        <v>-10</v>
      </c>
      <c r="D17" s="127">
        <v>0</v>
      </c>
      <c r="E17" s="127">
        <v>13</v>
      </c>
      <c r="F17" s="86">
        <v>3.8799999999998818</v>
      </c>
      <c r="G17" s="401">
        <v>26</v>
      </c>
      <c r="H17" s="87">
        <v>2.1083873269703284E-2</v>
      </c>
      <c r="I17" s="88">
        <v>2.2346368715083797E-3</v>
      </c>
    </row>
    <row r="18" spans="1:11">
      <c r="A18" s="725" t="s">
        <v>65</v>
      </c>
      <c r="B18" s="127">
        <v>-0.97999999999996135</v>
      </c>
      <c r="C18" s="127">
        <v>-123</v>
      </c>
      <c r="D18" s="127">
        <v>328</v>
      </c>
      <c r="E18" s="127">
        <v>0</v>
      </c>
      <c r="F18" s="86">
        <v>204.01999999999998</v>
      </c>
      <c r="G18" s="401">
        <v>18.989999999999782</v>
      </c>
      <c r="H18" s="87">
        <v>1.3936796371589032E-2</v>
      </c>
      <c r="I18" s="88">
        <v>1.8933219275392879E-3</v>
      </c>
    </row>
    <row r="19" spans="1:11">
      <c r="A19" s="725" t="s">
        <v>66</v>
      </c>
      <c r="B19" s="127">
        <v>0</v>
      </c>
      <c r="C19" s="127">
        <v>0</v>
      </c>
      <c r="D19" s="127">
        <v>0</v>
      </c>
      <c r="E19" s="127">
        <v>7.0300000000000011</v>
      </c>
      <c r="F19" s="86">
        <v>7.0299999999988358</v>
      </c>
      <c r="G19" s="401">
        <v>-204</v>
      </c>
      <c r="H19" s="87">
        <v>-1.6754559663069088E-2</v>
      </c>
      <c r="I19" s="88">
        <v>-1.4729348226340984E-3</v>
      </c>
    </row>
    <row r="20" spans="1:11">
      <c r="A20" s="725" t="s">
        <v>67</v>
      </c>
      <c r="B20" s="127">
        <v>-3.999999999996362E-2</v>
      </c>
      <c r="C20" s="127">
        <v>-4</v>
      </c>
      <c r="D20" s="127">
        <v>0</v>
      </c>
      <c r="E20" s="127">
        <v>-71.490000000000009</v>
      </c>
      <c r="F20" s="86">
        <v>-75.5300000000002</v>
      </c>
      <c r="G20" s="401">
        <v>-530.98999999999978</v>
      </c>
      <c r="H20" s="87">
        <v>-0.37135024372504161</v>
      </c>
      <c r="I20" s="88">
        <v>-4.8732517683078465E-2</v>
      </c>
    </row>
    <row r="21" spans="1:11">
      <c r="A21" s="725" t="s">
        <v>68</v>
      </c>
      <c r="B21" s="127">
        <v>-96.990000000000236</v>
      </c>
      <c r="C21" s="127">
        <v>-60</v>
      </c>
      <c r="D21" s="127">
        <v>0</v>
      </c>
      <c r="E21" s="127">
        <v>5.5800000000000018</v>
      </c>
      <c r="F21" s="86">
        <v>-151.40999999999985</v>
      </c>
      <c r="G21" s="401">
        <v>762</v>
      </c>
      <c r="H21" s="87">
        <v>9.5369450236421127E-2</v>
      </c>
      <c r="I21" s="88">
        <v>8.9872268154316103E-3</v>
      </c>
    </row>
    <row r="22" spans="1:11">
      <c r="A22" s="725" t="s">
        <v>69</v>
      </c>
      <c r="B22" s="127">
        <v>-0.38999999999998636</v>
      </c>
      <c r="C22" s="127">
        <v>-74</v>
      </c>
      <c r="D22" s="127">
        <v>0</v>
      </c>
      <c r="E22" s="127">
        <v>-147.09000000000015</v>
      </c>
      <c r="F22" s="86">
        <v>-221.4900000000016</v>
      </c>
      <c r="G22" s="401">
        <v>828</v>
      </c>
      <c r="H22" s="87">
        <v>3.5098502591057935E-2</v>
      </c>
      <c r="I22" s="88">
        <v>3.1247759256393904E-3</v>
      </c>
    </row>
    <row r="23" spans="1:11">
      <c r="A23" s="725" t="s">
        <v>128</v>
      </c>
      <c r="B23" s="127">
        <v>0</v>
      </c>
      <c r="C23" s="127">
        <v>0</v>
      </c>
      <c r="D23" s="127">
        <v>0</v>
      </c>
      <c r="E23" s="127">
        <v>54.360000000000014</v>
      </c>
      <c r="F23" s="86">
        <v>54.360000000000014</v>
      </c>
      <c r="G23" s="401">
        <v>-7.999999999992724E-2</v>
      </c>
      <c r="H23" s="399">
        <v>-3.7878787878753428E-4</v>
      </c>
      <c r="I23" s="88">
        <v>-1.0428996782645008E-5</v>
      </c>
    </row>
    <row r="24" spans="1:11" ht="13.5" thickBot="1">
      <c r="A24" s="89" t="s">
        <v>77</v>
      </c>
      <c r="B24" s="197">
        <v>409.19000000000011</v>
      </c>
      <c r="C24" s="197">
        <v>0</v>
      </c>
      <c r="D24" s="197">
        <f>'Table A.8'!S23</f>
        <v>117.71</v>
      </c>
      <c r="E24" s="197">
        <v>-2.5199999999999818</v>
      </c>
      <c r="F24" s="223">
        <v>524.39000000000033</v>
      </c>
      <c r="G24" s="402">
        <v>-73.900000000001455</v>
      </c>
      <c r="H24" s="90">
        <v>-1.9173689235751135E-2</v>
      </c>
      <c r="I24" s="91">
        <v>-1.3513735917096514E-3</v>
      </c>
    </row>
    <row r="25" spans="1:11">
      <c r="A25" s="720" t="s">
        <v>91</v>
      </c>
      <c r="B25" s="721">
        <f>SUM(B6:B24)</f>
        <v>-111.18000000000012</v>
      </c>
      <c r="C25" s="722">
        <f t="shared" ref="C25:G25" si="0">SUM(C6:C24)</f>
        <v>-404</v>
      </c>
      <c r="D25" s="722">
        <f t="shared" si="0"/>
        <v>445.71</v>
      </c>
      <c r="E25" s="722">
        <f t="shared" si="0"/>
        <v>536.14999999999986</v>
      </c>
      <c r="F25" s="796">
        <f t="shared" si="0"/>
        <v>466.70999999999702</v>
      </c>
      <c r="G25" s="797">
        <f t="shared" si="0"/>
        <v>890.01000000000022</v>
      </c>
      <c r="H25" s="727">
        <v>1.2977495380282277E-2</v>
      </c>
      <c r="I25" s="723">
        <v>1.1805145659270187E-3</v>
      </c>
      <c r="K25" s="92"/>
    </row>
    <row r="26" spans="1:11" ht="13.5" thickBot="1">
      <c r="A26" s="728" t="s">
        <v>434</v>
      </c>
      <c r="B26" s="804">
        <v>0</v>
      </c>
      <c r="C26" s="798">
        <v>0</v>
      </c>
      <c r="D26" s="798">
        <f>D24</f>
        <v>117.71</v>
      </c>
      <c r="E26" s="799">
        <f>F26-D26</f>
        <v>282.14076928338784</v>
      </c>
      <c r="F26" s="800">
        <f>'Table B.4'!S9</f>
        <v>399.85076928338782</v>
      </c>
      <c r="G26" s="801">
        <f>'Table B.4'!S16</f>
        <v>-3602.0000000000009</v>
      </c>
      <c r="H26" s="802"/>
      <c r="I26" s="803"/>
      <c r="K26" s="92"/>
    </row>
    <row r="28" spans="1:11">
      <c r="A28" s="168" t="s">
        <v>118</v>
      </c>
      <c r="H28" s="218"/>
      <c r="I28" s="218"/>
    </row>
    <row r="29" spans="1:11">
      <c r="A29" s="368"/>
      <c r="B29" s="92"/>
      <c r="C29" s="92"/>
      <c r="D29" s="92"/>
      <c r="G29" s="92"/>
    </row>
  </sheetData>
  <mergeCells count="8">
    <mergeCell ref="A1:I1"/>
    <mergeCell ref="A2:A4"/>
    <mergeCell ref="H2:I2"/>
    <mergeCell ref="B2:G2"/>
    <mergeCell ref="G3:G4"/>
    <mergeCell ref="B3:F3"/>
    <mergeCell ref="H3:H4"/>
    <mergeCell ref="I3:I4"/>
  </mergeCells>
  <hyperlinks>
    <hyperlink ref="A28" location="'List of Tables'!A1" display="Back to contents"/>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9"/>
  <sheetViews>
    <sheetView workbookViewId="0">
      <selection sqref="A1:T1"/>
    </sheetView>
  </sheetViews>
  <sheetFormatPr defaultRowHeight="12.75"/>
  <cols>
    <col min="1" max="1" width="42" customWidth="1"/>
  </cols>
  <sheetData>
    <row r="1" spans="1:19" ht="15.75" thickBot="1">
      <c r="A1" s="1237" t="s">
        <v>547</v>
      </c>
      <c r="B1" s="1211"/>
      <c r="C1" s="1211"/>
      <c r="D1" s="1211"/>
      <c r="E1" s="1211"/>
      <c r="F1" s="1211"/>
      <c r="G1" s="1211"/>
      <c r="H1" s="1211"/>
      <c r="I1" s="1211"/>
      <c r="J1" s="1211"/>
      <c r="K1" s="1211"/>
      <c r="L1" s="1211"/>
      <c r="M1" s="1211"/>
      <c r="N1" s="1211"/>
      <c r="O1" s="1238"/>
      <c r="P1" s="1238"/>
      <c r="Q1" s="1211"/>
      <c r="R1" s="1211"/>
      <c r="S1" s="1238"/>
    </row>
    <row r="2" spans="1:19">
      <c r="A2" s="1179"/>
      <c r="B2" s="1214" t="s">
        <v>24</v>
      </c>
      <c r="C2" s="1232"/>
      <c r="D2" s="1232"/>
      <c r="E2" s="1232"/>
      <c r="F2" s="1232"/>
      <c r="G2" s="1232"/>
      <c r="H2" s="1232"/>
      <c r="I2" s="1232"/>
      <c r="J2" s="1232"/>
      <c r="K2" s="1232"/>
      <c r="L2" s="1232"/>
      <c r="M2" s="1232"/>
      <c r="N2" s="1232"/>
      <c r="O2" s="1232"/>
      <c r="P2" s="1232"/>
      <c r="Q2" s="1232"/>
      <c r="R2" s="1233"/>
      <c r="S2" s="1239"/>
    </row>
    <row r="3" spans="1:19" ht="13.5" thickBot="1">
      <c r="A3" s="1213"/>
      <c r="B3" s="201" t="str">
        <f>'Table B.4'!B3</f>
        <v>1998-99</v>
      </c>
      <c r="C3" s="201" t="str">
        <f>'Table B.4'!C3</f>
        <v>1999-00</v>
      </c>
      <c r="D3" s="201" t="str">
        <f>'Table B.4'!D3</f>
        <v>2000-01</v>
      </c>
      <c r="E3" s="201" t="str">
        <f>'Table B.4'!E3</f>
        <v>2001-02</v>
      </c>
      <c r="F3" s="201" t="str">
        <f>'Table B.4'!F3</f>
        <v>2002-03</v>
      </c>
      <c r="G3" s="201" t="str">
        <f>'Table B.4'!G3</f>
        <v>2003-04</v>
      </c>
      <c r="H3" s="201" t="str">
        <f>'Table B.4'!H3</f>
        <v>2004-05</v>
      </c>
      <c r="I3" s="201" t="str">
        <f>'Table B.4'!I3</f>
        <v>2005-06</v>
      </c>
      <c r="J3" s="201" t="str">
        <f>'Table B.4'!J3</f>
        <v>2006-07</v>
      </c>
      <c r="K3" s="201" t="str">
        <f>'Table B.4'!K3</f>
        <v>2007-08</v>
      </c>
      <c r="L3" s="201" t="str">
        <f>'Table B.4'!L3</f>
        <v>2008-09</v>
      </c>
      <c r="M3" s="201" t="str">
        <f>'Table B.4'!M3</f>
        <v>2009-10</v>
      </c>
      <c r="N3" s="201" t="str">
        <f>'Table B.4'!N3</f>
        <v>2010-11</v>
      </c>
      <c r="O3" s="70" t="str">
        <f>'Table B.4'!O3</f>
        <v>2011-12</v>
      </c>
      <c r="P3" s="70" t="str">
        <f>'Table B.4'!P3</f>
        <v>2012-13</v>
      </c>
      <c r="Q3" s="201" t="str">
        <f>'Table B.4'!Q3</f>
        <v>2013-14</v>
      </c>
      <c r="R3" s="201" t="str">
        <f>'Table B.4'!R3</f>
        <v>2014-15</v>
      </c>
      <c r="S3" s="71" t="str">
        <f>'Table B.4'!S3</f>
        <v>2015-16</v>
      </c>
    </row>
    <row r="4" spans="1:19">
      <c r="A4" s="126" t="s">
        <v>22</v>
      </c>
      <c r="B4" s="115"/>
      <c r="C4" s="115"/>
      <c r="D4" s="115"/>
      <c r="E4" s="115"/>
      <c r="F4" s="115"/>
      <c r="G4" s="115"/>
      <c r="H4" s="115"/>
      <c r="I4" s="115"/>
      <c r="J4" s="115"/>
      <c r="K4" s="115"/>
      <c r="L4" s="115"/>
      <c r="M4" s="115"/>
      <c r="N4" s="115"/>
      <c r="O4" s="115"/>
      <c r="P4" s="115"/>
      <c r="Q4" s="115"/>
      <c r="R4" s="115"/>
      <c r="S4" s="116"/>
    </row>
    <row r="5" spans="1:19">
      <c r="A5" s="77" t="str">
        <f>'Table B.4'!A5</f>
        <v>Estimates published in GERS 2015-16</v>
      </c>
      <c r="B5" s="121">
        <v>2042</v>
      </c>
      <c r="C5" s="121">
        <v>2184</v>
      </c>
      <c r="D5" s="121">
        <v>2783</v>
      </c>
      <c r="E5" s="121">
        <v>3110</v>
      </c>
      <c r="F5" s="121">
        <v>2750</v>
      </c>
      <c r="G5" s="121">
        <v>2650</v>
      </c>
      <c r="H5" s="121">
        <v>2753</v>
      </c>
      <c r="I5" s="121">
        <v>2766</v>
      </c>
      <c r="J5" s="121">
        <v>2919</v>
      </c>
      <c r="K5" s="121">
        <v>3018</v>
      </c>
      <c r="L5" s="121">
        <v>3599</v>
      </c>
      <c r="M5" s="121">
        <v>3620</v>
      </c>
      <c r="N5" s="121">
        <v>3766</v>
      </c>
      <c r="O5" s="121">
        <v>3780</v>
      </c>
      <c r="P5" s="121">
        <v>3641</v>
      </c>
      <c r="Q5" s="121">
        <v>3856</v>
      </c>
      <c r="R5" s="121">
        <v>4137</v>
      </c>
      <c r="S5" s="122">
        <v>4418</v>
      </c>
    </row>
    <row r="6" spans="1:19" ht="13.5" thickBot="1">
      <c r="A6" s="117" t="str">
        <f>'Table B.4'!A6</f>
        <v>Estimates published in GERS 2016-17</v>
      </c>
      <c r="B6" s="119">
        <v>2042</v>
      </c>
      <c r="C6" s="119">
        <v>2196</v>
      </c>
      <c r="D6" s="119">
        <v>2819</v>
      </c>
      <c r="E6" s="119">
        <v>3151</v>
      </c>
      <c r="F6" s="119">
        <v>2778</v>
      </c>
      <c r="G6" s="119">
        <v>2690</v>
      </c>
      <c r="H6" s="119">
        <v>2811</v>
      </c>
      <c r="I6" s="119">
        <v>2804</v>
      </c>
      <c r="J6" s="119">
        <v>2953</v>
      </c>
      <c r="K6" s="119">
        <v>3051</v>
      </c>
      <c r="L6" s="119">
        <v>3686</v>
      </c>
      <c r="M6" s="119">
        <v>3732</v>
      </c>
      <c r="N6" s="119">
        <v>3863</v>
      </c>
      <c r="O6" s="119">
        <v>3897</v>
      </c>
      <c r="P6" s="119">
        <v>3931</v>
      </c>
      <c r="Q6" s="119">
        <v>4066</v>
      </c>
      <c r="R6" s="119">
        <v>4276</v>
      </c>
      <c r="S6" s="120">
        <v>4294</v>
      </c>
    </row>
    <row r="7" spans="1:19" ht="13.5" thickBot="1">
      <c r="A7" s="234" t="s">
        <v>44</v>
      </c>
      <c r="B7" s="293">
        <v>0</v>
      </c>
      <c r="C7" s="293">
        <v>12</v>
      </c>
      <c r="D7" s="293">
        <v>36</v>
      </c>
      <c r="E7" s="293">
        <v>41</v>
      </c>
      <c r="F7" s="293">
        <v>28</v>
      </c>
      <c r="G7" s="293">
        <v>40</v>
      </c>
      <c r="H7" s="293">
        <v>58</v>
      </c>
      <c r="I7" s="293">
        <v>38</v>
      </c>
      <c r="J7" s="293">
        <v>34</v>
      </c>
      <c r="K7" s="293">
        <v>33</v>
      </c>
      <c r="L7" s="293">
        <v>87</v>
      </c>
      <c r="M7" s="293">
        <v>112</v>
      </c>
      <c r="N7" s="293">
        <v>97</v>
      </c>
      <c r="O7" s="293">
        <v>117</v>
      </c>
      <c r="P7" s="293">
        <v>290</v>
      </c>
      <c r="Q7" s="293">
        <v>210</v>
      </c>
      <c r="R7" s="293">
        <v>139</v>
      </c>
      <c r="S7" s="294">
        <v>-124</v>
      </c>
    </row>
    <row r="9" spans="1:19">
      <c r="A9" s="168" t="s">
        <v>118</v>
      </c>
    </row>
  </sheetData>
  <mergeCells count="3">
    <mergeCell ref="A1:S1"/>
    <mergeCell ref="A2:A3"/>
    <mergeCell ref="B2:S2"/>
  </mergeCells>
  <hyperlinks>
    <hyperlink ref="A9" location="'List of Tables'!A1" display="Back to contents"/>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X20"/>
  <sheetViews>
    <sheetView workbookViewId="0">
      <selection sqref="A1:T1"/>
    </sheetView>
  </sheetViews>
  <sheetFormatPr defaultRowHeight="12.75"/>
  <cols>
    <col min="1" max="1" width="54.140625" style="85" customWidth="1"/>
    <col min="2" max="16384" width="9.140625" style="85"/>
  </cols>
  <sheetData>
    <row r="1" spans="1:24" ht="21" customHeight="1" thickBot="1">
      <c r="A1" s="1237" t="s">
        <v>356</v>
      </c>
      <c r="B1" s="1211"/>
      <c r="C1" s="1211"/>
      <c r="D1" s="1211"/>
      <c r="E1" s="1211"/>
      <c r="F1" s="1211"/>
      <c r="G1" s="1211"/>
      <c r="H1" s="1211"/>
      <c r="I1" s="1211"/>
      <c r="J1" s="1211"/>
      <c r="K1" s="1211"/>
      <c r="L1" s="1211"/>
      <c r="M1" s="1211"/>
      <c r="N1" s="1211"/>
      <c r="O1" s="1238"/>
      <c r="P1" s="1238"/>
      <c r="Q1" s="1211"/>
      <c r="R1" s="1211"/>
      <c r="S1" s="1238"/>
    </row>
    <row r="2" spans="1:24">
      <c r="A2" s="1240"/>
      <c r="B2" s="1242" t="s">
        <v>24</v>
      </c>
      <c r="C2" s="1243"/>
      <c r="D2" s="1243"/>
      <c r="E2" s="1243"/>
      <c r="F2" s="1243"/>
      <c r="G2" s="1243"/>
      <c r="H2" s="1243"/>
      <c r="I2" s="1243"/>
      <c r="J2" s="1243"/>
      <c r="K2" s="1243"/>
      <c r="L2" s="1243"/>
      <c r="M2" s="1243"/>
      <c r="N2" s="1243"/>
      <c r="O2" s="1243"/>
      <c r="P2" s="1243"/>
      <c r="Q2" s="1243"/>
      <c r="R2" s="1244"/>
      <c r="S2" s="1245"/>
    </row>
    <row r="3" spans="1:24" ht="13.5" thickBot="1">
      <c r="A3" s="1241"/>
      <c r="B3" s="209" t="str">
        <f>'Table B.6'!B3</f>
        <v>1998-99</v>
      </c>
      <c r="C3" s="209" t="str">
        <f>'Table B.6'!C3</f>
        <v>1999-00</v>
      </c>
      <c r="D3" s="209" t="str">
        <f>'Table B.6'!D3</f>
        <v>2000-01</v>
      </c>
      <c r="E3" s="209" t="str">
        <f>'Table B.6'!E3</f>
        <v>2001-02</v>
      </c>
      <c r="F3" s="209" t="str">
        <f>'Table B.6'!F3</f>
        <v>2002-03</v>
      </c>
      <c r="G3" s="209" t="str">
        <f>'Table B.6'!G3</f>
        <v>2003-04</v>
      </c>
      <c r="H3" s="209" t="str">
        <f>'Table B.6'!H3</f>
        <v>2004-05</v>
      </c>
      <c r="I3" s="209" t="str">
        <f>'Table B.6'!I3</f>
        <v>2005-06</v>
      </c>
      <c r="J3" s="209" t="str">
        <f>'Table B.6'!J3</f>
        <v>2006-07</v>
      </c>
      <c r="K3" s="209" t="str">
        <f>'Table B.6'!K3</f>
        <v>2007-08</v>
      </c>
      <c r="L3" s="209" t="str">
        <f>'Table B.6'!L3</f>
        <v>2008-09</v>
      </c>
      <c r="M3" s="209" t="str">
        <f>'Table B.6'!M3</f>
        <v>2009-10</v>
      </c>
      <c r="N3" s="209" t="str">
        <f>'Table B.6'!N3</f>
        <v>2010-11</v>
      </c>
      <c r="O3" s="81" t="str">
        <f>'Table B.6'!O3</f>
        <v>2011-12</v>
      </c>
      <c r="P3" s="81" t="str">
        <f>'Table B.6'!P3</f>
        <v>2012-13</v>
      </c>
      <c r="Q3" s="209" t="str">
        <f>'Table B.6'!Q3</f>
        <v>2013-14</v>
      </c>
      <c r="R3" s="209" t="str">
        <f>'Table B.6'!R3</f>
        <v>2014-15</v>
      </c>
      <c r="S3" s="82" t="str">
        <f>'Table B.6'!S3</f>
        <v>2015-16</v>
      </c>
    </row>
    <row r="4" spans="1:24">
      <c r="A4" s="79" t="str">
        <f>'Table B.4'!A5</f>
        <v>Estimates published in GERS 2015-16</v>
      </c>
      <c r="B4" s="158"/>
      <c r="C4" s="158"/>
      <c r="D4" s="158"/>
      <c r="E4" s="158"/>
      <c r="F4" s="158"/>
      <c r="G4" s="158"/>
      <c r="H4" s="158"/>
      <c r="I4" s="158"/>
      <c r="J4" s="158"/>
      <c r="K4" s="158"/>
      <c r="L4" s="158"/>
      <c r="M4" s="158"/>
      <c r="N4" s="158"/>
      <c r="O4" s="158"/>
      <c r="P4" s="158"/>
      <c r="Q4" s="158"/>
      <c r="R4" s="158"/>
      <c r="S4" s="159"/>
    </row>
    <row r="5" spans="1:24">
      <c r="A5" s="72" t="s">
        <v>0</v>
      </c>
      <c r="B5" s="160">
        <v>-3913</v>
      </c>
      <c r="C5" s="160">
        <v>-3610</v>
      </c>
      <c r="D5" s="160">
        <v>-4149</v>
      </c>
      <c r="E5" s="160">
        <v>-5340</v>
      </c>
      <c r="F5" s="160">
        <v>-7745</v>
      </c>
      <c r="G5" s="160">
        <v>-8331</v>
      </c>
      <c r="H5" s="160">
        <v>-8438</v>
      </c>
      <c r="I5" s="160">
        <v>-8282</v>
      </c>
      <c r="J5" s="160">
        <v>-8478</v>
      </c>
      <c r="K5" s="160">
        <v>-8860</v>
      </c>
      <c r="L5" s="160">
        <v>-12184</v>
      </c>
      <c r="M5" s="160">
        <v>-15867</v>
      </c>
      <c r="N5" s="160">
        <v>-16666</v>
      </c>
      <c r="O5" s="160">
        <v>-15186</v>
      </c>
      <c r="P5" s="160">
        <v>-15008</v>
      </c>
      <c r="Q5" s="160">
        <v>-14015</v>
      </c>
      <c r="R5" s="160">
        <v>-13333</v>
      </c>
      <c r="S5" s="161">
        <v>-12688</v>
      </c>
    </row>
    <row r="6" spans="1:24">
      <c r="A6" s="354" t="s">
        <v>1</v>
      </c>
      <c r="B6" s="160">
        <v>-3695</v>
      </c>
      <c r="C6" s="160">
        <v>-3389</v>
      </c>
      <c r="D6" s="160">
        <v>-3767</v>
      </c>
      <c r="E6" s="160">
        <v>-4876</v>
      </c>
      <c r="F6" s="160">
        <v>-7311</v>
      </c>
      <c r="G6" s="160">
        <v>-7967</v>
      </c>
      <c r="H6" s="160">
        <v>-7998</v>
      </c>
      <c r="I6" s="160">
        <v>-7489</v>
      </c>
      <c r="J6" s="160">
        <v>-7726</v>
      </c>
      <c r="K6" s="160">
        <v>-8231</v>
      </c>
      <c r="L6" s="160">
        <v>-11136</v>
      </c>
      <c r="M6" s="160">
        <v>-15364</v>
      </c>
      <c r="N6" s="160">
        <v>-15962</v>
      </c>
      <c r="O6" s="160">
        <v>-14269</v>
      </c>
      <c r="P6" s="160">
        <v>-14489</v>
      </c>
      <c r="Q6" s="160">
        <v>-13619</v>
      </c>
      <c r="R6" s="160">
        <v>-13147</v>
      </c>
      <c r="S6" s="352">
        <v>-12681</v>
      </c>
    </row>
    <row r="7" spans="1:24">
      <c r="A7" s="248" t="s">
        <v>2</v>
      </c>
      <c r="B7" s="160">
        <v>-1955</v>
      </c>
      <c r="C7" s="162">
        <v>-1514</v>
      </c>
      <c r="D7" s="162">
        <v>-347</v>
      </c>
      <c r="E7" s="162">
        <v>-742</v>
      </c>
      <c r="F7" s="162">
        <v>-3221</v>
      </c>
      <c r="G7" s="162">
        <v>-4589</v>
      </c>
      <c r="H7" s="162">
        <v>-3922</v>
      </c>
      <c r="I7" s="162">
        <v>-56</v>
      </c>
      <c r="J7" s="162">
        <v>-305</v>
      </c>
      <c r="K7" s="162">
        <v>-2036</v>
      </c>
      <c r="L7" s="162">
        <v>-613</v>
      </c>
      <c r="M7" s="162">
        <v>-10188</v>
      </c>
      <c r="N7" s="162">
        <v>-9200</v>
      </c>
      <c r="O7" s="162">
        <v>-5553</v>
      </c>
      <c r="P7" s="162">
        <v>-9703</v>
      </c>
      <c r="Q7" s="162">
        <v>-10015</v>
      </c>
      <c r="R7" s="162">
        <v>-11531</v>
      </c>
      <c r="S7" s="163">
        <v>-12628</v>
      </c>
      <c r="U7" s="92"/>
      <c r="V7" s="92"/>
      <c r="W7" s="92"/>
      <c r="X7" s="92"/>
    </row>
    <row r="8" spans="1:24" ht="13.5" thickBot="1">
      <c r="A8" s="316" t="s">
        <v>23</v>
      </c>
      <c r="B8" s="357">
        <v>10033</v>
      </c>
      <c r="C8" s="219">
        <v>20855</v>
      </c>
      <c r="D8" s="219">
        <v>23547</v>
      </c>
      <c r="E8" s="219">
        <v>12244</v>
      </c>
      <c r="F8" s="219">
        <v>-11776</v>
      </c>
      <c r="G8" s="219">
        <v>-16915</v>
      </c>
      <c r="H8" s="219">
        <v>-21920</v>
      </c>
      <c r="I8" s="219">
        <v>-15601</v>
      </c>
      <c r="J8" s="219">
        <v>-9107</v>
      </c>
      <c r="K8" s="219">
        <v>-9818</v>
      </c>
      <c r="L8" s="219">
        <v>-53256</v>
      </c>
      <c r="M8" s="219">
        <v>-103318</v>
      </c>
      <c r="N8" s="219">
        <v>-93330</v>
      </c>
      <c r="O8" s="164">
        <v>-81426</v>
      </c>
      <c r="P8" s="164">
        <v>-84681</v>
      </c>
      <c r="Q8" s="219">
        <v>-72008</v>
      </c>
      <c r="R8" s="219">
        <v>-56925</v>
      </c>
      <c r="S8" s="165">
        <v>-41498</v>
      </c>
    </row>
    <row r="9" spans="1:24">
      <c r="A9" s="358" t="str">
        <f>'Table B.4'!A6</f>
        <v>Estimates published in GERS 2016-17</v>
      </c>
      <c r="B9" s="355"/>
      <c r="C9" s="160"/>
      <c r="D9" s="160"/>
      <c r="E9" s="160"/>
      <c r="F9" s="160"/>
      <c r="G9" s="160"/>
      <c r="H9" s="160"/>
      <c r="I9" s="160"/>
      <c r="J9" s="160"/>
      <c r="K9" s="160"/>
      <c r="L9" s="160"/>
      <c r="M9" s="160"/>
      <c r="N9" s="160"/>
      <c r="O9" s="160"/>
      <c r="P9" s="160"/>
      <c r="Q9" s="160"/>
      <c r="R9" s="160"/>
      <c r="S9" s="161"/>
    </row>
    <row r="10" spans="1:24">
      <c r="A10" s="248" t="s">
        <v>0</v>
      </c>
      <c r="B10" s="356">
        <v>-3701</v>
      </c>
      <c r="C10" s="162">
        <v>-3497</v>
      </c>
      <c r="D10" s="162">
        <v>-3868</v>
      </c>
      <c r="E10" s="162">
        <v>-5230</v>
      </c>
      <c r="F10" s="162">
        <v>-7573</v>
      </c>
      <c r="G10" s="162">
        <v>-8031</v>
      </c>
      <c r="H10" s="162">
        <v>-8078</v>
      </c>
      <c r="I10" s="162">
        <v>-8018</v>
      </c>
      <c r="J10" s="162">
        <v>-8158</v>
      </c>
      <c r="K10" s="162">
        <v>-8837</v>
      </c>
      <c r="L10" s="162">
        <v>-12364</v>
      </c>
      <c r="M10" s="162">
        <v>-15503</v>
      </c>
      <c r="N10" s="162">
        <v>-16087</v>
      </c>
      <c r="O10" s="162">
        <v>-14989</v>
      </c>
      <c r="P10" s="162">
        <v>-14796</v>
      </c>
      <c r="Q10" s="162">
        <v>-13792</v>
      </c>
      <c r="R10" s="162">
        <v>-12989</v>
      </c>
      <c r="S10" s="163">
        <v>-11983</v>
      </c>
    </row>
    <row r="11" spans="1:24">
      <c r="A11" s="354" t="s">
        <v>1</v>
      </c>
      <c r="B11" s="356">
        <v>-3540</v>
      </c>
      <c r="C11" s="162">
        <v>-3283</v>
      </c>
      <c r="D11" s="162">
        <v>-3459</v>
      </c>
      <c r="E11" s="162">
        <v>-4770</v>
      </c>
      <c r="F11" s="162">
        <v>-7132</v>
      </c>
      <c r="G11" s="162">
        <v>-7663</v>
      </c>
      <c r="H11" s="162">
        <v>-7562</v>
      </c>
      <c r="I11" s="162">
        <v>-7164</v>
      </c>
      <c r="J11" s="162">
        <v>-7492</v>
      </c>
      <c r="K11" s="162">
        <v>-8068</v>
      </c>
      <c r="L11" s="162">
        <v>-11471</v>
      </c>
      <c r="M11" s="162">
        <v>-14949</v>
      </c>
      <c r="N11" s="162">
        <v>-15321</v>
      </c>
      <c r="O11" s="162">
        <v>-14184</v>
      </c>
      <c r="P11" s="162">
        <v>-14295</v>
      </c>
      <c r="Q11" s="162">
        <v>-13419</v>
      </c>
      <c r="R11" s="162">
        <v>-12849</v>
      </c>
      <c r="S11" s="353">
        <v>-11990</v>
      </c>
    </row>
    <row r="12" spans="1:24">
      <c r="A12" s="248" t="s">
        <v>2</v>
      </c>
      <c r="B12" s="356">
        <v>-2182</v>
      </c>
      <c r="C12" s="162">
        <v>-1453</v>
      </c>
      <c r="D12" s="162">
        <v>5</v>
      </c>
      <c r="E12" s="162">
        <v>-1277</v>
      </c>
      <c r="F12" s="162">
        <v>-3571</v>
      </c>
      <c r="G12" s="162">
        <v>-4634</v>
      </c>
      <c r="H12" s="162">
        <v>-3488</v>
      </c>
      <c r="I12" s="162">
        <v>-199</v>
      </c>
      <c r="J12" s="162">
        <v>-2004</v>
      </c>
      <c r="K12" s="162">
        <v>-1237</v>
      </c>
      <c r="L12" s="162">
        <v>-3509</v>
      </c>
      <c r="M12" s="162">
        <v>-9706</v>
      </c>
      <c r="N12" s="162">
        <v>-8256</v>
      </c>
      <c r="O12" s="162">
        <v>-7089</v>
      </c>
      <c r="P12" s="162">
        <v>-10153</v>
      </c>
      <c r="Q12" s="162">
        <v>-10345</v>
      </c>
      <c r="R12" s="162">
        <v>-11615</v>
      </c>
      <c r="S12" s="163">
        <v>-11927</v>
      </c>
      <c r="U12" s="92"/>
      <c r="V12" s="92"/>
      <c r="W12" s="92"/>
      <c r="X12" s="92"/>
    </row>
    <row r="13" spans="1:24" ht="13.5" thickBot="1">
      <c r="A13" s="316" t="s">
        <v>23</v>
      </c>
      <c r="B13" s="357">
        <v>10035</v>
      </c>
      <c r="C13" s="219">
        <v>20873</v>
      </c>
      <c r="D13" s="219">
        <v>26016</v>
      </c>
      <c r="E13" s="219">
        <v>12805</v>
      </c>
      <c r="F13" s="219">
        <v>-11131</v>
      </c>
      <c r="G13" s="219">
        <v>-14634</v>
      </c>
      <c r="H13" s="219">
        <v>-17462</v>
      </c>
      <c r="I13" s="219">
        <v>-11867</v>
      </c>
      <c r="J13" s="219">
        <v>-7544</v>
      </c>
      <c r="K13" s="219">
        <v>-9637</v>
      </c>
      <c r="L13" s="219">
        <v>-59358</v>
      </c>
      <c r="M13" s="219">
        <v>-99700</v>
      </c>
      <c r="N13" s="219">
        <v>-91974</v>
      </c>
      <c r="O13" s="164">
        <v>-81066</v>
      </c>
      <c r="P13" s="164">
        <v>-82786</v>
      </c>
      <c r="Q13" s="219">
        <v>-70094</v>
      </c>
      <c r="R13" s="219">
        <v>-57440</v>
      </c>
      <c r="S13" s="165">
        <v>-40491</v>
      </c>
    </row>
    <row r="14" spans="1:24">
      <c r="A14" s="248" t="s">
        <v>93</v>
      </c>
      <c r="B14" s="359"/>
      <c r="C14" s="93"/>
      <c r="D14" s="93"/>
      <c r="E14" s="93"/>
      <c r="F14" s="93"/>
      <c r="G14" s="93"/>
      <c r="H14" s="93"/>
      <c r="I14" s="93"/>
      <c r="J14" s="93"/>
      <c r="K14" s="93"/>
      <c r="L14" s="93"/>
      <c r="M14" s="93"/>
      <c r="N14" s="93"/>
      <c r="O14" s="93"/>
      <c r="P14" s="93"/>
      <c r="Q14" s="93"/>
      <c r="R14" s="93"/>
      <c r="S14" s="84"/>
    </row>
    <row r="15" spans="1:24">
      <c r="A15" s="248" t="s">
        <v>0</v>
      </c>
      <c r="B15" s="356">
        <v>212</v>
      </c>
      <c r="C15" s="162">
        <v>113</v>
      </c>
      <c r="D15" s="162">
        <v>281</v>
      </c>
      <c r="E15" s="162">
        <v>110</v>
      </c>
      <c r="F15" s="162">
        <v>172</v>
      </c>
      <c r="G15" s="162">
        <v>300</v>
      </c>
      <c r="H15" s="162">
        <v>360</v>
      </c>
      <c r="I15" s="162">
        <v>264</v>
      </c>
      <c r="J15" s="162">
        <v>320</v>
      </c>
      <c r="K15" s="162">
        <v>23</v>
      </c>
      <c r="L15" s="162">
        <v>-180</v>
      </c>
      <c r="M15" s="162">
        <v>364</v>
      </c>
      <c r="N15" s="162">
        <v>579</v>
      </c>
      <c r="O15" s="162">
        <v>197</v>
      </c>
      <c r="P15" s="162">
        <v>212</v>
      </c>
      <c r="Q15" s="162">
        <v>223</v>
      </c>
      <c r="R15" s="162">
        <v>344</v>
      </c>
      <c r="S15" s="163">
        <v>705</v>
      </c>
    </row>
    <row r="16" spans="1:24">
      <c r="A16" s="354" t="s">
        <v>1</v>
      </c>
      <c r="B16" s="356">
        <v>155</v>
      </c>
      <c r="C16" s="162">
        <v>106</v>
      </c>
      <c r="D16" s="162">
        <v>308</v>
      </c>
      <c r="E16" s="162">
        <v>106</v>
      </c>
      <c r="F16" s="162">
        <v>179</v>
      </c>
      <c r="G16" s="162">
        <v>304</v>
      </c>
      <c r="H16" s="162">
        <v>436</v>
      </c>
      <c r="I16" s="162">
        <v>325</v>
      </c>
      <c r="J16" s="162">
        <v>234</v>
      </c>
      <c r="K16" s="162">
        <v>163</v>
      </c>
      <c r="L16" s="162">
        <v>-335</v>
      </c>
      <c r="M16" s="162">
        <v>415</v>
      </c>
      <c r="N16" s="162">
        <v>641</v>
      </c>
      <c r="O16" s="162">
        <v>85</v>
      </c>
      <c r="P16" s="162">
        <v>194</v>
      </c>
      <c r="Q16" s="162">
        <v>200</v>
      </c>
      <c r="R16" s="162">
        <v>298</v>
      </c>
      <c r="S16" s="353">
        <v>691</v>
      </c>
    </row>
    <row r="17" spans="1:19">
      <c r="A17" s="72" t="s">
        <v>2</v>
      </c>
      <c r="B17" s="162">
        <v>-227</v>
      </c>
      <c r="C17" s="162">
        <v>61</v>
      </c>
      <c r="D17" s="162">
        <v>352</v>
      </c>
      <c r="E17" s="162">
        <v>-535</v>
      </c>
      <c r="F17" s="162">
        <v>-350</v>
      </c>
      <c r="G17" s="162">
        <v>-45</v>
      </c>
      <c r="H17" s="162">
        <v>434</v>
      </c>
      <c r="I17" s="162">
        <v>-143</v>
      </c>
      <c r="J17" s="162">
        <v>-1699</v>
      </c>
      <c r="K17" s="162">
        <v>799</v>
      </c>
      <c r="L17" s="162">
        <v>-2896</v>
      </c>
      <c r="M17" s="162">
        <v>482</v>
      </c>
      <c r="N17" s="162">
        <v>944</v>
      </c>
      <c r="O17" s="162">
        <v>-1536</v>
      </c>
      <c r="P17" s="162">
        <v>-450</v>
      </c>
      <c r="Q17" s="162">
        <v>-330</v>
      </c>
      <c r="R17" s="162">
        <v>-84</v>
      </c>
      <c r="S17" s="163">
        <v>701</v>
      </c>
    </row>
    <row r="18" spans="1:19" ht="13.5" thickBot="1">
      <c r="A18" s="136" t="s">
        <v>23</v>
      </c>
      <c r="B18" s="219">
        <v>2</v>
      </c>
      <c r="C18" s="219">
        <v>18</v>
      </c>
      <c r="D18" s="219">
        <v>2469</v>
      </c>
      <c r="E18" s="219">
        <v>561</v>
      </c>
      <c r="F18" s="219">
        <v>645</v>
      </c>
      <c r="G18" s="219">
        <v>2281</v>
      </c>
      <c r="H18" s="219">
        <v>4458</v>
      </c>
      <c r="I18" s="219">
        <v>3734</v>
      </c>
      <c r="J18" s="219">
        <v>1563</v>
      </c>
      <c r="K18" s="219">
        <v>181</v>
      </c>
      <c r="L18" s="219">
        <v>-6102</v>
      </c>
      <c r="M18" s="219">
        <v>3618</v>
      </c>
      <c r="N18" s="219">
        <v>1356</v>
      </c>
      <c r="O18" s="164">
        <v>360</v>
      </c>
      <c r="P18" s="164">
        <v>1895</v>
      </c>
      <c r="Q18" s="219">
        <v>1914</v>
      </c>
      <c r="R18" s="219">
        <v>-515</v>
      </c>
      <c r="S18" s="165">
        <v>1007</v>
      </c>
    </row>
    <row r="20" spans="1:19">
      <c r="A20" s="168" t="s">
        <v>118</v>
      </c>
    </row>
  </sheetData>
  <mergeCells count="3">
    <mergeCell ref="A1:S1"/>
    <mergeCell ref="A2:A3"/>
    <mergeCell ref="B2:S2"/>
  </mergeCells>
  <hyperlinks>
    <hyperlink ref="A20" location="'List of Tables'!A1" display="Back to contents"/>
  </hyperlinks>
  <pageMargins left="0.75" right="0.75" top="1" bottom="1" header="0.5" footer="0.5"/>
  <pageSetup paperSize="9" scale="6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U43"/>
  <sheetViews>
    <sheetView workbookViewId="0">
      <selection sqref="A1:T1"/>
    </sheetView>
  </sheetViews>
  <sheetFormatPr defaultRowHeight="12.75"/>
  <cols>
    <col min="1" max="1" width="38" customWidth="1"/>
  </cols>
  <sheetData>
    <row r="1" spans="1:21" ht="21" customHeight="1" thickBot="1">
      <c r="A1" s="993" t="s">
        <v>333</v>
      </c>
      <c r="B1" s="994"/>
      <c r="C1" s="994"/>
      <c r="D1" s="994"/>
      <c r="E1" s="994"/>
      <c r="F1" s="994"/>
      <c r="G1" s="994"/>
      <c r="H1" s="994"/>
      <c r="I1" s="994"/>
      <c r="J1" s="994"/>
      <c r="K1" s="994"/>
      <c r="L1" s="994"/>
      <c r="M1" s="994"/>
      <c r="N1" s="994"/>
      <c r="O1" s="994"/>
      <c r="P1" s="994"/>
      <c r="Q1" s="994"/>
      <c r="R1" s="994"/>
      <c r="S1" s="994"/>
      <c r="T1" s="995"/>
    </row>
    <row r="2" spans="1:21" ht="13.5" thickBot="1">
      <c r="A2" s="996"/>
      <c r="B2" s="998" t="s">
        <v>24</v>
      </c>
      <c r="C2" s="999"/>
      <c r="D2" s="999"/>
      <c r="E2" s="999"/>
      <c r="F2" s="999"/>
      <c r="G2" s="999"/>
      <c r="H2" s="999"/>
      <c r="I2" s="999"/>
      <c r="J2" s="999"/>
      <c r="K2" s="999"/>
      <c r="L2" s="999"/>
      <c r="M2" s="999"/>
      <c r="N2" s="999"/>
      <c r="O2" s="999"/>
      <c r="P2" s="999"/>
      <c r="Q2" s="999"/>
      <c r="R2" s="999"/>
      <c r="S2" s="999"/>
      <c r="T2" s="1000"/>
    </row>
    <row r="3" spans="1:21" ht="13.5" thickBot="1">
      <c r="A3" s="997"/>
      <c r="B3" s="21" t="s">
        <v>171</v>
      </c>
      <c r="C3" s="21" t="s">
        <v>172</v>
      </c>
      <c r="D3" s="21" t="s">
        <v>173</v>
      </c>
      <c r="E3" s="21" t="s">
        <v>174</v>
      </c>
      <c r="F3" s="21" t="s">
        <v>175</v>
      </c>
      <c r="G3" s="21" t="s">
        <v>176</v>
      </c>
      <c r="H3" s="21" t="s">
        <v>177</v>
      </c>
      <c r="I3" s="21" t="s">
        <v>178</v>
      </c>
      <c r="J3" s="21" t="s">
        <v>179</v>
      </c>
      <c r="K3" s="21" t="s">
        <v>180</v>
      </c>
      <c r="L3" s="21" t="s">
        <v>181</v>
      </c>
      <c r="M3" s="21" t="s">
        <v>182</v>
      </c>
      <c r="N3" s="21" t="s">
        <v>42</v>
      </c>
      <c r="O3" s="21" t="s">
        <v>43</v>
      </c>
      <c r="P3" s="21" t="s">
        <v>78</v>
      </c>
      <c r="Q3" s="137" t="s">
        <v>79</v>
      </c>
      <c r="R3" s="137" t="s">
        <v>120</v>
      </c>
      <c r="S3" s="137" t="s">
        <v>168</v>
      </c>
      <c r="T3" s="138" t="s">
        <v>330</v>
      </c>
    </row>
    <row r="4" spans="1:21">
      <c r="A4" s="295" t="s">
        <v>110</v>
      </c>
      <c r="B4" s="130">
        <v>-3701.18</v>
      </c>
      <c r="C4" s="130">
        <v>-3496.86</v>
      </c>
      <c r="D4" s="130">
        <v>-3867.95</v>
      </c>
      <c r="E4" s="130">
        <v>-5229.5600000000004</v>
      </c>
      <c r="F4" s="130">
        <v>-7572.88</v>
      </c>
      <c r="G4" s="130">
        <v>-8031.42</v>
      </c>
      <c r="H4" s="130">
        <v>-8078.41</v>
      </c>
      <c r="I4" s="130">
        <v>-8017.7</v>
      </c>
      <c r="J4" s="130">
        <v>-8157.68</v>
      </c>
      <c r="K4" s="130">
        <v>-8836.52</v>
      </c>
      <c r="L4" s="130">
        <v>-12364.21</v>
      </c>
      <c r="M4" s="130">
        <v>-15502.76</v>
      </c>
      <c r="N4" s="130">
        <v>-16086.71</v>
      </c>
      <c r="O4" s="130">
        <v>-14989.38</v>
      </c>
      <c r="P4" s="130">
        <v>-14796.29</v>
      </c>
      <c r="Q4" s="130">
        <v>-13792.37</v>
      </c>
      <c r="R4" s="130">
        <v>-12989.14</v>
      </c>
      <c r="S4" s="130">
        <v>-11983.06</v>
      </c>
      <c r="T4" s="232">
        <v>-9775.7999999999993</v>
      </c>
    </row>
    <row r="5" spans="1:21">
      <c r="A5" s="297" t="s">
        <v>111</v>
      </c>
      <c r="B5" s="38">
        <v>-2182.4</v>
      </c>
      <c r="C5" s="38">
        <v>-1452.73</v>
      </c>
      <c r="D5" s="38">
        <v>5.05</v>
      </c>
      <c r="E5" s="38">
        <v>-1276.77</v>
      </c>
      <c r="F5" s="38">
        <v>-3571.08</v>
      </c>
      <c r="G5" s="38">
        <v>-4633.9799999999996</v>
      </c>
      <c r="H5" s="38">
        <v>-3487.72</v>
      </c>
      <c r="I5" s="38">
        <v>-199.17</v>
      </c>
      <c r="J5" s="38">
        <v>-2004.36</v>
      </c>
      <c r="K5" s="38">
        <v>-1236.8399999999999</v>
      </c>
      <c r="L5" s="38">
        <v>-3509.2</v>
      </c>
      <c r="M5" s="38">
        <v>-9706.48</v>
      </c>
      <c r="N5" s="38">
        <v>-8256.35</v>
      </c>
      <c r="O5" s="38">
        <v>-7089.11</v>
      </c>
      <c r="P5" s="38">
        <v>-10153.11</v>
      </c>
      <c r="Q5" s="38">
        <v>-10344.76</v>
      </c>
      <c r="R5" s="38">
        <v>-11615.03</v>
      </c>
      <c r="S5" s="38">
        <v>-11927.39</v>
      </c>
      <c r="T5" s="103">
        <v>-9567.5400000000009</v>
      </c>
    </row>
    <row r="6" spans="1:21" ht="13.5" thickBot="1">
      <c r="A6" s="260" t="s">
        <v>23</v>
      </c>
      <c r="B6" s="171">
        <v>10035</v>
      </c>
      <c r="C6" s="171">
        <v>20873</v>
      </c>
      <c r="D6" s="171">
        <v>26016</v>
      </c>
      <c r="E6" s="171">
        <v>12805</v>
      </c>
      <c r="F6" s="171">
        <v>-11131</v>
      </c>
      <c r="G6" s="171">
        <v>-14634</v>
      </c>
      <c r="H6" s="171">
        <v>-17462</v>
      </c>
      <c r="I6" s="171">
        <v>-11867</v>
      </c>
      <c r="J6" s="171">
        <v>-7544</v>
      </c>
      <c r="K6" s="171">
        <v>-9637</v>
      </c>
      <c r="L6" s="171">
        <v>-59358</v>
      </c>
      <c r="M6" s="171">
        <v>-99700</v>
      </c>
      <c r="N6" s="171">
        <v>-91974</v>
      </c>
      <c r="O6" s="171">
        <v>-81066</v>
      </c>
      <c r="P6" s="171">
        <v>-82786</v>
      </c>
      <c r="Q6" s="171">
        <v>-70094</v>
      </c>
      <c r="R6" s="171">
        <v>-57440</v>
      </c>
      <c r="S6" s="171">
        <v>-40491</v>
      </c>
      <c r="T6" s="216">
        <v>-8053</v>
      </c>
    </row>
    <row r="7" spans="1:21" ht="13.5" thickBot="1">
      <c r="A7" s="297"/>
      <c r="B7" s="992" t="s">
        <v>304</v>
      </c>
      <c r="C7" s="984"/>
      <c r="D7" s="984"/>
      <c r="E7" s="984"/>
      <c r="F7" s="984"/>
      <c r="G7" s="984"/>
      <c r="H7" s="984"/>
      <c r="I7" s="984"/>
      <c r="J7" s="984"/>
      <c r="K7" s="984"/>
      <c r="L7" s="984"/>
      <c r="M7" s="984"/>
      <c r="N7" s="984"/>
      <c r="O7" s="984"/>
      <c r="P7" s="984"/>
      <c r="Q7" s="984"/>
      <c r="R7" s="984"/>
      <c r="S7" s="984"/>
      <c r="T7" s="985"/>
    </row>
    <row r="8" spans="1:21">
      <c r="A8" s="297" t="s">
        <v>110</v>
      </c>
      <c r="B8" s="67">
        <v>-4.7330133557581068E-2</v>
      </c>
      <c r="C8" s="67">
        <v>-4.3687682903426991E-2</v>
      </c>
      <c r="D8" s="67">
        <v>-4.6108402876305105E-2</v>
      </c>
      <c r="E8" s="67">
        <v>-5.9719429815315542E-2</v>
      </c>
      <c r="F8" s="67">
        <v>-8.2673642236125472E-2</v>
      </c>
      <c r="G8" s="67">
        <v>-8.1955054936913935E-2</v>
      </c>
      <c r="H8" s="67">
        <v>-7.8134579838065155E-2</v>
      </c>
      <c r="I8" s="67">
        <v>-7.2663973824039843E-2</v>
      </c>
      <c r="J8" s="67">
        <v>-6.9915220826948329E-2</v>
      </c>
      <c r="K8" s="67">
        <v>-7.292434503168177E-2</v>
      </c>
      <c r="L8" s="67">
        <v>-0.1000331064800514</v>
      </c>
      <c r="M8" s="67">
        <v>-0.12566349659249113</v>
      </c>
      <c r="N8" s="67">
        <v>-0.12944497865612012</v>
      </c>
      <c r="O8" s="67">
        <v>-0.11652989321408802</v>
      </c>
      <c r="P8" s="67">
        <v>-0.11254865526922152</v>
      </c>
      <c r="Q8" s="67">
        <v>-0.10002498381853553</v>
      </c>
      <c r="R8" s="67">
        <v>-9.0202467600135366E-2</v>
      </c>
      <c r="S8" s="67">
        <v>-8.2272796772928702E-2</v>
      </c>
      <c r="T8" s="129">
        <v>-6.5161092033193646E-2</v>
      </c>
      <c r="U8" s="24"/>
    </row>
    <row r="9" spans="1:21">
      <c r="A9" s="297" t="s">
        <v>111</v>
      </c>
      <c r="B9" s="67">
        <v>-2.5414369273207733E-2</v>
      </c>
      <c r="C9" s="67">
        <v>-1.58546133494681E-2</v>
      </c>
      <c r="D9" s="67">
        <v>5.0180735109015906E-5</v>
      </c>
      <c r="E9" s="67">
        <v>-1.2580271566046105E-2</v>
      </c>
      <c r="F9" s="67">
        <v>-3.3341947955234839E-2</v>
      </c>
      <c r="G9" s="67">
        <v>-4.1321715645089692E-2</v>
      </c>
      <c r="H9" s="67">
        <v>-2.9222020224803073E-2</v>
      </c>
      <c r="I9" s="67">
        <v>-1.5287301799291704E-3</v>
      </c>
      <c r="J9" s="67">
        <v>-1.468878774043623E-2</v>
      </c>
      <c r="K9" s="67">
        <v>-8.4957482449408202E-3</v>
      </c>
      <c r="L9" s="67">
        <v>-2.3737810966879488E-2</v>
      </c>
      <c r="M9" s="67">
        <v>-6.8332048328207384E-2</v>
      </c>
      <c r="N9" s="67">
        <v>-5.6066758989094544E-2</v>
      </c>
      <c r="O9" s="67">
        <v>-4.705401250864618E-2</v>
      </c>
      <c r="P9" s="67">
        <v>-6.8003420964344113E-2</v>
      </c>
      <c r="Q9" s="67">
        <v>-6.6412608737521264E-2</v>
      </c>
      <c r="R9" s="67">
        <v>-7.3951539868913521E-2</v>
      </c>
      <c r="S9" s="67">
        <v>-7.663831777742651E-2</v>
      </c>
      <c r="T9" s="129">
        <v>-6.0026531396364061E-2</v>
      </c>
      <c r="U9" s="24"/>
    </row>
    <row r="10" spans="1:21" ht="13.5" thickBot="1">
      <c r="A10" s="260" t="s">
        <v>23</v>
      </c>
      <c r="B10" s="172">
        <v>1.0118814137500921E-2</v>
      </c>
      <c r="C10" s="172">
        <v>2.0153188564057557E-2</v>
      </c>
      <c r="D10" s="172">
        <v>2.3835329536074115E-2</v>
      </c>
      <c r="E10" s="172">
        <v>1.1318236458775279E-2</v>
      </c>
      <c r="F10" s="172">
        <v>-9.347348337572713E-3</v>
      </c>
      <c r="G10" s="172">
        <v>-1.1621055440232644E-2</v>
      </c>
      <c r="H10" s="172">
        <v>-1.3226693652292933E-2</v>
      </c>
      <c r="I10" s="172">
        <v>-8.4614940344577543E-3</v>
      </c>
      <c r="J10" s="172">
        <v>-5.1078546807218437E-3</v>
      </c>
      <c r="K10" s="172">
        <v>-6.2283813059371591E-3</v>
      </c>
      <c r="L10" s="172">
        <v>-3.8370541601377664E-2</v>
      </c>
      <c r="M10" s="172">
        <v>-6.5106802583375242E-2</v>
      </c>
      <c r="N10" s="172">
        <v>-5.7770544647584854E-2</v>
      </c>
      <c r="O10" s="172">
        <v>-4.9611236058199844E-2</v>
      </c>
      <c r="P10" s="172">
        <v>-4.8984581448271697E-2</v>
      </c>
      <c r="Q10" s="172">
        <v>-3.9836095387483235E-2</v>
      </c>
      <c r="R10" s="172">
        <v>-3.1305659653414079E-2</v>
      </c>
      <c r="S10" s="172">
        <v>-2.1471000283162039E-2</v>
      </c>
      <c r="T10" s="217">
        <v>-4.1182505029553418E-3</v>
      </c>
      <c r="U10" s="24"/>
    </row>
    <row r="12" spans="1:21">
      <c r="A12" s="168" t="s">
        <v>118</v>
      </c>
      <c r="O12" s="27"/>
      <c r="P12" s="27"/>
      <c r="Q12" s="27"/>
      <c r="R12" s="27"/>
      <c r="S12" s="27"/>
      <c r="T12" s="27"/>
    </row>
    <row r="13" spans="1:21">
      <c r="O13" s="27"/>
      <c r="P13" s="27"/>
      <c r="Q13" s="27"/>
      <c r="R13" s="27"/>
      <c r="S13" s="27"/>
      <c r="T13" s="27"/>
    </row>
    <row r="14" spans="1:21" ht="15.75" customHeight="1">
      <c r="O14" s="27"/>
      <c r="P14" s="27"/>
      <c r="Q14" s="27"/>
      <c r="R14" s="27"/>
      <c r="S14" s="27"/>
      <c r="T14" s="27"/>
    </row>
    <row r="15" spans="1:21">
      <c r="A15" s="235"/>
    </row>
    <row r="16" spans="1:21">
      <c r="B16" s="23"/>
      <c r="C16" s="23"/>
      <c r="D16" s="23"/>
      <c r="E16" s="23"/>
      <c r="F16" s="23"/>
      <c r="G16" s="23"/>
      <c r="H16" s="23"/>
      <c r="I16" s="23"/>
      <c r="J16" s="23"/>
      <c r="K16" s="23"/>
      <c r="L16" s="23"/>
      <c r="M16" s="23"/>
      <c r="N16" s="23"/>
      <c r="O16" s="23"/>
      <c r="P16" s="23"/>
      <c r="Q16" s="23"/>
      <c r="R16" s="23"/>
      <c r="S16" s="23"/>
      <c r="T16" s="23"/>
    </row>
    <row r="19" spans="1:20">
      <c r="A19" s="235"/>
    </row>
    <row r="20" spans="1:20">
      <c r="A20" s="235"/>
      <c r="B20" s="23"/>
      <c r="C20" s="23"/>
      <c r="D20" s="23"/>
      <c r="E20" s="23"/>
      <c r="F20" s="23"/>
      <c r="G20" s="23"/>
      <c r="H20" s="23"/>
      <c r="I20" s="23"/>
      <c r="J20" s="23"/>
      <c r="K20" s="23"/>
      <c r="L20" s="23"/>
      <c r="M20" s="23"/>
      <c r="N20" s="23"/>
      <c r="O20" s="23"/>
      <c r="P20" s="23"/>
      <c r="Q20" s="23"/>
      <c r="R20" s="23"/>
      <c r="S20" s="23"/>
      <c r="T20" s="23"/>
    </row>
    <row r="22" spans="1:20">
      <c r="A22" s="235"/>
    </row>
    <row r="23" spans="1:20">
      <c r="A23" s="235"/>
      <c r="B23" s="24"/>
      <c r="C23" s="24"/>
      <c r="D23" s="24"/>
      <c r="E23" s="24"/>
      <c r="F23" s="24"/>
      <c r="G23" s="24"/>
      <c r="H23" s="24"/>
      <c r="I23" s="24"/>
      <c r="J23" s="24"/>
      <c r="K23" s="24"/>
      <c r="L23" s="24"/>
      <c r="M23" s="24"/>
      <c r="N23" s="24"/>
      <c r="O23" s="24"/>
      <c r="P23" s="24"/>
      <c r="Q23" s="24"/>
      <c r="R23" s="24"/>
      <c r="S23" s="24"/>
      <c r="T23" s="24"/>
    </row>
    <row r="26" spans="1:20">
      <c r="A26" s="235"/>
      <c r="B26" s="362"/>
      <c r="C26" s="362"/>
      <c r="D26" s="362"/>
      <c r="E26" s="362"/>
      <c r="F26" s="362"/>
      <c r="G26" s="362"/>
      <c r="H26" s="362"/>
      <c r="I26" s="362"/>
      <c r="J26" s="362"/>
      <c r="K26" s="362"/>
      <c r="L26" s="362"/>
      <c r="M26" s="362"/>
      <c r="N26" s="362"/>
      <c r="O26" s="362"/>
      <c r="P26" s="362"/>
      <c r="Q26" s="362"/>
      <c r="R26" s="362"/>
      <c r="S26" s="362"/>
      <c r="T26" s="362"/>
    </row>
    <row r="27" spans="1:20">
      <c r="B27" s="868"/>
      <c r="C27" s="868"/>
      <c r="D27" s="868"/>
      <c r="E27" s="868"/>
      <c r="F27" s="868"/>
      <c r="G27" s="868"/>
      <c r="H27" s="868"/>
      <c r="I27" s="868"/>
      <c r="J27" s="868"/>
      <c r="K27" s="868"/>
      <c r="L27" s="868"/>
      <c r="M27" s="868"/>
      <c r="N27" s="868"/>
      <c r="O27" s="868"/>
      <c r="P27" s="868"/>
      <c r="Q27" s="868"/>
      <c r="R27" s="868"/>
      <c r="S27" s="868"/>
      <c r="T27" s="868"/>
    </row>
    <row r="28" spans="1:20">
      <c r="B28" s="372"/>
    </row>
    <row r="29" spans="1:20">
      <c r="A29" s="235"/>
      <c r="B29" s="372"/>
    </row>
    <row r="30" spans="1:20">
      <c r="A30" s="303"/>
      <c r="B30" s="24"/>
      <c r="C30" s="24"/>
      <c r="D30" s="24"/>
      <c r="E30" s="24"/>
      <c r="F30" s="24"/>
      <c r="G30" s="24"/>
      <c r="H30" s="24"/>
      <c r="I30" s="24"/>
      <c r="J30" s="24"/>
      <c r="K30" s="24"/>
      <c r="L30" s="24"/>
      <c r="M30" s="24"/>
      <c r="N30" s="24"/>
      <c r="O30" s="24"/>
      <c r="P30" s="24"/>
      <c r="Q30" s="24"/>
      <c r="R30" s="24"/>
      <c r="S30" s="24"/>
      <c r="T30" s="24"/>
    </row>
    <row r="31" spans="1:20">
      <c r="A31" s="303"/>
      <c r="B31" s="24"/>
      <c r="C31" s="24"/>
      <c r="D31" s="24"/>
      <c r="E31" s="24"/>
      <c r="F31" s="24"/>
      <c r="G31" s="24"/>
      <c r="H31" s="24"/>
      <c r="I31" s="24"/>
      <c r="J31" s="24"/>
      <c r="K31" s="24"/>
      <c r="L31" s="24"/>
      <c r="M31" s="24"/>
      <c r="N31" s="24"/>
      <c r="O31" s="24"/>
      <c r="P31" s="24"/>
      <c r="Q31" s="24"/>
      <c r="R31" s="24"/>
      <c r="S31" s="24"/>
      <c r="T31" s="24"/>
    </row>
    <row r="32" spans="1:20">
      <c r="A32" s="23"/>
      <c r="B32" s="372"/>
    </row>
    <row r="33" spans="2:2">
      <c r="B33" s="372"/>
    </row>
    <row r="34" spans="2:2">
      <c r="B34" s="372"/>
    </row>
    <row r="35" spans="2:2" s="23" customFormat="1">
      <c r="B35" s="372"/>
    </row>
    <row r="36" spans="2:2">
      <c r="B36" s="372"/>
    </row>
    <row r="37" spans="2:2">
      <c r="B37" s="372"/>
    </row>
    <row r="38" spans="2:2" s="23" customFormat="1">
      <c r="B38" s="372"/>
    </row>
    <row r="39" spans="2:2">
      <c r="B39" s="372"/>
    </row>
    <row r="40" spans="2:2">
      <c r="B40" s="372"/>
    </row>
    <row r="41" spans="2:2">
      <c r="B41" s="372"/>
    </row>
    <row r="42" spans="2:2">
      <c r="B42" s="372"/>
    </row>
    <row r="43" spans="2:2">
      <c r="B43" s="372"/>
    </row>
  </sheetData>
  <mergeCells count="4">
    <mergeCell ref="B7:T7"/>
    <mergeCell ref="A1:T1"/>
    <mergeCell ref="A2:A3"/>
    <mergeCell ref="B2:T2"/>
  </mergeCells>
  <conditionalFormatting sqref="B20:T20">
    <cfRule type="cellIs" dxfId="0" priority="1" operator="notBetween">
      <formula>-0.01</formula>
      <formula>0.01</formula>
    </cfRule>
  </conditionalFormatting>
  <hyperlinks>
    <hyperlink ref="A12" location="'List of Tables'!A1" display="Back to contents"/>
  </hyperlinks>
  <pageMargins left="0.75" right="0.75" top="1" bottom="1" header="0.5" footer="0.5"/>
  <pageSetup paperSize="9" scale="61" orientation="landscape" horizontalDpi="300" verticalDpi="30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S20"/>
  <sheetViews>
    <sheetView workbookViewId="0">
      <selection sqref="A1:T1"/>
    </sheetView>
  </sheetViews>
  <sheetFormatPr defaultRowHeight="12.75"/>
  <cols>
    <col min="1" max="1" width="54.140625" style="85" customWidth="1"/>
    <col min="2" max="16384" width="9.140625" style="85"/>
  </cols>
  <sheetData>
    <row r="1" spans="1:19" ht="30" customHeight="1" thickBot="1">
      <c r="A1" s="1237" t="s">
        <v>357</v>
      </c>
      <c r="B1" s="1211"/>
      <c r="C1" s="1211"/>
      <c r="D1" s="1211"/>
      <c r="E1" s="1211"/>
      <c r="F1" s="1211"/>
      <c r="G1" s="1211"/>
      <c r="H1" s="1211"/>
      <c r="I1" s="1211"/>
      <c r="J1" s="1211"/>
      <c r="K1" s="1211"/>
      <c r="L1" s="1211"/>
      <c r="M1" s="1211"/>
      <c r="N1" s="1211"/>
      <c r="O1" s="1238"/>
      <c r="P1" s="1238"/>
      <c r="Q1" s="1211"/>
      <c r="R1" s="1211"/>
      <c r="S1" s="1238"/>
    </row>
    <row r="2" spans="1:19">
      <c r="A2" s="1240"/>
      <c r="B2" s="1214" t="s">
        <v>24</v>
      </c>
      <c r="C2" s="1232"/>
      <c r="D2" s="1232"/>
      <c r="E2" s="1232"/>
      <c r="F2" s="1232"/>
      <c r="G2" s="1232"/>
      <c r="H2" s="1232"/>
      <c r="I2" s="1232"/>
      <c r="J2" s="1232"/>
      <c r="K2" s="1232"/>
      <c r="L2" s="1232"/>
      <c r="M2" s="1232"/>
      <c r="N2" s="1232"/>
      <c r="O2" s="1232"/>
      <c r="P2" s="1232"/>
      <c r="Q2" s="1232"/>
      <c r="R2" s="1233"/>
      <c r="S2" s="1239"/>
    </row>
    <row r="3" spans="1:19" ht="13.5" thickBot="1">
      <c r="A3" s="1241"/>
      <c r="B3" s="201" t="str">
        <f>'Table B.7'!B3</f>
        <v>1998-99</v>
      </c>
      <c r="C3" s="201" t="str">
        <f>'Table B.7'!C3</f>
        <v>1999-00</v>
      </c>
      <c r="D3" s="201" t="str">
        <f>'Table B.7'!D3</f>
        <v>2000-01</v>
      </c>
      <c r="E3" s="201" t="str">
        <f>'Table B.7'!E3</f>
        <v>2001-02</v>
      </c>
      <c r="F3" s="201" t="str">
        <f>'Table B.7'!F3</f>
        <v>2002-03</v>
      </c>
      <c r="G3" s="201" t="str">
        <f>'Table B.7'!G3</f>
        <v>2003-04</v>
      </c>
      <c r="H3" s="201" t="str">
        <f>'Table B.7'!H3</f>
        <v>2004-05</v>
      </c>
      <c r="I3" s="201" t="str">
        <f>'Table B.7'!I3</f>
        <v>2005-06</v>
      </c>
      <c r="J3" s="201" t="str">
        <f>'Table B.7'!J3</f>
        <v>2006-07</v>
      </c>
      <c r="K3" s="201" t="str">
        <f>'Table B.7'!K3</f>
        <v>2007-08</v>
      </c>
      <c r="L3" s="201" t="str">
        <f>'Table B.7'!L3</f>
        <v>2008-09</v>
      </c>
      <c r="M3" s="201" t="str">
        <f>'Table B.7'!M3</f>
        <v>2009-10</v>
      </c>
      <c r="N3" s="201" t="str">
        <f>'Table B.7'!N3</f>
        <v>2010-11</v>
      </c>
      <c r="O3" s="70" t="str">
        <f>'Table B.7'!O3</f>
        <v>2011-12</v>
      </c>
      <c r="P3" s="70" t="str">
        <f>'Table B.7'!P3</f>
        <v>2012-13</v>
      </c>
      <c r="Q3" s="201" t="str">
        <f>'Table B.7'!Q3</f>
        <v>2013-14</v>
      </c>
      <c r="R3" s="201" t="str">
        <f>'Table B.7'!R3</f>
        <v>2014-15</v>
      </c>
      <c r="S3" s="71" t="str">
        <f>'Table B.7'!S3</f>
        <v>2015-16</v>
      </c>
    </row>
    <row r="4" spans="1:19">
      <c r="A4" s="94" t="str">
        <f>'Table B.7'!A4</f>
        <v>Estimates published in GERS 2015-16</v>
      </c>
      <c r="B4" s="166"/>
      <c r="C4" s="166"/>
      <c r="D4" s="166"/>
      <c r="E4" s="166"/>
      <c r="F4" s="166"/>
      <c r="G4" s="166"/>
      <c r="H4" s="166"/>
      <c r="I4" s="166"/>
      <c r="J4" s="166"/>
      <c r="K4" s="166"/>
      <c r="L4" s="166"/>
      <c r="M4" s="166"/>
      <c r="N4" s="166"/>
      <c r="O4" s="166"/>
      <c r="P4" s="166"/>
      <c r="Q4" s="166"/>
      <c r="R4" s="166"/>
      <c r="S4" s="167"/>
    </row>
    <row r="5" spans="1:19">
      <c r="A5" s="72" t="s">
        <v>0</v>
      </c>
      <c r="B5" s="160">
        <v>-4098</v>
      </c>
      <c r="C5" s="160">
        <v>-3808</v>
      </c>
      <c r="D5" s="160">
        <v>-3971</v>
      </c>
      <c r="E5" s="160">
        <v>-5881</v>
      </c>
      <c r="F5" s="160">
        <v>-8849</v>
      </c>
      <c r="G5" s="160">
        <v>-9679</v>
      </c>
      <c r="H5" s="160">
        <v>-10734</v>
      </c>
      <c r="I5" s="160">
        <v>-11181</v>
      </c>
      <c r="J5" s="160">
        <v>-11945</v>
      </c>
      <c r="K5" s="160">
        <v>-12351</v>
      </c>
      <c r="L5" s="160">
        <v>-16089</v>
      </c>
      <c r="M5" s="160">
        <v>-19847</v>
      </c>
      <c r="N5" s="160">
        <v>-19844</v>
      </c>
      <c r="O5" s="160">
        <v>-18430</v>
      </c>
      <c r="P5" s="160">
        <v>-19303</v>
      </c>
      <c r="Q5" s="160">
        <v>-16981</v>
      </c>
      <c r="R5" s="160">
        <v>-16114</v>
      </c>
      <c r="S5" s="161">
        <v>-14892</v>
      </c>
    </row>
    <row r="6" spans="1:19">
      <c r="A6" s="354" t="s">
        <v>1</v>
      </c>
      <c r="B6" s="160">
        <v>-3880</v>
      </c>
      <c r="C6" s="160">
        <v>-3587</v>
      </c>
      <c r="D6" s="160">
        <v>-3588</v>
      </c>
      <c r="E6" s="160">
        <v>-5417</v>
      </c>
      <c r="F6" s="160">
        <v>-8415</v>
      </c>
      <c r="G6" s="160">
        <v>-9315</v>
      </c>
      <c r="H6" s="160">
        <v>-10295</v>
      </c>
      <c r="I6" s="160">
        <v>-10388</v>
      </c>
      <c r="J6" s="160">
        <v>-11192</v>
      </c>
      <c r="K6" s="160">
        <v>-11721</v>
      </c>
      <c r="L6" s="160">
        <v>-15041</v>
      </c>
      <c r="M6" s="160">
        <v>-19344</v>
      </c>
      <c r="N6" s="160">
        <v>-19140</v>
      </c>
      <c r="O6" s="160">
        <v>-17513</v>
      </c>
      <c r="P6" s="160">
        <v>-18783</v>
      </c>
      <c r="Q6" s="160">
        <v>-16586</v>
      </c>
      <c r="R6" s="160">
        <v>-15927</v>
      </c>
      <c r="S6" s="161">
        <v>-14886</v>
      </c>
    </row>
    <row r="7" spans="1:19">
      <c r="A7" s="72" t="s">
        <v>2</v>
      </c>
      <c r="B7" s="160">
        <v>-2140</v>
      </c>
      <c r="C7" s="162">
        <v>-1712</v>
      </c>
      <c r="D7" s="162">
        <v>-168</v>
      </c>
      <c r="E7" s="162">
        <v>-1283</v>
      </c>
      <c r="F7" s="162">
        <v>-4325</v>
      </c>
      <c r="G7" s="162">
        <v>-5936</v>
      </c>
      <c r="H7" s="162">
        <v>-6219</v>
      </c>
      <c r="I7" s="162">
        <v>-2955</v>
      </c>
      <c r="J7" s="162">
        <v>-3771</v>
      </c>
      <c r="K7" s="162">
        <v>-5526</v>
      </c>
      <c r="L7" s="162">
        <v>-4518</v>
      </c>
      <c r="M7" s="162">
        <v>-14168</v>
      </c>
      <c r="N7" s="162">
        <v>-12379</v>
      </c>
      <c r="O7" s="162">
        <v>-8797</v>
      </c>
      <c r="P7" s="162">
        <v>-13997</v>
      </c>
      <c r="Q7" s="162">
        <v>-12982</v>
      </c>
      <c r="R7" s="162">
        <v>-14311</v>
      </c>
      <c r="S7" s="163">
        <v>-14833</v>
      </c>
    </row>
    <row r="8" spans="1:19" ht="13.5" thickBot="1">
      <c r="A8" s="74" t="s">
        <v>23</v>
      </c>
      <c r="B8" s="219">
        <v>4388</v>
      </c>
      <c r="C8" s="219">
        <v>14418</v>
      </c>
      <c r="D8" s="219">
        <v>17149</v>
      </c>
      <c r="E8" s="219">
        <v>-551</v>
      </c>
      <c r="F8" s="219">
        <v>-26714</v>
      </c>
      <c r="G8" s="219">
        <v>-31515</v>
      </c>
      <c r="H8" s="219">
        <v>-43735</v>
      </c>
      <c r="I8" s="219">
        <v>-41637</v>
      </c>
      <c r="J8" s="219">
        <v>-37083</v>
      </c>
      <c r="K8" s="219">
        <v>-40883</v>
      </c>
      <c r="L8" s="219">
        <v>-103879</v>
      </c>
      <c r="M8" s="219">
        <v>-154816</v>
      </c>
      <c r="N8" s="219">
        <v>-136898</v>
      </c>
      <c r="O8" s="164">
        <v>-115546</v>
      </c>
      <c r="P8" s="164">
        <v>-123216</v>
      </c>
      <c r="Q8" s="219">
        <v>-103933</v>
      </c>
      <c r="R8" s="219">
        <v>-91668</v>
      </c>
      <c r="S8" s="165">
        <v>-75320</v>
      </c>
    </row>
    <row r="9" spans="1:19">
      <c r="A9" s="94" t="str">
        <f>'Table B.7'!A9</f>
        <v>Estimates published in GERS 2016-17</v>
      </c>
      <c r="B9" s="160"/>
      <c r="C9" s="160"/>
      <c r="D9" s="160"/>
      <c r="E9" s="160"/>
      <c r="F9" s="160"/>
      <c r="G9" s="160"/>
      <c r="H9" s="160"/>
      <c r="I9" s="160"/>
      <c r="J9" s="160"/>
      <c r="K9" s="160"/>
      <c r="L9" s="160"/>
      <c r="M9" s="160"/>
      <c r="N9" s="160"/>
      <c r="O9" s="160"/>
      <c r="P9" s="160"/>
      <c r="Q9" s="160"/>
      <c r="R9" s="160"/>
      <c r="S9" s="161"/>
    </row>
    <row r="10" spans="1:19">
      <c r="A10" s="72" t="s">
        <v>0</v>
      </c>
      <c r="B10" s="162">
        <v>-3887</v>
      </c>
      <c r="C10" s="162">
        <v>-3682</v>
      </c>
      <c r="D10" s="162">
        <v>-3653</v>
      </c>
      <c r="E10" s="162">
        <v>-5730</v>
      </c>
      <c r="F10" s="162">
        <v>-8648</v>
      </c>
      <c r="G10" s="162">
        <v>-9340</v>
      </c>
      <c r="H10" s="162">
        <v>-10349</v>
      </c>
      <c r="I10" s="162">
        <v>-10844</v>
      </c>
      <c r="J10" s="162">
        <v>-11560</v>
      </c>
      <c r="K10" s="162">
        <v>-12633</v>
      </c>
      <c r="L10" s="162">
        <v>-16871</v>
      </c>
      <c r="M10" s="162">
        <v>-19962</v>
      </c>
      <c r="N10" s="162">
        <v>-19878</v>
      </c>
      <c r="O10" s="162">
        <v>-18617</v>
      </c>
      <c r="P10" s="162">
        <v>-19181</v>
      </c>
      <c r="Q10" s="162">
        <v>-16776</v>
      </c>
      <c r="R10" s="162">
        <v>-15847</v>
      </c>
      <c r="S10" s="163">
        <v>-14602</v>
      </c>
    </row>
    <row r="11" spans="1:19">
      <c r="A11" s="354" t="s">
        <v>1</v>
      </c>
      <c r="B11" s="162">
        <v>-3725</v>
      </c>
      <c r="C11" s="162">
        <v>-3469</v>
      </c>
      <c r="D11" s="162">
        <v>-3244</v>
      </c>
      <c r="E11" s="162">
        <v>-5271</v>
      </c>
      <c r="F11" s="162">
        <v>-8208</v>
      </c>
      <c r="G11" s="162">
        <v>-8971</v>
      </c>
      <c r="H11" s="162">
        <v>-9832</v>
      </c>
      <c r="I11" s="162">
        <v>-9990</v>
      </c>
      <c r="J11" s="162">
        <v>-10895</v>
      </c>
      <c r="K11" s="162">
        <v>-11864</v>
      </c>
      <c r="L11" s="162">
        <v>-15977</v>
      </c>
      <c r="M11" s="162">
        <v>-19409</v>
      </c>
      <c r="N11" s="162">
        <v>-19112</v>
      </c>
      <c r="O11" s="162">
        <v>-17812</v>
      </c>
      <c r="P11" s="162">
        <v>-18680</v>
      </c>
      <c r="Q11" s="162">
        <v>-16403</v>
      </c>
      <c r="R11" s="162">
        <v>-15707</v>
      </c>
      <c r="S11" s="163">
        <v>-14609</v>
      </c>
    </row>
    <row r="12" spans="1:19">
      <c r="A12" s="72" t="s">
        <v>2</v>
      </c>
      <c r="B12" s="162">
        <v>-2368</v>
      </c>
      <c r="C12" s="162">
        <v>-1638</v>
      </c>
      <c r="D12" s="162">
        <v>220</v>
      </c>
      <c r="E12" s="162">
        <v>-1777</v>
      </c>
      <c r="F12" s="162">
        <v>-4647</v>
      </c>
      <c r="G12" s="162">
        <v>-5942</v>
      </c>
      <c r="H12" s="162">
        <v>-5758</v>
      </c>
      <c r="I12" s="162">
        <v>-3025</v>
      </c>
      <c r="J12" s="162">
        <v>-5406</v>
      </c>
      <c r="K12" s="162">
        <v>-5033</v>
      </c>
      <c r="L12" s="162">
        <v>-8016</v>
      </c>
      <c r="M12" s="162">
        <v>-14166</v>
      </c>
      <c r="N12" s="162">
        <v>-12047</v>
      </c>
      <c r="O12" s="162">
        <v>-10716</v>
      </c>
      <c r="P12" s="162">
        <v>-14538</v>
      </c>
      <c r="Q12" s="162">
        <v>-13329</v>
      </c>
      <c r="R12" s="162">
        <v>-14473</v>
      </c>
      <c r="S12" s="163">
        <v>-14546</v>
      </c>
    </row>
    <row r="13" spans="1:19" ht="13.5" thickBot="1">
      <c r="A13" s="74" t="s">
        <v>23</v>
      </c>
      <c r="B13" s="219">
        <v>4390</v>
      </c>
      <c r="C13" s="219">
        <v>14436</v>
      </c>
      <c r="D13" s="219">
        <v>19618</v>
      </c>
      <c r="E13" s="219">
        <v>10</v>
      </c>
      <c r="F13" s="219">
        <v>-26069</v>
      </c>
      <c r="G13" s="219">
        <v>-29234</v>
      </c>
      <c r="H13" s="219">
        <v>-39138</v>
      </c>
      <c r="I13" s="219">
        <v>-37355</v>
      </c>
      <c r="J13" s="219">
        <v>-35087</v>
      </c>
      <c r="K13" s="219">
        <v>-40380</v>
      </c>
      <c r="L13" s="219">
        <v>-110774</v>
      </c>
      <c r="M13" s="219">
        <v>-151658</v>
      </c>
      <c r="N13" s="219">
        <v>-136331</v>
      </c>
      <c r="O13" s="164">
        <v>-115894</v>
      </c>
      <c r="P13" s="164">
        <v>-121904</v>
      </c>
      <c r="Q13" s="219">
        <v>-102074</v>
      </c>
      <c r="R13" s="219">
        <v>-94388</v>
      </c>
      <c r="S13" s="165">
        <v>-72119</v>
      </c>
    </row>
    <row r="14" spans="1:19">
      <c r="A14" s="72" t="s">
        <v>93</v>
      </c>
      <c r="B14" s="93"/>
      <c r="C14" s="93"/>
      <c r="D14" s="93"/>
      <c r="E14" s="93"/>
      <c r="F14" s="93"/>
      <c r="G14" s="93"/>
      <c r="H14" s="93"/>
      <c r="I14" s="93"/>
      <c r="J14" s="93"/>
      <c r="K14" s="93"/>
      <c r="L14" s="93"/>
      <c r="M14" s="93"/>
      <c r="N14" s="93"/>
      <c r="O14" s="93"/>
      <c r="P14" s="93"/>
      <c r="Q14" s="93"/>
      <c r="R14" s="93"/>
      <c r="S14" s="84"/>
    </row>
    <row r="15" spans="1:19">
      <c r="A15" s="72" t="s">
        <v>0</v>
      </c>
      <c r="B15" s="162">
        <v>211</v>
      </c>
      <c r="C15" s="162">
        <v>126</v>
      </c>
      <c r="D15" s="162">
        <v>318</v>
      </c>
      <c r="E15" s="162">
        <v>151</v>
      </c>
      <c r="F15" s="162">
        <v>201</v>
      </c>
      <c r="G15" s="162">
        <v>339</v>
      </c>
      <c r="H15" s="162">
        <v>385</v>
      </c>
      <c r="I15" s="162">
        <v>337</v>
      </c>
      <c r="J15" s="162">
        <v>385</v>
      </c>
      <c r="K15" s="162">
        <v>-282</v>
      </c>
      <c r="L15" s="162">
        <v>-782</v>
      </c>
      <c r="M15" s="162">
        <v>-115</v>
      </c>
      <c r="N15" s="162">
        <v>-34</v>
      </c>
      <c r="O15" s="162">
        <v>-187</v>
      </c>
      <c r="P15" s="162">
        <v>122</v>
      </c>
      <c r="Q15" s="162">
        <v>205</v>
      </c>
      <c r="R15" s="162">
        <v>267</v>
      </c>
      <c r="S15" s="163">
        <v>290</v>
      </c>
    </row>
    <row r="16" spans="1:19">
      <c r="A16" s="354" t="s">
        <v>1</v>
      </c>
      <c r="B16" s="162">
        <v>155</v>
      </c>
      <c r="C16" s="162">
        <v>118</v>
      </c>
      <c r="D16" s="162">
        <v>344</v>
      </c>
      <c r="E16" s="162">
        <v>146</v>
      </c>
      <c r="F16" s="162">
        <v>207</v>
      </c>
      <c r="G16" s="162">
        <v>344</v>
      </c>
      <c r="H16" s="162">
        <v>463</v>
      </c>
      <c r="I16" s="162">
        <v>398</v>
      </c>
      <c r="J16" s="162">
        <v>297</v>
      </c>
      <c r="K16" s="162">
        <v>-143</v>
      </c>
      <c r="L16" s="162">
        <v>-936</v>
      </c>
      <c r="M16" s="162">
        <v>-65</v>
      </c>
      <c r="N16" s="162">
        <v>28</v>
      </c>
      <c r="O16" s="162">
        <v>-299</v>
      </c>
      <c r="P16" s="162">
        <v>103</v>
      </c>
      <c r="Q16" s="162">
        <v>183</v>
      </c>
      <c r="R16" s="162">
        <v>220</v>
      </c>
      <c r="S16" s="163">
        <v>277</v>
      </c>
    </row>
    <row r="17" spans="1:19">
      <c r="A17" s="72" t="s">
        <v>2</v>
      </c>
      <c r="B17" s="162">
        <v>-228</v>
      </c>
      <c r="C17" s="162">
        <v>74</v>
      </c>
      <c r="D17" s="162">
        <v>388</v>
      </c>
      <c r="E17" s="162">
        <v>-494</v>
      </c>
      <c r="F17" s="162">
        <v>-322</v>
      </c>
      <c r="G17" s="162">
        <v>-6</v>
      </c>
      <c r="H17" s="162">
        <v>461</v>
      </c>
      <c r="I17" s="162">
        <v>-70</v>
      </c>
      <c r="J17" s="162">
        <v>-1635</v>
      </c>
      <c r="K17" s="162">
        <v>493</v>
      </c>
      <c r="L17" s="162">
        <v>-3498</v>
      </c>
      <c r="M17" s="162">
        <v>2</v>
      </c>
      <c r="N17" s="162">
        <v>332</v>
      </c>
      <c r="O17" s="162">
        <v>-1919</v>
      </c>
      <c r="P17" s="162">
        <v>-541</v>
      </c>
      <c r="Q17" s="162">
        <v>-347</v>
      </c>
      <c r="R17" s="162">
        <v>-162</v>
      </c>
      <c r="S17" s="163">
        <v>287</v>
      </c>
    </row>
    <row r="18" spans="1:19" ht="13.5" thickBot="1">
      <c r="A18" s="74" t="s">
        <v>23</v>
      </c>
      <c r="B18" s="219">
        <v>2</v>
      </c>
      <c r="C18" s="219">
        <v>18</v>
      </c>
      <c r="D18" s="219">
        <v>2469</v>
      </c>
      <c r="E18" s="219">
        <v>561</v>
      </c>
      <c r="F18" s="219">
        <v>645</v>
      </c>
      <c r="G18" s="219">
        <v>2281</v>
      </c>
      <c r="H18" s="219">
        <v>4597</v>
      </c>
      <c r="I18" s="219">
        <v>4282</v>
      </c>
      <c r="J18" s="219">
        <v>1996</v>
      </c>
      <c r="K18" s="219">
        <v>503</v>
      </c>
      <c r="L18" s="219">
        <v>-6895</v>
      </c>
      <c r="M18" s="219">
        <v>3158</v>
      </c>
      <c r="N18" s="219">
        <v>567</v>
      </c>
      <c r="O18" s="164">
        <v>-348</v>
      </c>
      <c r="P18" s="164">
        <v>1312</v>
      </c>
      <c r="Q18" s="219">
        <v>1859</v>
      </c>
      <c r="R18" s="219">
        <v>-2720</v>
      </c>
      <c r="S18" s="165">
        <v>3201</v>
      </c>
    </row>
    <row r="20" spans="1:19">
      <c r="A20" s="168" t="s">
        <v>118</v>
      </c>
    </row>
  </sheetData>
  <mergeCells count="3">
    <mergeCell ref="A1:S1"/>
    <mergeCell ref="A2:A3"/>
    <mergeCell ref="B2:S2"/>
  </mergeCells>
  <hyperlinks>
    <hyperlink ref="A20" location="'List of Tables'!A1" display="Back to contents"/>
  </hyperlinks>
  <pageMargins left="0.75" right="0.75" top="1" bottom="1" header="0.5" footer="0.5"/>
  <pageSetup paperSize="9" scale="63" orientation="landscape" horizontalDpi="300" verticalDpi="300"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21"/>
  <sheetViews>
    <sheetView workbookViewId="0">
      <selection sqref="A1:T1"/>
    </sheetView>
  </sheetViews>
  <sheetFormatPr defaultRowHeight="12.75"/>
  <cols>
    <col min="1" max="1" width="69.5703125" style="85" customWidth="1"/>
    <col min="2" max="18" width="9.140625" style="85"/>
    <col min="19" max="19" width="9.42578125" style="85" bestFit="1" customWidth="1"/>
    <col min="20" max="16384" width="9.140625" style="85"/>
  </cols>
  <sheetData>
    <row r="1" spans="1:19" ht="25.5" customHeight="1" thickBot="1">
      <c r="A1" s="1246" t="s">
        <v>358</v>
      </c>
      <c r="B1" s="1247"/>
      <c r="C1" s="1247"/>
      <c r="D1" s="1247"/>
      <c r="E1" s="1247"/>
      <c r="F1" s="1247"/>
      <c r="G1" s="1247"/>
      <c r="H1" s="1247"/>
      <c r="I1" s="1247"/>
      <c r="J1" s="1247"/>
      <c r="K1" s="1247"/>
      <c r="L1" s="1247"/>
      <c r="M1" s="1247"/>
      <c r="N1" s="1247"/>
      <c r="O1" s="1247"/>
      <c r="P1" s="1247"/>
      <c r="Q1" s="1247"/>
      <c r="R1" s="1247"/>
      <c r="S1" s="1248"/>
    </row>
    <row r="2" spans="1:19" ht="13.5" customHeight="1">
      <c r="A2" s="541"/>
      <c r="B2" s="1252" t="s">
        <v>24</v>
      </c>
      <c r="C2" s="1253"/>
      <c r="D2" s="1253"/>
      <c r="E2" s="1253"/>
      <c r="F2" s="1253"/>
      <c r="G2" s="1253"/>
      <c r="H2" s="1253"/>
      <c r="I2" s="1253"/>
      <c r="J2" s="1253"/>
      <c r="K2" s="1253"/>
      <c r="L2" s="1253"/>
      <c r="M2" s="1253"/>
      <c r="N2" s="1253"/>
      <c r="O2" s="1253"/>
      <c r="P2" s="1253"/>
      <c r="Q2" s="1253"/>
      <c r="R2" s="1253"/>
      <c r="S2" s="1254"/>
    </row>
    <row r="3" spans="1:19" ht="13.5" thickBot="1">
      <c r="A3" s="542"/>
      <c r="B3" s="503" t="str">
        <f>'Table B.8'!B3</f>
        <v>1998-99</v>
      </c>
      <c r="C3" s="503" t="str">
        <f>'Table B.8'!C3</f>
        <v>1999-00</v>
      </c>
      <c r="D3" s="503" t="str">
        <f>'Table B.8'!D3</f>
        <v>2000-01</v>
      </c>
      <c r="E3" s="503" t="str">
        <f>'Table B.8'!E3</f>
        <v>2001-02</v>
      </c>
      <c r="F3" s="503" t="str">
        <f>'Table B.8'!F3</f>
        <v>2002-03</v>
      </c>
      <c r="G3" s="503" t="str">
        <f>'Table B.8'!G3</f>
        <v>2003-04</v>
      </c>
      <c r="H3" s="503" t="str">
        <f>'Table B.8'!H3</f>
        <v>2004-05</v>
      </c>
      <c r="I3" s="503" t="str">
        <f>'Table B.8'!I3</f>
        <v>2005-06</v>
      </c>
      <c r="J3" s="503" t="str">
        <f>'Table B.8'!J3</f>
        <v>2006-07</v>
      </c>
      <c r="K3" s="503" t="str">
        <f>'Table B.8'!K3</f>
        <v>2007-08</v>
      </c>
      <c r="L3" s="503" t="str">
        <f>'Table B.8'!L3</f>
        <v>2008-09</v>
      </c>
      <c r="M3" s="503" t="str">
        <f>'Table B.8'!M3</f>
        <v>2009-10</v>
      </c>
      <c r="N3" s="503" t="str">
        <f>'Table B.8'!N3</f>
        <v>2010-11</v>
      </c>
      <c r="O3" s="503" t="str">
        <f>'Table B.8'!O3</f>
        <v>2011-12</v>
      </c>
      <c r="P3" s="503" t="str">
        <f>'Table B.8'!P3</f>
        <v>2012-13</v>
      </c>
      <c r="Q3" s="503" t="str">
        <f>'Table B.8'!Q3</f>
        <v>2013-14</v>
      </c>
      <c r="R3" s="503" t="str">
        <f>'Table B.8'!R3</f>
        <v>2014-15</v>
      </c>
      <c r="S3" s="504" t="str">
        <f>'Table B.8'!S3</f>
        <v>2015-16</v>
      </c>
    </row>
    <row r="4" spans="1:19">
      <c r="A4" s="526" t="str">
        <f>'Table B.8'!A4</f>
        <v>Estimates published in GERS 2015-16</v>
      </c>
      <c r="B4" s="527"/>
      <c r="C4" s="527"/>
      <c r="D4" s="527"/>
      <c r="E4" s="527"/>
      <c r="F4" s="527"/>
      <c r="G4" s="527"/>
      <c r="H4" s="527"/>
      <c r="I4" s="527"/>
      <c r="J4" s="527"/>
      <c r="K4" s="527"/>
      <c r="L4" s="527"/>
      <c r="M4" s="527"/>
      <c r="N4" s="527"/>
      <c r="O4" s="1249"/>
      <c r="P4" s="1249"/>
      <c r="Q4" s="1250"/>
      <c r="R4" s="1250"/>
      <c r="S4" s="1251"/>
    </row>
    <row r="5" spans="1:19">
      <c r="A5" s="507" t="s">
        <v>0</v>
      </c>
      <c r="B5" s="528">
        <v>-4.9000000000000002E-2</v>
      </c>
      <c r="C5" s="528">
        <v>-4.3999999999999997E-2</v>
      </c>
      <c r="D5" s="528">
        <v>-4.8000000000000001E-2</v>
      </c>
      <c r="E5" s="528">
        <v>-5.8999999999999997E-2</v>
      </c>
      <c r="F5" s="528">
        <v>-8.2000000000000003E-2</v>
      </c>
      <c r="G5" s="528">
        <v>-8.3000000000000004E-2</v>
      </c>
      <c r="H5" s="528">
        <v>-0.08</v>
      </c>
      <c r="I5" s="528">
        <v>-7.3999999999999996E-2</v>
      </c>
      <c r="J5" s="528">
        <v>-7.0999999999999994E-2</v>
      </c>
      <c r="K5" s="528">
        <v>-7.1999999999999995E-2</v>
      </c>
      <c r="L5" s="528">
        <v>-9.6000000000000002E-2</v>
      </c>
      <c r="M5" s="528">
        <v>-0.127</v>
      </c>
      <c r="N5" s="528">
        <v>-0.13200000000000001</v>
      </c>
      <c r="O5" s="528">
        <v>-0.11700000000000001</v>
      </c>
      <c r="P5" s="528">
        <v>-0.112</v>
      </c>
      <c r="Q5" s="528">
        <v>-0.1</v>
      </c>
      <c r="R5" s="528">
        <v>-9.1999999999999998E-2</v>
      </c>
      <c r="S5" s="529">
        <v>-8.5999999999999993E-2</v>
      </c>
    </row>
    <row r="6" spans="1:19">
      <c r="A6" s="530" t="s">
        <v>1</v>
      </c>
      <c r="B6" s="528">
        <v>-4.5302959711630418E-2</v>
      </c>
      <c r="C6" s="528">
        <v>-4.0515499659282458E-2</v>
      </c>
      <c r="D6" s="528">
        <v>-4.2765025089117455E-2</v>
      </c>
      <c r="E6" s="528">
        <v>-5.3177450841394656E-2</v>
      </c>
      <c r="F6" s="528">
        <v>-7.633914587031429E-2</v>
      </c>
      <c r="G6" s="528">
        <v>-7.8419213543973618E-2</v>
      </c>
      <c r="H6" s="528">
        <v>-7.4556047541365647E-2</v>
      </c>
      <c r="I6" s="528">
        <v>-6.5224964726785004E-2</v>
      </c>
      <c r="J6" s="528">
        <v>-6.3919913957144039E-2</v>
      </c>
      <c r="K6" s="528">
        <v>-6.5311919762588669E-2</v>
      </c>
      <c r="L6" s="528">
        <v>-8.6201958431706471E-2</v>
      </c>
      <c r="M6" s="528">
        <v>-0.12116528130471128</v>
      </c>
      <c r="N6" s="528">
        <v>-0.12408367602360093</v>
      </c>
      <c r="O6" s="528">
        <v>-0.10773691323814773</v>
      </c>
      <c r="P6" s="528">
        <v>-0.10686364172763747</v>
      </c>
      <c r="Q6" s="528">
        <v>-9.5866593459193877E-2</v>
      </c>
      <c r="R6" s="528">
        <v>-8.9888485494909715E-2</v>
      </c>
      <c r="S6" s="529">
        <v>-8.5533327038001317E-2</v>
      </c>
    </row>
    <row r="7" spans="1:19">
      <c r="A7" s="507" t="s">
        <v>2</v>
      </c>
      <c r="B7" s="528">
        <v>-2.1999999999999999E-2</v>
      </c>
      <c r="C7" s="528">
        <v>-1.6E-2</v>
      </c>
      <c r="D7" s="528">
        <v>-3.0000000000000001E-3</v>
      </c>
      <c r="E7" s="528">
        <v>-7.0000000000000001E-3</v>
      </c>
      <c r="F7" s="528">
        <v>-2.9000000000000001E-2</v>
      </c>
      <c r="G7" s="528">
        <v>-0.04</v>
      </c>
      <c r="H7" s="528">
        <v>-3.2000000000000001E-2</v>
      </c>
      <c r="I7" s="528">
        <v>0</v>
      </c>
      <c r="J7" s="528">
        <v>-2E-3</v>
      </c>
      <c r="K7" s="528">
        <v>-1.4E-2</v>
      </c>
      <c r="L7" s="528">
        <v>-4.0000000000000001E-3</v>
      </c>
      <c r="M7" s="528">
        <v>-7.0999999999999994E-2</v>
      </c>
      <c r="N7" s="528">
        <v>-6.2E-2</v>
      </c>
      <c r="O7" s="528">
        <v>-3.5999999999999997E-2</v>
      </c>
      <c r="P7" s="528">
        <v>-6.4000000000000001E-2</v>
      </c>
      <c r="Q7" s="528">
        <v>-6.3E-2</v>
      </c>
      <c r="R7" s="528">
        <v>-7.2999999999999995E-2</v>
      </c>
      <c r="S7" s="529">
        <v>-8.1000000000000003E-2</v>
      </c>
    </row>
    <row r="8" spans="1:19" ht="13.5" thickBot="1">
      <c r="A8" s="531" t="s">
        <v>23</v>
      </c>
      <c r="B8" s="532">
        <v>0.01</v>
      </c>
      <c r="C8" s="532">
        <v>0.02</v>
      </c>
      <c r="D8" s="532">
        <v>2.1999999999999999E-2</v>
      </c>
      <c r="E8" s="532">
        <v>1.0999999999999999E-2</v>
      </c>
      <c r="F8" s="532">
        <v>-0.01</v>
      </c>
      <c r="G8" s="532">
        <v>-1.2999999999999999E-2</v>
      </c>
      <c r="H8" s="532">
        <v>-1.7000000000000001E-2</v>
      </c>
      <c r="I8" s="532">
        <v>-1.0999999999999999E-2</v>
      </c>
      <c r="J8" s="532">
        <v>-6.0000000000000001E-3</v>
      </c>
      <c r="K8" s="532">
        <v>-6.0000000000000001E-3</v>
      </c>
      <c r="L8" s="532">
        <v>-3.4000000000000002E-2</v>
      </c>
      <c r="M8" s="532">
        <v>-6.7000000000000004E-2</v>
      </c>
      <c r="N8" s="532">
        <v>-5.8999999999999997E-2</v>
      </c>
      <c r="O8" s="533">
        <v>-0.05</v>
      </c>
      <c r="P8" s="533">
        <v>-0.05</v>
      </c>
      <c r="Q8" s="532">
        <v>-4.1000000000000002E-2</v>
      </c>
      <c r="R8" s="532">
        <v>-3.1E-2</v>
      </c>
      <c r="S8" s="534">
        <v>-2.1999999999999999E-2</v>
      </c>
    </row>
    <row r="9" spans="1:19">
      <c r="A9" s="507" t="s">
        <v>359</v>
      </c>
      <c r="B9" s="535"/>
      <c r="C9" s="535"/>
      <c r="D9" s="535"/>
      <c r="E9" s="535"/>
      <c r="F9" s="535"/>
      <c r="G9" s="535"/>
      <c r="H9" s="535"/>
      <c r="I9" s="535"/>
      <c r="J9" s="535"/>
      <c r="K9" s="535"/>
      <c r="L9" s="535"/>
      <c r="M9" s="535"/>
      <c r="N9" s="535"/>
      <c r="O9" s="1249"/>
      <c r="P9" s="1249"/>
      <c r="Q9" s="1250"/>
      <c r="R9" s="1250"/>
      <c r="S9" s="1251"/>
    </row>
    <row r="10" spans="1:19">
      <c r="A10" s="507" t="s">
        <v>0</v>
      </c>
      <c r="B10" s="447">
        <v>-5.0038855881317505E-2</v>
      </c>
      <c r="C10" s="447">
        <v>-4.5101186573489195E-2</v>
      </c>
      <c r="D10" s="447">
        <v>-4.9458696088054366E-2</v>
      </c>
      <c r="E10" s="447">
        <v>-6.0980609308198964E-2</v>
      </c>
      <c r="F10" s="447">
        <v>-8.4552687896651171E-2</v>
      </c>
      <c r="G10" s="447">
        <v>-8.5012060467442863E-2</v>
      </c>
      <c r="H10" s="447">
        <v>-8.1612543145692509E-2</v>
      </c>
      <c r="I10" s="447">
        <v>-7.5059310177569366E-2</v>
      </c>
      <c r="J10" s="447">
        <v>-7.2660516491314678E-2</v>
      </c>
      <c r="K10" s="447">
        <v>-7.3118116292465868E-2</v>
      </c>
      <c r="L10" s="447">
        <v>-9.8575110690690818E-2</v>
      </c>
      <c r="M10" s="447">
        <v>-0.12861598195631335</v>
      </c>
      <c r="N10" s="447">
        <v>-0.13410635327440465</v>
      </c>
      <c r="O10" s="447">
        <v>-0.11805844927202731</v>
      </c>
      <c r="P10" s="447">
        <v>-0.1141590370478327</v>
      </c>
      <c r="Q10" s="447">
        <v>-0.1016395404282785</v>
      </c>
      <c r="R10" s="447">
        <v>-9.2590387085873652E-2</v>
      </c>
      <c r="S10" s="536">
        <v>-8.7112744612387771E-2</v>
      </c>
    </row>
    <row r="11" spans="1:19">
      <c r="A11" s="530" t="s">
        <v>1</v>
      </c>
      <c r="B11" s="447">
        <v>-4.6601543059699664E-2</v>
      </c>
      <c r="C11" s="447">
        <v>-4.1588807812461839E-2</v>
      </c>
      <c r="D11" s="447">
        <v>-4.3902361706977901E-2</v>
      </c>
      <c r="E11" s="447">
        <v>-5.4658382865157458E-2</v>
      </c>
      <c r="F11" s="447">
        <v>-7.8302438267882801E-2</v>
      </c>
      <c r="G11" s="447">
        <v>-7.9946334505217279E-2</v>
      </c>
      <c r="H11" s="447">
        <v>-7.6038556625051767E-2</v>
      </c>
      <c r="I11" s="447">
        <v>-6.6539593723758769E-2</v>
      </c>
      <c r="J11" s="447">
        <v>-6.4989452042015519E-2</v>
      </c>
      <c r="K11" s="447">
        <v>-6.6541204980299168E-2</v>
      </c>
      <c r="L11" s="447">
        <v>-8.8273217021321126E-2</v>
      </c>
      <c r="M11" s="447">
        <v>-0.12256813265248082</v>
      </c>
      <c r="N11" s="447">
        <v>-0.12601660194914413</v>
      </c>
      <c r="O11" s="447">
        <v>-0.108983588457073</v>
      </c>
      <c r="P11" s="447">
        <v>-0.1086225655601919</v>
      </c>
      <c r="Q11" s="447">
        <v>-9.7398622187461911E-2</v>
      </c>
      <c r="R11" s="447">
        <v>-9.0385945305193671E-2</v>
      </c>
      <c r="S11" s="536">
        <v>-8.6368772386512013E-2</v>
      </c>
    </row>
    <row r="12" spans="1:19">
      <c r="A12" s="507" t="s">
        <v>2</v>
      </c>
      <c r="B12" s="523">
        <v>-2.2766262797434531E-2</v>
      </c>
      <c r="C12" s="523">
        <v>-1.6523293806209483E-2</v>
      </c>
      <c r="D12" s="523">
        <v>-3.4480623926393113E-3</v>
      </c>
      <c r="E12" s="523">
        <v>-7.3110752148047107E-3</v>
      </c>
      <c r="F12" s="523">
        <v>-3.0073371182894645E-2</v>
      </c>
      <c r="G12" s="523">
        <v>-4.0920623976650007E-2</v>
      </c>
      <c r="H12" s="523">
        <v>-3.2860654903970977E-2</v>
      </c>
      <c r="I12" s="523">
        <v>-4.2982823756606691E-4</v>
      </c>
      <c r="J12" s="523">
        <v>-2.2351674653420792E-3</v>
      </c>
      <c r="K12" s="523">
        <v>-1.3985109979220846E-2</v>
      </c>
      <c r="L12" s="523">
        <v>-4.1466083787464738E-3</v>
      </c>
      <c r="M12" s="523">
        <v>-7.1721871200247353E-2</v>
      </c>
      <c r="N12" s="523">
        <v>-6.2474844537800577E-2</v>
      </c>
      <c r="O12" s="523">
        <v>-3.6858072657994061E-2</v>
      </c>
      <c r="P12" s="523">
        <v>-6.4988677717175411E-2</v>
      </c>
      <c r="Q12" s="523">
        <v>-6.4295573460019906E-2</v>
      </c>
      <c r="R12" s="523">
        <v>-7.34165306700406E-2</v>
      </c>
      <c r="S12" s="537">
        <v>-8.114002115243503E-2</v>
      </c>
    </row>
    <row r="13" spans="1:19" ht="13.5" thickBot="1">
      <c r="A13" s="531" t="s">
        <v>23</v>
      </c>
      <c r="B13" s="538">
        <v>1.0116797433138688E-2</v>
      </c>
      <c r="C13" s="538">
        <v>2.0135809299258386E-2</v>
      </c>
      <c r="D13" s="538">
        <v>2.157328200284199E-2</v>
      </c>
      <c r="E13" s="538">
        <v>1.0822373073115543E-2</v>
      </c>
      <c r="F13" s="538">
        <v>-9.8889923657583569E-3</v>
      </c>
      <c r="G13" s="538">
        <v>-1.3432428097002539E-2</v>
      </c>
      <c r="H13" s="538">
        <v>-1.6603431729370122E-2</v>
      </c>
      <c r="I13" s="538">
        <v>-1.1123937678568755E-2</v>
      </c>
      <c r="J13" s="538">
        <v>-6.1661230881937734E-3</v>
      </c>
      <c r="K13" s="538">
        <v>-6.3453613844236829E-3</v>
      </c>
      <c r="L13" s="538">
        <v>-3.4426051476177916E-2</v>
      </c>
      <c r="M13" s="538">
        <v>-6.7469454657062819E-2</v>
      </c>
      <c r="N13" s="538">
        <v>-5.8622272946257575E-2</v>
      </c>
      <c r="O13" s="539">
        <v>-4.9831550924863452E-2</v>
      </c>
      <c r="P13" s="539">
        <v>-5.0105855357440818E-2</v>
      </c>
      <c r="Q13" s="538">
        <v>-4.0923867330468981E-2</v>
      </c>
      <c r="R13" s="538">
        <v>-3.1024976945866933E-2</v>
      </c>
      <c r="S13" s="540">
        <v>-2.200497813713315E-2</v>
      </c>
    </row>
    <row r="14" spans="1:19">
      <c r="A14" s="507" t="s">
        <v>94</v>
      </c>
      <c r="B14" s="535"/>
      <c r="C14" s="535"/>
      <c r="D14" s="535"/>
      <c r="E14" s="535"/>
      <c r="F14" s="535"/>
      <c r="G14" s="535"/>
      <c r="H14" s="535"/>
      <c r="I14" s="535"/>
      <c r="J14" s="535"/>
      <c r="K14" s="535"/>
      <c r="L14" s="535"/>
      <c r="M14" s="535"/>
      <c r="N14" s="535"/>
      <c r="O14" s="1249"/>
      <c r="P14" s="1249"/>
      <c r="Q14" s="1250"/>
      <c r="R14" s="1250"/>
      <c r="S14" s="1251"/>
    </row>
    <row r="15" spans="1:19">
      <c r="A15" s="507" t="s">
        <v>0</v>
      </c>
      <c r="B15" s="523">
        <v>-1.0388558813175033E-3</v>
      </c>
      <c r="C15" s="523">
        <v>-1.1011865734891976E-3</v>
      </c>
      <c r="D15" s="523">
        <v>-1.4586960880543648E-3</v>
      </c>
      <c r="E15" s="523">
        <v>-1.9806093081989676E-3</v>
      </c>
      <c r="F15" s="523">
        <v>-2.5526878966511679E-3</v>
      </c>
      <c r="G15" s="523">
        <v>-2.0120604674428583E-3</v>
      </c>
      <c r="H15" s="523">
        <v>-1.6125431456925077E-3</v>
      </c>
      <c r="I15" s="523">
        <v>-1.0593101775693697E-3</v>
      </c>
      <c r="J15" s="523">
        <v>-1.6605164913146842E-3</v>
      </c>
      <c r="K15" s="523">
        <v>-1.1181162924658733E-3</v>
      </c>
      <c r="L15" s="523">
        <v>-2.5751106906908156E-3</v>
      </c>
      <c r="M15" s="523">
        <v>-1.6159819563133504E-3</v>
      </c>
      <c r="N15" s="523">
        <v>-2.1063532744046431E-3</v>
      </c>
      <c r="O15" s="523">
        <v>-1.0584492720273064E-3</v>
      </c>
      <c r="P15" s="523">
        <v>-2.1590370478326987E-3</v>
      </c>
      <c r="Q15" s="523">
        <v>-1.6395404282784909E-3</v>
      </c>
      <c r="R15" s="523">
        <v>-5.9038708587365318E-4</v>
      </c>
      <c r="S15" s="537">
        <v>-1.1127446123877782E-3</v>
      </c>
    </row>
    <row r="16" spans="1:19">
      <c r="A16" s="530" t="s">
        <v>1</v>
      </c>
      <c r="B16" s="523">
        <v>-1.298583348069246E-3</v>
      </c>
      <c r="C16" s="523">
        <v>-1.0733081531793809E-3</v>
      </c>
      <c r="D16" s="523">
        <v>-1.137336617860446E-3</v>
      </c>
      <c r="E16" s="523">
        <v>-1.4809320237628015E-3</v>
      </c>
      <c r="F16" s="523">
        <v>-1.9632923975685113E-3</v>
      </c>
      <c r="G16" s="523">
        <v>-1.5271209612436609E-3</v>
      </c>
      <c r="H16" s="523">
        <v>-1.4825090836861204E-3</v>
      </c>
      <c r="I16" s="523">
        <v>-1.3146289969737657E-3</v>
      </c>
      <c r="J16" s="523">
        <v>-1.0695380848714797E-3</v>
      </c>
      <c r="K16" s="523">
        <v>-1.229285217710499E-3</v>
      </c>
      <c r="L16" s="523">
        <v>-2.0712585896146551E-3</v>
      </c>
      <c r="M16" s="523">
        <v>-1.402851347769532E-3</v>
      </c>
      <c r="N16" s="523">
        <v>-1.9329259255431996E-3</v>
      </c>
      <c r="O16" s="523">
        <v>-1.2466752189252694E-3</v>
      </c>
      <c r="P16" s="523">
        <v>-1.7589238325544237E-3</v>
      </c>
      <c r="Q16" s="523">
        <v>-1.5320287282680339E-3</v>
      </c>
      <c r="R16" s="523">
        <v>-4.9745981028395669E-4</v>
      </c>
      <c r="S16" s="537">
        <v>-8.3544534851069663E-4</v>
      </c>
    </row>
    <row r="17" spans="1:19">
      <c r="A17" s="507" t="s">
        <v>2</v>
      </c>
      <c r="B17" s="523">
        <v>-7.6626279743453179E-4</v>
      </c>
      <c r="C17" s="523">
        <v>-5.2329380620948218E-4</v>
      </c>
      <c r="D17" s="523">
        <v>-4.4806239263931119E-4</v>
      </c>
      <c r="E17" s="523">
        <v>-3.1107521480471054E-4</v>
      </c>
      <c r="F17" s="523">
        <v>-1.0733711828946439E-3</v>
      </c>
      <c r="G17" s="523">
        <v>-9.2062397665000628E-4</v>
      </c>
      <c r="H17" s="523">
        <v>-8.6065490397097683E-4</v>
      </c>
      <c r="I17" s="523">
        <v>-4.2982823756606691E-4</v>
      </c>
      <c r="J17" s="523">
        <v>-2.3516746534207921E-4</v>
      </c>
      <c r="K17" s="523">
        <v>1.4890020779154481E-5</v>
      </c>
      <c r="L17" s="523">
        <v>-1.4660837874647375E-4</v>
      </c>
      <c r="M17" s="523">
        <v>-7.2187120024735929E-4</v>
      </c>
      <c r="N17" s="523">
        <v>-4.7484453780057695E-4</v>
      </c>
      <c r="O17" s="523">
        <v>-8.580726579940634E-4</v>
      </c>
      <c r="P17" s="523">
        <v>-9.8867771717540964E-4</v>
      </c>
      <c r="Q17" s="523">
        <v>-1.2955734600199054E-3</v>
      </c>
      <c r="R17" s="523">
        <v>-4.1653067004060462E-4</v>
      </c>
      <c r="S17" s="537">
        <v>-1.40021152435027E-4</v>
      </c>
    </row>
    <row r="18" spans="1:19" ht="13.5" thickBot="1">
      <c r="A18" s="531" t="s">
        <v>23</v>
      </c>
      <c r="B18" s="538">
        <v>1.1679743313868819E-4</v>
      </c>
      <c r="C18" s="538">
        <v>1.3580929925838606E-4</v>
      </c>
      <c r="D18" s="538">
        <v>-4.2671799715800901E-4</v>
      </c>
      <c r="E18" s="538">
        <v>-1.7762692688445651E-4</v>
      </c>
      <c r="F18" s="538">
        <v>1.1100763424164335E-4</v>
      </c>
      <c r="G18" s="538">
        <v>-4.3242809700254001E-4</v>
      </c>
      <c r="H18" s="538">
        <v>3.9656827062987954E-4</v>
      </c>
      <c r="I18" s="538">
        <v>-1.2393767856875605E-4</v>
      </c>
      <c r="J18" s="538">
        <v>-1.6612308819377326E-4</v>
      </c>
      <c r="K18" s="538">
        <v>-3.4536138442368275E-4</v>
      </c>
      <c r="L18" s="538">
        <v>-4.2605147617791328E-4</v>
      </c>
      <c r="M18" s="538">
        <v>-4.6945465706281497E-4</v>
      </c>
      <c r="N18" s="538">
        <v>3.7772705374242155E-4</v>
      </c>
      <c r="O18" s="539">
        <v>1.6844907513655083E-4</v>
      </c>
      <c r="P18" s="539">
        <v>-1.0585535744081498E-4</v>
      </c>
      <c r="Q18" s="538">
        <v>7.6132669531020492E-5</v>
      </c>
      <c r="R18" s="538">
        <v>-2.4976945866932859E-5</v>
      </c>
      <c r="S18" s="540">
        <v>-4.9781371331512891E-6</v>
      </c>
    </row>
    <row r="19" spans="1:19">
      <c r="A19" s="69"/>
      <c r="B19" s="69"/>
      <c r="C19" s="69"/>
      <c r="D19" s="69"/>
      <c r="E19" s="69"/>
      <c r="F19" s="69"/>
      <c r="G19" s="69"/>
      <c r="H19" s="69"/>
      <c r="I19" s="69"/>
      <c r="J19" s="69"/>
      <c r="K19" s="69"/>
      <c r="L19" s="69"/>
      <c r="M19" s="69"/>
      <c r="N19" s="69"/>
      <c r="O19" s="69"/>
      <c r="P19" s="69"/>
      <c r="Q19" s="69"/>
      <c r="R19" s="69"/>
      <c r="S19" s="69"/>
    </row>
    <row r="20" spans="1:19">
      <c r="A20" s="168" t="s">
        <v>118</v>
      </c>
      <c r="B20" s="69"/>
      <c r="C20" s="69"/>
      <c r="D20" s="69"/>
      <c r="E20" s="69"/>
      <c r="F20" s="69"/>
      <c r="G20" s="69"/>
      <c r="H20" s="69"/>
      <c r="I20" s="69"/>
      <c r="J20" s="69"/>
      <c r="K20" s="69"/>
      <c r="L20" s="69"/>
      <c r="M20" s="69"/>
      <c r="N20" s="69"/>
      <c r="O20" s="69"/>
      <c r="P20" s="69"/>
      <c r="Q20" s="69"/>
      <c r="R20" s="69"/>
      <c r="S20" s="69"/>
    </row>
    <row r="21" spans="1:19">
      <c r="A21" s="69"/>
      <c r="B21" s="69"/>
      <c r="C21" s="69"/>
      <c r="D21" s="69"/>
      <c r="E21" s="69"/>
      <c r="F21" s="69"/>
      <c r="G21" s="69"/>
      <c r="H21" s="69"/>
      <c r="I21" s="69"/>
      <c r="J21" s="69"/>
      <c r="K21" s="69"/>
      <c r="L21" s="69"/>
      <c r="M21" s="69"/>
      <c r="N21" s="69"/>
      <c r="O21" s="69"/>
      <c r="P21" s="69"/>
      <c r="Q21" s="69"/>
      <c r="R21" s="69"/>
      <c r="S21" s="69"/>
    </row>
  </sheetData>
  <mergeCells count="5">
    <mergeCell ref="A1:S1"/>
    <mergeCell ref="O4:S4"/>
    <mergeCell ref="O9:S9"/>
    <mergeCell ref="O14:S14"/>
    <mergeCell ref="B2:S2"/>
  </mergeCells>
  <hyperlinks>
    <hyperlink ref="A20" location="'List of Tables'!A1" display="Back to contents"/>
  </hyperlinks>
  <pageMargins left="0.75" right="0.75" top="1" bottom="1" header="0.5" footer="0.5"/>
  <pageSetup paperSize="9" scale="59" orientation="landscape" horizontalDpi="300" vertic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29"/>
  <sheetViews>
    <sheetView workbookViewId="0">
      <selection sqref="A1:T1"/>
    </sheetView>
  </sheetViews>
  <sheetFormatPr defaultRowHeight="12.75"/>
  <cols>
    <col min="1" max="1" width="63.42578125" style="85" customWidth="1"/>
    <col min="2" max="16384" width="9.140625" style="85"/>
  </cols>
  <sheetData>
    <row r="1" spans="1:19" ht="24" customHeight="1" thickBot="1">
      <c r="A1" s="1246" t="s">
        <v>360</v>
      </c>
      <c r="B1" s="1247"/>
      <c r="C1" s="1247"/>
      <c r="D1" s="1247"/>
      <c r="E1" s="1247"/>
      <c r="F1" s="1247"/>
      <c r="G1" s="1247"/>
      <c r="H1" s="1247"/>
      <c r="I1" s="1247"/>
      <c r="J1" s="1247"/>
      <c r="K1" s="1247"/>
      <c r="L1" s="1247"/>
      <c r="M1" s="1247"/>
      <c r="N1" s="1247"/>
      <c r="O1" s="1247"/>
      <c r="P1" s="1247"/>
      <c r="Q1" s="1247"/>
      <c r="R1" s="1247"/>
      <c r="S1" s="1248"/>
    </row>
    <row r="2" spans="1:19" ht="13.5" customHeight="1">
      <c r="A2" s="541"/>
      <c r="B2" s="1256" t="s">
        <v>24</v>
      </c>
      <c r="C2" s="1249"/>
      <c r="D2" s="1249"/>
      <c r="E2" s="1249"/>
      <c r="F2" s="1249"/>
      <c r="G2" s="1249"/>
      <c r="H2" s="1249"/>
      <c r="I2" s="1249"/>
      <c r="J2" s="1249"/>
      <c r="K2" s="1249"/>
      <c r="L2" s="1249"/>
      <c r="M2" s="1249"/>
      <c r="N2" s="1249"/>
      <c r="O2" s="1249"/>
      <c r="P2" s="1249"/>
      <c r="Q2" s="1249"/>
      <c r="R2" s="1250"/>
      <c r="S2" s="1251"/>
    </row>
    <row r="3" spans="1:19" ht="13.5" thickBot="1">
      <c r="A3" s="542"/>
      <c r="B3" s="503" t="str">
        <f>'Table B.9'!B3</f>
        <v>1998-99</v>
      </c>
      <c r="C3" s="503" t="str">
        <f>'Table B.9'!C3</f>
        <v>1999-00</v>
      </c>
      <c r="D3" s="503" t="str">
        <f>'Table B.9'!D3</f>
        <v>2000-01</v>
      </c>
      <c r="E3" s="503" t="str">
        <f>'Table B.9'!E3</f>
        <v>2001-02</v>
      </c>
      <c r="F3" s="503" t="str">
        <f>'Table B.9'!F3</f>
        <v>2002-03</v>
      </c>
      <c r="G3" s="503" t="str">
        <f>'Table B.9'!G3</f>
        <v>2003-04</v>
      </c>
      <c r="H3" s="503" t="str">
        <f>'Table B.9'!H3</f>
        <v>2004-05</v>
      </c>
      <c r="I3" s="503" t="str">
        <f>'Table B.9'!I3</f>
        <v>2005-06</v>
      </c>
      <c r="J3" s="503" t="str">
        <f>'Table B.9'!J3</f>
        <v>2006-07</v>
      </c>
      <c r="K3" s="503" t="str">
        <f>'Table B.9'!K3</f>
        <v>2007-08</v>
      </c>
      <c r="L3" s="503" t="str">
        <f>'Table B.9'!L3</f>
        <v>2008-09</v>
      </c>
      <c r="M3" s="503" t="str">
        <f>'Table B.9'!M3</f>
        <v>2009-10</v>
      </c>
      <c r="N3" s="503" t="str">
        <f>'Table B.9'!N3</f>
        <v>2010-11</v>
      </c>
      <c r="O3" s="503" t="str">
        <f>'Table B.9'!O3</f>
        <v>2011-12</v>
      </c>
      <c r="P3" s="503" t="str">
        <f>'Table B.9'!P3</f>
        <v>2012-13</v>
      </c>
      <c r="Q3" s="503" t="str">
        <f>'Table B.9'!Q3</f>
        <v>2013-14</v>
      </c>
      <c r="R3" s="503" t="str">
        <f>'Table B.9'!R3</f>
        <v>2014-15</v>
      </c>
      <c r="S3" s="504" t="str">
        <f>'Table B.9'!S3</f>
        <v>2015-16</v>
      </c>
    </row>
    <row r="4" spans="1:19">
      <c r="A4" s="543" t="str">
        <f>'Table B.9'!A4</f>
        <v>Estimates published in GERS 2015-16</v>
      </c>
      <c r="B4" s="527"/>
      <c r="C4" s="527"/>
      <c r="D4" s="527"/>
      <c r="E4" s="527"/>
      <c r="F4" s="527"/>
      <c r="G4" s="527"/>
      <c r="H4" s="527"/>
      <c r="I4" s="527"/>
      <c r="J4" s="527"/>
      <c r="K4" s="527"/>
      <c r="L4" s="527"/>
      <c r="M4" s="527"/>
      <c r="N4" s="527"/>
      <c r="O4" s="1250"/>
      <c r="P4" s="1250"/>
      <c r="Q4" s="1250"/>
      <c r="R4" s="1250"/>
      <c r="S4" s="1255"/>
    </row>
    <row r="5" spans="1:19">
      <c r="A5" s="507" t="s">
        <v>0</v>
      </c>
      <c r="B5" s="528">
        <v>-5.0999999999999997E-2</v>
      </c>
      <c r="C5" s="528">
        <v>-4.5999999999999999E-2</v>
      </c>
      <c r="D5" s="528">
        <v>-4.5999999999999999E-2</v>
      </c>
      <c r="E5" s="528">
        <v>-6.5000000000000002E-2</v>
      </c>
      <c r="F5" s="528">
        <v>-9.4E-2</v>
      </c>
      <c r="G5" s="528">
        <v>-9.7000000000000003E-2</v>
      </c>
      <c r="H5" s="528">
        <v>-0.10199999999999999</v>
      </c>
      <c r="I5" s="528">
        <v>-9.9000000000000005E-2</v>
      </c>
      <c r="J5" s="528">
        <v>-0.10100000000000001</v>
      </c>
      <c r="K5" s="528">
        <v>-0.1</v>
      </c>
      <c r="L5" s="528">
        <v>-0.127</v>
      </c>
      <c r="M5" s="528">
        <v>-0.159</v>
      </c>
      <c r="N5" s="528">
        <v>-0.157</v>
      </c>
      <c r="O5" s="528">
        <v>-0.14199999999999999</v>
      </c>
      <c r="P5" s="528">
        <v>-0.14499999999999999</v>
      </c>
      <c r="Q5" s="528">
        <v>-0.121</v>
      </c>
      <c r="R5" s="528">
        <v>-0.111</v>
      </c>
      <c r="S5" s="544">
        <v>-0.10100000000000001</v>
      </c>
    </row>
    <row r="6" spans="1:19">
      <c r="A6" s="530" t="s">
        <v>1</v>
      </c>
      <c r="B6" s="528">
        <v>-4.7571172850101762E-2</v>
      </c>
      <c r="C6" s="528">
        <v>-4.2882589931497843E-2</v>
      </c>
      <c r="D6" s="528">
        <v>-4.0732920100810574E-2</v>
      </c>
      <c r="E6" s="528">
        <v>-5.9077574078719206E-2</v>
      </c>
      <c r="F6" s="528">
        <v>-8.7866764122376526E-2</v>
      </c>
      <c r="G6" s="528">
        <v>-9.1687583050346966E-2</v>
      </c>
      <c r="H6" s="528">
        <v>-9.5968305756233982E-2</v>
      </c>
      <c r="I6" s="528">
        <v>-9.0473619118953477E-2</v>
      </c>
      <c r="J6" s="528">
        <v>-9.2595350376437499E-2</v>
      </c>
      <c r="K6" s="528">
        <v>-9.3004618094678873E-2</v>
      </c>
      <c r="L6" s="528">
        <v>-0.11642992607500871</v>
      </c>
      <c r="M6" s="528">
        <v>-0.15255279885175313</v>
      </c>
      <c r="N6" s="528">
        <v>-0.14878847005962423</v>
      </c>
      <c r="O6" s="528">
        <v>-0.13223046895645674</v>
      </c>
      <c r="P6" s="528">
        <v>-0.13853404531508143</v>
      </c>
      <c r="Q6" s="528">
        <v>-0.11675184074558996</v>
      </c>
      <c r="R6" s="528">
        <v>-0.10889586281869834</v>
      </c>
      <c r="S6" s="529">
        <v>-0.10040604891472973</v>
      </c>
    </row>
    <row r="7" spans="1:19">
      <c r="A7" s="507" t="s">
        <v>2</v>
      </c>
      <c r="B7" s="528">
        <v>-2.4E-2</v>
      </c>
      <c r="C7" s="528">
        <v>-1.7999999999999999E-2</v>
      </c>
      <c r="D7" s="528">
        <v>-2E-3</v>
      </c>
      <c r="E7" s="528">
        <v>-1.2E-2</v>
      </c>
      <c r="F7" s="528">
        <v>-0.04</v>
      </c>
      <c r="G7" s="528">
        <v>-5.1999999999999998E-2</v>
      </c>
      <c r="H7" s="528">
        <v>-5.0999999999999997E-2</v>
      </c>
      <c r="I7" s="528">
        <v>-2.1999999999999999E-2</v>
      </c>
      <c r="J7" s="528">
        <v>-2.7E-2</v>
      </c>
      <c r="K7" s="528">
        <v>-3.6999999999999998E-2</v>
      </c>
      <c r="L7" s="528">
        <v>-0.03</v>
      </c>
      <c r="M7" s="528">
        <v>-9.9000000000000005E-2</v>
      </c>
      <c r="N7" s="528">
        <v>-8.3000000000000004E-2</v>
      </c>
      <c r="O7" s="528">
        <v>-5.7000000000000002E-2</v>
      </c>
      <c r="P7" s="528">
        <v>-9.1999999999999998E-2</v>
      </c>
      <c r="Q7" s="528">
        <v>-8.2000000000000003E-2</v>
      </c>
      <c r="R7" s="528">
        <v>-9.0999999999999998E-2</v>
      </c>
      <c r="S7" s="544">
        <v>-9.5000000000000001E-2</v>
      </c>
    </row>
    <row r="8" spans="1:19" ht="13.5" thickBot="1">
      <c r="A8" s="531" t="s">
        <v>23</v>
      </c>
      <c r="B8" s="532">
        <v>4.0000000000000001E-3</v>
      </c>
      <c r="C8" s="532">
        <v>1.4E-2</v>
      </c>
      <c r="D8" s="532">
        <v>1.6E-2</v>
      </c>
      <c r="E8" s="532">
        <v>0</v>
      </c>
      <c r="F8" s="532">
        <v>-2.1999999999999999E-2</v>
      </c>
      <c r="G8" s="532">
        <v>-2.5000000000000001E-2</v>
      </c>
      <c r="H8" s="532">
        <v>-3.3000000000000002E-2</v>
      </c>
      <c r="I8" s="532">
        <v>-0.03</v>
      </c>
      <c r="J8" s="532">
        <v>-2.5000000000000001E-2</v>
      </c>
      <c r="K8" s="532">
        <v>-2.5999999999999999E-2</v>
      </c>
      <c r="L8" s="532">
        <v>-6.7000000000000004E-2</v>
      </c>
      <c r="M8" s="532">
        <v>-0.10100000000000001</v>
      </c>
      <c r="N8" s="532">
        <v>-8.5999999999999993E-2</v>
      </c>
      <c r="O8" s="532">
        <v>-7.0999999999999994E-2</v>
      </c>
      <c r="P8" s="532">
        <v>-7.2999999999999995E-2</v>
      </c>
      <c r="Q8" s="532">
        <v>-5.8999999999999997E-2</v>
      </c>
      <c r="R8" s="532">
        <v>-0.05</v>
      </c>
      <c r="S8" s="545">
        <v>-0.04</v>
      </c>
    </row>
    <row r="9" spans="1:19">
      <c r="A9" s="543" t="str">
        <f>'Table B.9'!A9</f>
        <v>GERS 2015-16 estimate with latest GDP estimate</v>
      </c>
      <c r="B9" s="527"/>
      <c r="C9" s="527"/>
      <c r="D9" s="527"/>
      <c r="E9" s="527"/>
      <c r="F9" s="527"/>
      <c r="G9" s="527"/>
      <c r="H9" s="527"/>
      <c r="I9" s="527"/>
      <c r="J9" s="527"/>
      <c r="K9" s="527"/>
      <c r="L9" s="527"/>
      <c r="M9" s="527"/>
      <c r="N9" s="527"/>
      <c r="O9" s="527"/>
      <c r="P9" s="527"/>
      <c r="Q9" s="527"/>
      <c r="R9" s="564"/>
      <c r="S9" s="546"/>
    </row>
    <row r="10" spans="1:19">
      <c r="A10" s="507" t="s">
        <v>0</v>
      </c>
      <c r="B10" s="447">
        <v>-5.2404608076064181E-2</v>
      </c>
      <c r="C10" s="447">
        <v>-4.757488046311547E-2</v>
      </c>
      <c r="D10" s="447">
        <v>-4.7336823852895608E-2</v>
      </c>
      <c r="E10" s="447">
        <v>-6.7158607367325485E-2</v>
      </c>
      <c r="F10" s="447">
        <v>-9.6605130432209974E-2</v>
      </c>
      <c r="G10" s="447">
        <v>-9.8767462881332313E-2</v>
      </c>
      <c r="H10" s="447">
        <v>-0.10381951151053133</v>
      </c>
      <c r="I10" s="447">
        <v>-0.10133278762320734</v>
      </c>
      <c r="J10" s="447">
        <v>-0.1023743653560691</v>
      </c>
      <c r="K10" s="447">
        <v>-0.10192797452914738</v>
      </c>
      <c r="L10" s="447">
        <v>-0.13016866020211135</v>
      </c>
      <c r="M10" s="447">
        <v>-0.16087738034202756</v>
      </c>
      <c r="N10" s="447">
        <v>-0.1596787756136617</v>
      </c>
      <c r="O10" s="447">
        <v>-0.14327783617038478</v>
      </c>
      <c r="P10" s="447">
        <v>-0.14682915059530346</v>
      </c>
      <c r="Q10" s="447">
        <v>-0.12314955661880821</v>
      </c>
      <c r="R10" s="447">
        <v>-0.11190290988537974</v>
      </c>
      <c r="S10" s="522">
        <v>-0.10224487647916762</v>
      </c>
    </row>
    <row r="11" spans="1:19">
      <c r="A11" s="530" t="s">
        <v>1</v>
      </c>
      <c r="B11" s="447">
        <v>-4.8934773226423464E-2</v>
      </c>
      <c r="C11" s="447">
        <v>-4.4018605377191093E-2</v>
      </c>
      <c r="D11" s="447">
        <v>-4.1816212849651369E-2</v>
      </c>
      <c r="E11" s="447">
        <v>-6.0722817879523779E-2</v>
      </c>
      <c r="F11" s="447">
        <v>-9.0126524145018982E-2</v>
      </c>
      <c r="G11" s="447">
        <v>-9.3473089734667877E-2</v>
      </c>
      <c r="H11" s="447">
        <v>-9.7876586703539381E-2</v>
      </c>
      <c r="I11" s="447">
        <v>-9.2297142422540543E-2</v>
      </c>
      <c r="J11" s="447">
        <v>-9.4144699359854742E-2</v>
      </c>
      <c r="K11" s="447">
        <v>-9.4755128608199068E-2</v>
      </c>
      <c r="L11" s="447">
        <v>-0.11922750154612886</v>
      </c>
      <c r="M11" s="447">
        <v>-0.15431905480536245</v>
      </c>
      <c r="N11" s="447">
        <v>-0.15110623739547793</v>
      </c>
      <c r="O11" s="447">
        <v>-0.13376057079323844</v>
      </c>
      <c r="P11" s="447">
        <v>-0.14081424866568323</v>
      </c>
      <c r="Q11" s="447">
        <v>-0.11861763327713072</v>
      </c>
      <c r="R11" s="447">
        <v>-0.10949851303535557</v>
      </c>
      <c r="S11" s="536">
        <v>-0.10138676332667911</v>
      </c>
    </row>
    <row r="12" spans="1:19">
      <c r="A12" s="507" t="s">
        <v>2</v>
      </c>
      <c r="B12" s="523">
        <v>-2.492061503146286E-2</v>
      </c>
      <c r="C12" s="523">
        <v>-1.8684200129610723E-2</v>
      </c>
      <c r="D12" s="523">
        <v>-1.6693789105573611E-3</v>
      </c>
      <c r="E12" s="523">
        <v>-1.264165700888739E-2</v>
      </c>
      <c r="F12" s="523">
        <v>-4.0381040163309331E-2</v>
      </c>
      <c r="G12" s="523">
        <v>-5.2931972962605024E-2</v>
      </c>
      <c r="H12" s="523">
        <v>-5.2106173597092173E-2</v>
      </c>
      <c r="I12" s="523">
        <v>-2.2681115035852278E-2</v>
      </c>
      <c r="J12" s="523">
        <v>-2.7635463973131089E-2</v>
      </c>
      <c r="K12" s="523">
        <v>-3.7957621682305695E-2</v>
      </c>
      <c r="L12" s="523">
        <v>-3.0561788997025399E-2</v>
      </c>
      <c r="M12" s="523">
        <v>-9.9740427087269781E-2</v>
      </c>
      <c r="N12" s="523">
        <v>-8.4062619623199275E-2</v>
      </c>
      <c r="O12" s="523">
        <v>-5.8390143196897844E-2</v>
      </c>
      <c r="P12" s="523">
        <v>-9.3748997424230054E-2</v>
      </c>
      <c r="Q12" s="523">
        <v>-8.3343498218470133E-2</v>
      </c>
      <c r="R12" s="523">
        <v>-9.1116466084376999E-2</v>
      </c>
      <c r="S12" s="524">
        <v>-9.5308040366967758E-2</v>
      </c>
    </row>
    <row r="13" spans="1:19" ht="13.5" thickBot="1">
      <c r="A13" s="531" t="s">
        <v>23</v>
      </c>
      <c r="B13" s="538">
        <v>4.4246493707378216E-3</v>
      </c>
      <c r="C13" s="538">
        <v>1.3920791104133658E-2</v>
      </c>
      <c r="D13" s="538">
        <v>1.5711564660752422E-2</v>
      </c>
      <c r="E13" s="538">
        <v>-4.8702446612926037E-4</v>
      </c>
      <c r="F13" s="538">
        <v>-2.2433300106901217E-2</v>
      </c>
      <c r="G13" s="538">
        <v>-2.5026483681763821E-2</v>
      </c>
      <c r="H13" s="538">
        <v>-3.3127330596897916E-2</v>
      </c>
      <c r="I13" s="538">
        <v>-2.9688314410779262E-2</v>
      </c>
      <c r="J13" s="538">
        <v>-2.5107976554242857E-2</v>
      </c>
      <c r="K13" s="538">
        <v>-2.6422632866102403E-2</v>
      </c>
      <c r="L13" s="538">
        <v>-6.7150063866867324E-2</v>
      </c>
      <c r="M13" s="538">
        <v>-0.10109904462134223</v>
      </c>
      <c r="N13" s="538">
        <v>-8.5988127309512163E-2</v>
      </c>
      <c r="O13" s="538">
        <v>-7.0712504398647513E-2</v>
      </c>
      <c r="P13" s="538">
        <v>-7.290706384811739E-2</v>
      </c>
      <c r="Q13" s="538">
        <v>-5.9067607811043671E-2</v>
      </c>
      <c r="R13" s="538">
        <v>-4.9960431913460342E-2</v>
      </c>
      <c r="S13" s="547">
        <v>-3.9939634519467658E-2</v>
      </c>
    </row>
    <row r="14" spans="1:19">
      <c r="A14" s="507" t="s">
        <v>94</v>
      </c>
      <c r="B14" s="535"/>
      <c r="C14" s="535"/>
      <c r="D14" s="535"/>
      <c r="E14" s="535"/>
      <c r="F14" s="535"/>
      <c r="G14" s="535"/>
      <c r="H14" s="535"/>
      <c r="I14" s="535"/>
      <c r="J14" s="535"/>
      <c r="K14" s="535"/>
      <c r="L14" s="535"/>
      <c r="M14" s="535"/>
      <c r="N14" s="535"/>
      <c r="O14" s="535"/>
      <c r="P14" s="535"/>
      <c r="Q14" s="535"/>
      <c r="R14" s="565"/>
      <c r="S14" s="548"/>
    </row>
    <row r="15" spans="1:19">
      <c r="A15" s="507" t="s">
        <v>0</v>
      </c>
      <c r="B15" s="523">
        <v>-1.4046080760641844E-3</v>
      </c>
      <c r="C15" s="523">
        <v>-1.5748804631154703E-3</v>
      </c>
      <c r="D15" s="523">
        <v>-1.3368238528956092E-3</v>
      </c>
      <c r="E15" s="523">
        <v>-2.1586073673254824E-3</v>
      </c>
      <c r="F15" s="523">
        <v>-2.6051304322099733E-3</v>
      </c>
      <c r="G15" s="523">
        <v>-1.7674628813323101E-3</v>
      </c>
      <c r="H15" s="523">
        <v>-1.8195115105313353E-3</v>
      </c>
      <c r="I15" s="523">
        <v>-2.3327876232073358E-3</v>
      </c>
      <c r="J15" s="523">
        <v>-1.3743653560690933E-3</v>
      </c>
      <c r="K15" s="523">
        <v>-1.9279745291473777E-3</v>
      </c>
      <c r="L15" s="523">
        <v>-3.1686602021113452E-3</v>
      </c>
      <c r="M15" s="523">
        <v>-1.877380342027557E-3</v>
      </c>
      <c r="N15" s="523">
        <v>-2.6787756136616991E-3</v>
      </c>
      <c r="O15" s="523">
        <v>-1.277836170384794E-3</v>
      </c>
      <c r="P15" s="523">
        <v>-1.8291505953034748E-3</v>
      </c>
      <c r="Q15" s="523">
        <v>-2.1495566188082099E-3</v>
      </c>
      <c r="R15" s="523">
        <v>-9.0290988537973516E-4</v>
      </c>
      <c r="S15" s="524">
        <v>-1.2448764791676142E-3</v>
      </c>
    </row>
    <row r="16" spans="1:19">
      <c r="A16" s="530" t="s">
        <v>1</v>
      </c>
      <c r="B16" s="523">
        <v>-1.3636003763217025E-3</v>
      </c>
      <c r="C16" s="523">
        <v>-1.1360154456932503E-3</v>
      </c>
      <c r="D16" s="523">
        <v>-1.0832927488407945E-3</v>
      </c>
      <c r="E16" s="523">
        <v>-1.6452438008045731E-3</v>
      </c>
      <c r="F16" s="523">
        <v>-2.2597600226424569E-3</v>
      </c>
      <c r="G16" s="523">
        <v>-1.7855066843209116E-3</v>
      </c>
      <c r="H16" s="523">
        <v>-1.9082809473053991E-3</v>
      </c>
      <c r="I16" s="523">
        <v>-1.8235233035870657E-3</v>
      </c>
      <c r="J16" s="523">
        <v>-1.5493489834172425E-3</v>
      </c>
      <c r="K16" s="523">
        <v>-1.7505105135201954E-3</v>
      </c>
      <c r="L16" s="523">
        <v>-2.7975754711201534E-3</v>
      </c>
      <c r="M16" s="523">
        <v>-1.7662559536093247E-3</v>
      </c>
      <c r="N16" s="523">
        <v>-2.3177673358537043E-3</v>
      </c>
      <c r="O16" s="523">
        <v>-1.5301018367817054E-3</v>
      </c>
      <c r="P16" s="523">
        <v>-2.280203350601806E-3</v>
      </c>
      <c r="Q16" s="523">
        <v>-1.8657925315407609E-3</v>
      </c>
      <c r="R16" s="523">
        <v>-6.0265021665723006E-4</v>
      </c>
      <c r="S16" s="537">
        <v>-9.8071441194937103E-4</v>
      </c>
    </row>
    <row r="17" spans="1:19">
      <c r="A17" s="507" t="s">
        <v>2</v>
      </c>
      <c r="B17" s="523">
        <v>-9.2061503146285972E-4</v>
      </c>
      <c r="C17" s="523">
        <v>-6.8420012961072432E-4</v>
      </c>
      <c r="D17" s="523">
        <v>3.3062108944263897E-4</v>
      </c>
      <c r="E17" s="523">
        <v>-6.4165700888738943E-4</v>
      </c>
      <c r="F17" s="523">
        <v>-3.8104016330933049E-4</v>
      </c>
      <c r="G17" s="523">
        <v>-9.319729626050266E-4</v>
      </c>
      <c r="H17" s="523">
        <v>-1.1061735970921763E-3</v>
      </c>
      <c r="I17" s="523">
        <v>-6.8111503585227898E-4</v>
      </c>
      <c r="J17" s="523">
        <v>-6.3546397313108891E-4</v>
      </c>
      <c r="K17" s="523">
        <v>-9.5762168230569683E-4</v>
      </c>
      <c r="L17" s="523">
        <v>-5.6178899702540031E-4</v>
      </c>
      <c r="M17" s="523">
        <v>-7.4042708726977657E-4</v>
      </c>
      <c r="N17" s="523">
        <v>-1.0626196231992707E-3</v>
      </c>
      <c r="O17" s="523">
        <v>-1.3901431968978417E-3</v>
      </c>
      <c r="P17" s="523">
        <v>-1.748997424230056E-3</v>
      </c>
      <c r="Q17" s="523">
        <v>-1.3434982184701294E-3</v>
      </c>
      <c r="R17" s="523">
        <v>-1.1646608437700101E-4</v>
      </c>
      <c r="S17" s="524">
        <v>-3.0804036696775727E-4</v>
      </c>
    </row>
    <row r="18" spans="1:19" ht="13.5" thickBot="1">
      <c r="A18" s="531" t="s">
        <v>23</v>
      </c>
      <c r="B18" s="538">
        <v>4.2464937073782155E-4</v>
      </c>
      <c r="C18" s="538">
        <v>-7.920889586634193E-5</v>
      </c>
      <c r="D18" s="538">
        <v>-2.8843533924757803E-4</v>
      </c>
      <c r="E18" s="538">
        <v>-4.8702446612926037E-4</v>
      </c>
      <c r="F18" s="538">
        <v>-4.3330010690121809E-4</v>
      </c>
      <c r="G18" s="538">
        <v>-2.6483681763819766E-5</v>
      </c>
      <c r="H18" s="538">
        <v>-1.2733059689791493E-4</v>
      </c>
      <c r="I18" s="538">
        <v>3.1168558922073722E-4</v>
      </c>
      <c r="J18" s="538">
        <v>-1.0797655424285568E-4</v>
      </c>
      <c r="K18" s="538">
        <v>-4.2263286610240425E-4</v>
      </c>
      <c r="L18" s="538">
        <v>-1.5006386686731987E-4</v>
      </c>
      <c r="M18" s="538">
        <v>-9.9044621342220251E-5</v>
      </c>
      <c r="N18" s="538">
        <v>1.1872690487829685E-5</v>
      </c>
      <c r="O18" s="538">
        <v>2.8749560135248042E-4</v>
      </c>
      <c r="P18" s="538">
        <v>9.2936151882605511E-5</v>
      </c>
      <c r="Q18" s="538">
        <v>-6.7607811043673971E-5</v>
      </c>
      <c r="R18" s="538">
        <v>3.9568086539661096E-5</v>
      </c>
      <c r="S18" s="547">
        <v>6.0365480532342808E-5</v>
      </c>
    </row>
    <row r="19" spans="1:19">
      <c r="A19" s="69"/>
      <c r="B19" s="69"/>
      <c r="C19" s="69"/>
      <c r="D19" s="69"/>
      <c r="E19" s="69"/>
      <c r="F19" s="69"/>
      <c r="G19" s="69"/>
      <c r="H19" s="69"/>
      <c r="I19" s="69"/>
      <c r="J19" s="69"/>
      <c r="K19" s="69"/>
      <c r="L19" s="69"/>
      <c r="M19" s="69"/>
      <c r="N19" s="69"/>
      <c r="O19" s="69"/>
      <c r="P19" s="69"/>
      <c r="Q19" s="69"/>
      <c r="R19" s="69"/>
      <c r="S19" s="69"/>
    </row>
    <row r="20" spans="1:19">
      <c r="A20" s="168" t="s">
        <v>118</v>
      </c>
      <c r="B20" s="69"/>
      <c r="C20" s="69"/>
      <c r="D20" s="69"/>
      <c r="E20" s="69"/>
      <c r="F20" s="69"/>
      <c r="G20" s="69"/>
      <c r="H20" s="69"/>
      <c r="I20" s="69"/>
      <c r="J20" s="69"/>
      <c r="K20" s="69"/>
      <c r="L20" s="69"/>
      <c r="M20" s="69"/>
      <c r="N20" s="69"/>
      <c r="O20" s="69"/>
      <c r="P20" s="69"/>
      <c r="Q20" s="69"/>
      <c r="R20" s="69"/>
      <c r="S20" s="69"/>
    </row>
    <row r="21" spans="1:19">
      <c r="A21" s="69"/>
      <c r="B21" s="69"/>
      <c r="C21" s="69"/>
      <c r="D21" s="69"/>
      <c r="E21" s="69"/>
      <c r="F21" s="69"/>
      <c r="G21" s="69"/>
      <c r="H21" s="69"/>
      <c r="I21" s="69"/>
      <c r="J21" s="69"/>
      <c r="K21" s="69"/>
      <c r="L21" s="69"/>
      <c r="M21" s="69"/>
      <c r="N21" s="69"/>
      <c r="O21" s="69"/>
      <c r="P21" s="69"/>
      <c r="Q21" s="69"/>
      <c r="R21" s="69"/>
      <c r="S21" s="69"/>
    </row>
    <row r="22" spans="1:19">
      <c r="A22" s="69"/>
      <c r="B22" s="69"/>
      <c r="C22" s="69"/>
      <c r="D22" s="69"/>
      <c r="E22" s="69"/>
      <c r="F22" s="69"/>
      <c r="G22" s="69"/>
      <c r="H22" s="69"/>
      <c r="I22" s="69"/>
      <c r="J22" s="69"/>
      <c r="K22" s="69"/>
      <c r="L22" s="69"/>
      <c r="M22" s="69"/>
      <c r="N22" s="69"/>
      <c r="O22" s="69"/>
      <c r="P22" s="69"/>
      <c r="Q22" s="69"/>
      <c r="R22" s="69"/>
      <c r="S22" s="69"/>
    </row>
    <row r="23" spans="1:19">
      <c r="A23" s="69"/>
      <c r="B23" s="69"/>
      <c r="C23" s="69"/>
      <c r="D23" s="69"/>
      <c r="E23" s="69"/>
      <c r="F23" s="69"/>
      <c r="G23" s="69"/>
      <c r="H23" s="69"/>
      <c r="I23" s="69"/>
      <c r="J23" s="69"/>
      <c r="K23" s="69"/>
      <c r="L23" s="69"/>
      <c r="M23" s="69"/>
      <c r="N23" s="69"/>
      <c r="O23" s="69"/>
      <c r="P23" s="69"/>
      <c r="Q23" s="69"/>
      <c r="R23" s="69"/>
      <c r="S23" s="69"/>
    </row>
    <row r="24" spans="1:19">
      <c r="A24" s="69"/>
      <c r="B24" s="69"/>
      <c r="C24" s="69"/>
      <c r="D24" s="69"/>
      <c r="E24" s="69"/>
      <c r="F24" s="69"/>
      <c r="G24" s="69"/>
      <c r="H24" s="69"/>
      <c r="I24" s="69"/>
      <c r="J24" s="69"/>
      <c r="K24" s="69"/>
      <c r="L24" s="69"/>
      <c r="M24" s="69"/>
      <c r="N24" s="69"/>
      <c r="O24" s="69"/>
      <c r="P24" s="69"/>
      <c r="Q24" s="69"/>
      <c r="R24" s="69"/>
      <c r="S24" s="69"/>
    </row>
    <row r="25" spans="1:19">
      <c r="A25" s="69"/>
      <c r="B25" s="69"/>
      <c r="C25" s="69"/>
      <c r="D25" s="69"/>
      <c r="E25" s="69"/>
      <c r="F25" s="69"/>
      <c r="G25" s="69"/>
      <c r="H25" s="69"/>
      <c r="I25" s="69"/>
      <c r="J25" s="69"/>
      <c r="K25" s="69"/>
      <c r="L25" s="69"/>
      <c r="M25" s="69"/>
      <c r="N25" s="69"/>
      <c r="O25" s="69"/>
      <c r="P25" s="69"/>
      <c r="Q25" s="69"/>
      <c r="R25" s="69"/>
      <c r="S25" s="69"/>
    </row>
    <row r="26" spans="1:19">
      <c r="A26" s="69"/>
      <c r="B26" s="69"/>
      <c r="C26" s="69"/>
      <c r="D26" s="69"/>
      <c r="E26" s="69"/>
      <c r="F26" s="69"/>
      <c r="G26" s="69"/>
      <c r="H26" s="69"/>
      <c r="I26" s="69"/>
      <c r="J26" s="69"/>
      <c r="K26" s="69"/>
      <c r="L26" s="69"/>
      <c r="M26" s="69"/>
      <c r="N26" s="69"/>
      <c r="O26" s="69"/>
      <c r="P26" s="69"/>
      <c r="Q26" s="69"/>
      <c r="R26" s="69"/>
      <c r="S26" s="69"/>
    </row>
    <row r="27" spans="1:19">
      <c r="A27" s="69"/>
      <c r="B27" s="69"/>
      <c r="C27" s="69"/>
      <c r="D27" s="69"/>
      <c r="E27" s="69"/>
      <c r="F27" s="69"/>
      <c r="G27" s="69"/>
      <c r="H27" s="69"/>
      <c r="I27" s="69"/>
      <c r="J27" s="69"/>
      <c r="K27" s="69"/>
      <c r="L27" s="69"/>
      <c r="M27" s="69"/>
      <c r="N27" s="69"/>
      <c r="O27" s="69"/>
      <c r="P27" s="69"/>
      <c r="Q27" s="69"/>
      <c r="R27" s="69"/>
      <c r="S27" s="69"/>
    </row>
    <row r="28" spans="1:19">
      <c r="A28" s="69"/>
      <c r="B28" s="69"/>
      <c r="C28" s="69"/>
      <c r="D28" s="69"/>
      <c r="E28" s="69"/>
      <c r="F28" s="69"/>
      <c r="G28" s="69"/>
      <c r="H28" s="69"/>
      <c r="I28" s="69"/>
      <c r="J28" s="69"/>
      <c r="K28" s="69"/>
      <c r="L28" s="69"/>
      <c r="M28" s="69"/>
      <c r="N28" s="69"/>
      <c r="O28" s="69"/>
      <c r="P28" s="69"/>
      <c r="Q28" s="69"/>
      <c r="R28" s="69"/>
      <c r="S28" s="69"/>
    </row>
    <row r="29" spans="1:19">
      <c r="A29" s="69"/>
      <c r="B29" s="69"/>
      <c r="C29" s="69"/>
      <c r="D29" s="69"/>
      <c r="E29" s="69"/>
      <c r="F29" s="69"/>
      <c r="G29" s="69"/>
      <c r="H29" s="69"/>
      <c r="I29" s="69"/>
      <c r="J29" s="69"/>
      <c r="K29" s="69"/>
      <c r="L29" s="69"/>
      <c r="M29" s="69"/>
      <c r="N29" s="69"/>
      <c r="O29" s="69"/>
      <c r="P29" s="69"/>
      <c r="Q29" s="69"/>
      <c r="R29" s="69"/>
      <c r="S29" s="69"/>
    </row>
  </sheetData>
  <mergeCells count="3">
    <mergeCell ref="A1:S1"/>
    <mergeCell ref="O4:S4"/>
    <mergeCell ref="B2:S2"/>
  </mergeCells>
  <hyperlinks>
    <hyperlink ref="A20" location="'List of Tables'!A1" display="Back to contents"/>
  </hyperlinks>
  <pageMargins left="0.75" right="0.75" top="1" bottom="1" header="0.5" footer="0.5"/>
  <pageSetup paperSize="9" scale="6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V79"/>
  <sheetViews>
    <sheetView workbookViewId="0">
      <selection sqref="A1:T1"/>
    </sheetView>
  </sheetViews>
  <sheetFormatPr defaultRowHeight="12.75"/>
  <cols>
    <col min="1" max="1" width="43.140625" customWidth="1"/>
    <col min="2" max="15" width="9.140625" customWidth="1"/>
    <col min="17" max="19" width="9.28515625" customWidth="1"/>
    <col min="21" max="21" width="10.5703125" customWidth="1"/>
    <col min="22" max="22" width="13.85546875" customWidth="1"/>
  </cols>
  <sheetData>
    <row r="1" spans="1:22" ht="22.5" customHeight="1" thickBot="1">
      <c r="A1" s="993" t="s">
        <v>334</v>
      </c>
      <c r="B1" s="994"/>
      <c r="C1" s="994"/>
      <c r="D1" s="994"/>
      <c r="E1" s="994"/>
      <c r="F1" s="994"/>
      <c r="G1" s="994"/>
      <c r="H1" s="994"/>
      <c r="I1" s="994"/>
      <c r="J1" s="994"/>
      <c r="K1" s="994"/>
      <c r="L1" s="994"/>
      <c r="M1" s="994"/>
      <c r="N1" s="994"/>
      <c r="O1" s="994"/>
      <c r="P1" s="994"/>
      <c r="Q1" s="994"/>
      <c r="R1" s="994"/>
      <c r="S1" s="994"/>
      <c r="T1" s="995"/>
    </row>
    <row r="2" spans="1:22" ht="13.5" thickBot="1">
      <c r="A2" s="996"/>
      <c r="B2" s="998" t="s">
        <v>24</v>
      </c>
      <c r="C2" s="999"/>
      <c r="D2" s="999"/>
      <c r="E2" s="999"/>
      <c r="F2" s="999"/>
      <c r="G2" s="999"/>
      <c r="H2" s="999"/>
      <c r="I2" s="999"/>
      <c r="J2" s="999"/>
      <c r="K2" s="999"/>
      <c r="L2" s="999"/>
      <c r="M2" s="999"/>
      <c r="N2" s="999"/>
      <c r="O2" s="999"/>
      <c r="P2" s="999"/>
      <c r="Q2" s="999"/>
      <c r="R2" s="999"/>
      <c r="S2" s="999"/>
      <c r="T2" s="1000"/>
      <c r="U2" s="32"/>
    </row>
    <row r="3" spans="1:22" ht="13.5" thickBot="1">
      <c r="A3" s="1001"/>
      <c r="B3" s="21" t="s">
        <v>171</v>
      </c>
      <c r="C3" s="21" t="s">
        <v>172</v>
      </c>
      <c r="D3" s="21" t="s">
        <v>173</v>
      </c>
      <c r="E3" s="21" t="s">
        <v>174</v>
      </c>
      <c r="F3" s="21" t="s">
        <v>175</v>
      </c>
      <c r="G3" s="21" t="s">
        <v>176</v>
      </c>
      <c r="H3" s="21" t="s">
        <v>177</v>
      </c>
      <c r="I3" s="21" t="s">
        <v>178</v>
      </c>
      <c r="J3" s="21" t="s">
        <v>179</v>
      </c>
      <c r="K3" s="21" t="s">
        <v>180</v>
      </c>
      <c r="L3" s="21" t="s">
        <v>181</v>
      </c>
      <c r="M3" s="21" t="s">
        <v>182</v>
      </c>
      <c r="N3" s="21" t="s">
        <v>42</v>
      </c>
      <c r="O3" s="21" t="s">
        <v>43</v>
      </c>
      <c r="P3" s="21" t="s">
        <v>78</v>
      </c>
      <c r="Q3" s="137" t="s">
        <v>79</v>
      </c>
      <c r="R3" s="137" t="s">
        <v>120</v>
      </c>
      <c r="S3" s="137" t="s">
        <v>168</v>
      </c>
      <c r="T3" s="138" t="s">
        <v>330</v>
      </c>
      <c r="U3" s="32"/>
    </row>
    <row r="4" spans="1:22">
      <c r="A4" s="295" t="s">
        <v>110</v>
      </c>
      <c r="B4" s="130">
        <v>-3886.53</v>
      </c>
      <c r="C4" s="130">
        <v>-3682.2</v>
      </c>
      <c r="D4" s="130">
        <v>-3653.46</v>
      </c>
      <c r="E4" s="130">
        <v>-5730.03</v>
      </c>
      <c r="F4" s="130">
        <v>-8648.4599999999991</v>
      </c>
      <c r="G4" s="130">
        <v>-9339.57</v>
      </c>
      <c r="H4" s="130">
        <v>-10348.709999999999</v>
      </c>
      <c r="I4" s="130">
        <v>-10843.94</v>
      </c>
      <c r="J4" s="130">
        <v>-11559.8</v>
      </c>
      <c r="K4" s="130">
        <v>-12632.7</v>
      </c>
      <c r="L4" s="130">
        <v>-16870.61</v>
      </c>
      <c r="M4" s="130">
        <v>-19961.939999999999</v>
      </c>
      <c r="N4" s="130">
        <v>-19877.599999999999</v>
      </c>
      <c r="O4" s="130">
        <v>-18616.689999999999</v>
      </c>
      <c r="P4" s="130">
        <v>-19181.48</v>
      </c>
      <c r="Q4" s="130">
        <v>-16776.150000000001</v>
      </c>
      <c r="R4" s="130">
        <v>-15847.23</v>
      </c>
      <c r="S4" s="130">
        <v>-14602.09</v>
      </c>
      <c r="T4" s="232">
        <v>-13465.26</v>
      </c>
    </row>
    <row r="5" spans="1:22">
      <c r="A5" s="297" t="s">
        <v>111</v>
      </c>
      <c r="B5" s="38">
        <v>-2367.75</v>
      </c>
      <c r="C5" s="38">
        <v>-1638.07</v>
      </c>
      <c r="D5" s="38">
        <v>219.53</v>
      </c>
      <c r="E5" s="38">
        <v>-1777.24</v>
      </c>
      <c r="F5" s="38">
        <v>-4646.67</v>
      </c>
      <c r="G5" s="38">
        <v>-5942.14</v>
      </c>
      <c r="H5" s="38">
        <v>-5758.02</v>
      </c>
      <c r="I5" s="38">
        <v>-3025.41</v>
      </c>
      <c r="J5" s="38">
        <v>-5406.48</v>
      </c>
      <c r="K5" s="38">
        <v>-5033.0200000000004</v>
      </c>
      <c r="L5" s="38">
        <v>-8015.6</v>
      </c>
      <c r="M5" s="38">
        <v>-14165.66</v>
      </c>
      <c r="N5" s="38">
        <v>-12047.23</v>
      </c>
      <c r="O5" s="38">
        <v>-10716.42</v>
      </c>
      <c r="P5" s="38">
        <v>-14538.3</v>
      </c>
      <c r="Q5" s="38">
        <v>-13328.54</v>
      </c>
      <c r="R5" s="38">
        <v>-14473.12</v>
      </c>
      <c r="S5" s="38">
        <v>-14546.42</v>
      </c>
      <c r="T5" s="103">
        <v>-13257</v>
      </c>
      <c r="U5" s="25"/>
      <c r="V5" s="23"/>
    </row>
    <row r="6" spans="1:22" ht="13.5" thickBot="1">
      <c r="A6" s="260" t="s">
        <v>23</v>
      </c>
      <c r="B6" s="171">
        <v>4390</v>
      </c>
      <c r="C6" s="171">
        <v>14436</v>
      </c>
      <c r="D6" s="171">
        <v>19618</v>
      </c>
      <c r="E6" s="171">
        <v>10</v>
      </c>
      <c r="F6" s="171">
        <v>-26069</v>
      </c>
      <c r="G6" s="171">
        <v>-29234</v>
      </c>
      <c r="H6" s="171">
        <v>-39138</v>
      </c>
      <c r="I6" s="171">
        <v>-37355</v>
      </c>
      <c r="J6" s="171">
        <v>-35087</v>
      </c>
      <c r="K6" s="171">
        <v>-40380</v>
      </c>
      <c r="L6" s="171">
        <v>-110774</v>
      </c>
      <c r="M6" s="171">
        <v>-151658</v>
      </c>
      <c r="N6" s="171">
        <v>-136331</v>
      </c>
      <c r="O6" s="171">
        <v>-115894</v>
      </c>
      <c r="P6" s="171">
        <v>-121904</v>
      </c>
      <c r="Q6" s="171">
        <v>-102074</v>
      </c>
      <c r="R6" s="171">
        <v>-94388</v>
      </c>
      <c r="S6" s="171">
        <v>-72119</v>
      </c>
      <c r="T6" s="216">
        <v>-46215</v>
      </c>
      <c r="U6" s="27"/>
      <c r="V6" s="27"/>
    </row>
    <row r="7" spans="1:22" ht="13.5" thickBot="1">
      <c r="A7" s="297"/>
      <c r="B7" s="992" t="s">
        <v>304</v>
      </c>
      <c r="C7" s="984"/>
      <c r="D7" s="984"/>
      <c r="E7" s="984"/>
      <c r="F7" s="984"/>
      <c r="G7" s="984"/>
      <c r="H7" s="984"/>
      <c r="I7" s="984"/>
      <c r="J7" s="984"/>
      <c r="K7" s="984"/>
      <c r="L7" s="984"/>
      <c r="M7" s="984"/>
      <c r="N7" s="984"/>
      <c r="O7" s="984"/>
      <c r="P7" s="984"/>
      <c r="Q7" s="984"/>
      <c r="R7" s="984"/>
      <c r="S7" s="984"/>
      <c r="T7" s="985"/>
    </row>
    <row r="8" spans="1:22">
      <c r="A8" s="297" t="s">
        <v>110</v>
      </c>
      <c r="B8" s="67">
        <v>-4.9700361499723213E-2</v>
      </c>
      <c r="C8" s="67">
        <v>-4.6003210304958977E-2</v>
      </c>
      <c r="D8" s="67">
        <v>-4.3551546832938805E-2</v>
      </c>
      <c r="E8" s="67">
        <v>-6.5434591901546685E-2</v>
      </c>
      <c r="F8" s="67">
        <v>-9.4415821712933737E-2</v>
      </c>
      <c r="G8" s="67">
        <v>-9.5303815818018875E-2</v>
      </c>
      <c r="H8" s="67">
        <v>-0.10009297717199094</v>
      </c>
      <c r="I8" s="67">
        <v>-9.8278031394222615E-2</v>
      </c>
      <c r="J8" s="67">
        <v>-9.9073017048395773E-2</v>
      </c>
      <c r="K8" s="67">
        <v>-0.10425273450201282</v>
      </c>
      <c r="L8" s="67">
        <v>-0.13649230533236012</v>
      </c>
      <c r="M8" s="67">
        <v>-0.1618090700732974</v>
      </c>
      <c r="N8" s="67">
        <v>-0.15994914483663181</v>
      </c>
      <c r="O8" s="67">
        <v>-0.14472919478322521</v>
      </c>
      <c r="P8" s="67">
        <v>-0.14590480316846094</v>
      </c>
      <c r="Q8" s="67">
        <v>-0.12166394407105703</v>
      </c>
      <c r="R8" s="67">
        <v>-0.11005033825387156</v>
      </c>
      <c r="S8" s="67">
        <v>-0.100254424414967</v>
      </c>
      <c r="T8" s="129">
        <v>-8.9753375284977302E-2</v>
      </c>
    </row>
    <row r="9" spans="1:22">
      <c r="A9" s="297" t="s">
        <v>111</v>
      </c>
      <c r="B9" s="67">
        <v>-2.7572797308759903E-2</v>
      </c>
      <c r="C9" s="67">
        <v>-1.787735263219126E-2</v>
      </c>
      <c r="D9" s="67">
        <v>2.1814211442539133E-3</v>
      </c>
      <c r="E9" s="67">
        <v>-1.7511503119622001E-2</v>
      </c>
      <c r="F9" s="67">
        <v>-4.3384362519224173E-2</v>
      </c>
      <c r="G9" s="67">
        <v>-5.2986724026282656E-2</v>
      </c>
      <c r="H9" s="67">
        <v>-4.8243831756798312E-2</v>
      </c>
      <c r="I9" s="67">
        <v>-2.3221547289549185E-2</v>
      </c>
      <c r="J9" s="67">
        <v>-3.9620944911549653E-2</v>
      </c>
      <c r="K9" s="67">
        <v>-3.4571384198240719E-2</v>
      </c>
      <c r="L9" s="67">
        <v>-5.4221132333899247E-2</v>
      </c>
      <c r="M9" s="67">
        <v>-9.972395386596937E-2</v>
      </c>
      <c r="N9" s="67">
        <v>-8.1809654495774695E-2</v>
      </c>
      <c r="O9" s="67">
        <v>-7.1130305599420254E-2</v>
      </c>
      <c r="P9" s="67">
        <v>-9.737451234212216E-2</v>
      </c>
      <c r="Q9" s="67">
        <v>-8.5568259878663372E-2</v>
      </c>
      <c r="R9" s="67">
        <v>-9.2148665195661963E-2</v>
      </c>
      <c r="S9" s="67">
        <v>-9.3466647647466261E-2</v>
      </c>
      <c r="T9" s="129">
        <v>-8.3174120695769058E-2</v>
      </c>
      <c r="U9" s="27"/>
      <c r="V9" s="27"/>
    </row>
    <row r="10" spans="1:22" ht="13.5" thickBot="1">
      <c r="A10" s="260" t="s">
        <v>23</v>
      </c>
      <c r="B10" s="172">
        <v>4.4266660751000539E-3</v>
      </c>
      <c r="C10" s="172">
        <v>1.3938170368932827E-2</v>
      </c>
      <c r="D10" s="172">
        <v>1.7973612193984547E-2</v>
      </c>
      <c r="E10" s="172">
        <v>8.8389195304765938E-6</v>
      </c>
      <c r="F10" s="172">
        <v>-2.1891656078715575E-2</v>
      </c>
      <c r="G10" s="172">
        <v>-2.3215111024993924E-2</v>
      </c>
      <c r="H10" s="172">
        <v>-2.9645306159858022E-2</v>
      </c>
      <c r="I10" s="172">
        <v>-2.6635131849428617E-2</v>
      </c>
      <c r="J10" s="172">
        <v>-2.3756534621220481E-2</v>
      </c>
      <c r="K10" s="172">
        <v>-2.6097544581689579E-2</v>
      </c>
      <c r="L10" s="172">
        <v>-7.1607169637639564E-2</v>
      </c>
      <c r="M10" s="172">
        <v>-9.9036785016946058E-2</v>
      </c>
      <c r="N10" s="172">
        <v>-8.5631984281969803E-2</v>
      </c>
      <c r="O10" s="172">
        <v>-7.0925475436422331E-2</v>
      </c>
      <c r="P10" s="172">
        <v>-7.213075178013327E-2</v>
      </c>
      <c r="Q10" s="172">
        <v>-5.801109368251154E-2</v>
      </c>
      <c r="R10" s="172">
        <v>-5.1442872621282179E-2</v>
      </c>
      <c r="S10" s="172">
        <v>-3.8242253078989485E-2</v>
      </c>
      <c r="T10" s="217">
        <v>-2.3634042840442213E-2</v>
      </c>
      <c r="U10" s="27"/>
      <c r="V10" s="27"/>
    </row>
    <row r="11" spans="1:22">
      <c r="A11" s="51"/>
      <c r="U11" s="49"/>
      <c r="V11" s="32"/>
    </row>
    <row r="12" spans="1:22">
      <c r="A12" s="168" t="s">
        <v>118</v>
      </c>
      <c r="B12" s="25"/>
      <c r="C12" s="25"/>
      <c r="D12" s="25"/>
      <c r="E12" s="25"/>
      <c r="F12" s="25"/>
      <c r="G12" s="25"/>
      <c r="H12" s="25"/>
      <c r="I12" s="25"/>
      <c r="J12" s="25"/>
      <c r="K12" s="25"/>
      <c r="L12" s="25"/>
      <c r="M12" s="25"/>
      <c r="N12" s="25"/>
      <c r="O12" s="25"/>
      <c r="P12" s="25"/>
      <c r="Q12" s="25"/>
      <c r="R12" s="25"/>
      <c r="S12" s="25"/>
      <c r="T12" s="25"/>
    </row>
    <row r="13" spans="1:22">
      <c r="A13" s="32"/>
      <c r="B13" s="25"/>
      <c r="C13" s="25"/>
      <c r="D13" s="25"/>
      <c r="E13" s="25"/>
      <c r="F13" s="25"/>
      <c r="G13" s="25"/>
      <c r="H13" s="25"/>
      <c r="I13" s="25"/>
      <c r="J13" s="25"/>
      <c r="K13" s="25"/>
      <c r="L13" s="25"/>
      <c r="M13" s="25"/>
      <c r="N13" s="25"/>
      <c r="O13" s="25"/>
      <c r="P13" s="25"/>
      <c r="Q13" s="25"/>
      <c r="R13" s="25"/>
      <c r="S13" s="25"/>
      <c r="T13" s="25"/>
    </row>
    <row r="14" spans="1:22">
      <c r="A14" s="33"/>
      <c r="B14" s="43"/>
      <c r="C14" s="43"/>
      <c r="D14" s="43"/>
      <c r="E14" s="43"/>
      <c r="F14" s="43"/>
      <c r="G14" s="43"/>
      <c r="H14" s="43"/>
      <c r="I14" s="43"/>
      <c r="J14" s="43"/>
      <c r="K14" s="43"/>
      <c r="L14" s="43"/>
      <c r="M14" s="43"/>
      <c r="N14" s="43"/>
      <c r="O14" s="43"/>
      <c r="P14" s="43"/>
      <c r="Q14" s="43"/>
      <c r="R14" s="43"/>
      <c r="S14" s="43"/>
      <c r="T14" s="43"/>
    </row>
    <row r="15" spans="1:22">
      <c r="A15" s="33"/>
      <c r="B15" s="27"/>
      <c r="C15" s="27"/>
      <c r="D15" s="27"/>
      <c r="E15" s="27"/>
      <c r="F15" s="27"/>
      <c r="G15" s="27"/>
      <c r="H15" s="27"/>
      <c r="I15" s="27"/>
      <c r="J15" s="27"/>
      <c r="K15" s="27"/>
      <c r="L15" s="27"/>
      <c r="M15" s="27"/>
      <c r="N15" s="27"/>
      <c r="O15" s="27"/>
      <c r="P15" s="27"/>
      <c r="Q15" s="27"/>
      <c r="R15" s="27"/>
      <c r="S15" s="27"/>
      <c r="T15" s="27"/>
      <c r="U15" s="33"/>
    </row>
    <row r="16" spans="1:22">
      <c r="B16" s="27"/>
      <c r="C16" s="27"/>
      <c r="D16" s="27"/>
      <c r="E16" s="27"/>
      <c r="F16" s="27"/>
      <c r="G16" s="27"/>
      <c r="H16" s="27"/>
      <c r="I16" s="27"/>
      <c r="J16" s="27"/>
      <c r="K16" s="27"/>
      <c r="L16" s="27"/>
      <c r="M16" s="27"/>
      <c r="N16" s="27"/>
      <c r="O16" s="27"/>
      <c r="P16" s="27"/>
      <c r="Q16" s="27"/>
      <c r="R16" s="27"/>
      <c r="S16" s="27"/>
      <c r="T16" s="27"/>
    </row>
    <row r="18" spans="1:20">
      <c r="O18" s="27"/>
      <c r="P18" s="27"/>
      <c r="Q18" s="27"/>
      <c r="R18" s="27"/>
      <c r="S18" s="27"/>
      <c r="T18" s="27"/>
    </row>
    <row r="19" spans="1:20">
      <c r="O19" s="27"/>
      <c r="P19" s="27"/>
      <c r="Q19" s="27"/>
      <c r="R19" s="27"/>
      <c r="S19" s="27"/>
      <c r="T19" s="27"/>
    </row>
    <row r="20" spans="1:20">
      <c r="O20" s="27"/>
      <c r="P20" s="27"/>
      <c r="Q20" s="27"/>
      <c r="R20" s="27"/>
      <c r="S20" s="27"/>
      <c r="T20" s="27"/>
    </row>
    <row r="22" spans="1:20">
      <c r="A22" s="235"/>
    </row>
    <row r="23" spans="1:20">
      <c r="A23" s="235"/>
      <c r="B23" s="23"/>
      <c r="C23" s="23"/>
      <c r="D23" s="23"/>
      <c r="E23" s="23"/>
      <c r="F23" s="23"/>
      <c r="G23" s="23"/>
      <c r="H23" s="23"/>
      <c r="I23" s="23"/>
      <c r="J23" s="23"/>
      <c r="K23" s="23"/>
      <c r="L23" s="23"/>
      <c r="M23" s="23"/>
      <c r="N23" s="23"/>
      <c r="O23" s="23"/>
      <c r="P23" s="23"/>
      <c r="Q23" s="23"/>
      <c r="R23" s="23"/>
      <c r="S23" s="23"/>
      <c r="T23" s="23"/>
    </row>
    <row r="25" spans="1:20">
      <c r="A25" s="235"/>
    </row>
    <row r="26" spans="1:20">
      <c r="A26" s="235"/>
      <c r="B26" s="43"/>
      <c r="C26" s="43"/>
      <c r="D26" s="43"/>
      <c r="E26" s="43"/>
      <c r="F26" s="43"/>
      <c r="G26" s="43"/>
      <c r="H26" s="43"/>
      <c r="I26" s="43"/>
      <c r="J26" s="43"/>
      <c r="K26" s="43"/>
      <c r="L26" s="43"/>
      <c r="M26" s="43"/>
      <c r="N26" s="43"/>
      <c r="O26" s="43"/>
      <c r="P26" s="43"/>
      <c r="Q26" s="43"/>
      <c r="R26" s="43"/>
      <c r="S26" s="43"/>
      <c r="T26" s="43"/>
    </row>
    <row r="27" spans="1:20">
      <c r="B27" s="349"/>
      <c r="C27" s="349"/>
      <c r="D27" s="349"/>
      <c r="E27" s="349"/>
      <c r="F27" s="349"/>
      <c r="G27" s="349"/>
      <c r="H27" s="349"/>
      <c r="I27" s="349"/>
      <c r="J27" s="349"/>
      <c r="K27" s="349"/>
      <c r="L27" s="349"/>
      <c r="M27" s="349"/>
      <c r="N27" s="349"/>
      <c r="O27" s="349"/>
      <c r="P27" s="349"/>
      <c r="Q27" s="349"/>
      <c r="R27" s="349"/>
      <c r="S27" s="349"/>
      <c r="T27" s="349"/>
    </row>
    <row r="29" spans="1:20">
      <c r="O29" s="24"/>
      <c r="P29" s="24"/>
      <c r="Q29" s="24"/>
      <c r="R29" s="24"/>
      <c r="S29" s="24"/>
      <c r="T29" s="24"/>
    </row>
    <row r="30" spans="1:20">
      <c r="O30" s="24"/>
      <c r="P30" s="24"/>
      <c r="Q30" s="24"/>
      <c r="R30" s="24"/>
      <c r="S30" s="24"/>
      <c r="T30" s="24"/>
    </row>
    <row r="31" spans="1:20">
      <c r="O31" s="24"/>
      <c r="P31" s="24"/>
      <c r="Q31" s="24"/>
      <c r="R31" s="24"/>
      <c r="S31" s="24"/>
      <c r="T31" s="24"/>
    </row>
    <row r="32" spans="1:20">
      <c r="O32" s="24"/>
      <c r="P32" s="24"/>
      <c r="Q32" s="24"/>
      <c r="R32" s="24"/>
      <c r="S32" s="24"/>
      <c r="T32" s="24"/>
    </row>
    <row r="33" spans="1:20">
      <c r="A33" s="235"/>
      <c r="B33" s="24"/>
      <c r="C33" s="24"/>
      <c r="D33" s="24"/>
      <c r="E33" s="24"/>
      <c r="F33" s="24"/>
      <c r="G33" s="24"/>
      <c r="H33" s="24"/>
      <c r="I33" s="24"/>
      <c r="J33" s="24"/>
      <c r="K33" s="24"/>
      <c r="L33" s="24"/>
      <c r="M33" s="24"/>
      <c r="N33" s="24"/>
      <c r="O33" s="24"/>
      <c r="P33" s="24"/>
      <c r="Q33" s="24"/>
      <c r="R33" s="24"/>
      <c r="S33" s="24"/>
      <c r="T33" s="24"/>
    </row>
    <row r="34" spans="1:20">
      <c r="A34" s="235"/>
    </row>
    <row r="35" spans="1:20">
      <c r="B35" s="27"/>
      <c r="C35" s="27"/>
      <c r="D35" s="27"/>
      <c r="E35" s="27"/>
      <c r="F35" s="27"/>
      <c r="G35" s="27"/>
      <c r="H35" s="27"/>
      <c r="I35" s="27"/>
      <c r="J35" s="27"/>
      <c r="K35" s="27"/>
      <c r="L35" s="27"/>
      <c r="M35" s="27"/>
      <c r="N35" s="27"/>
      <c r="O35" s="27"/>
      <c r="P35" s="27"/>
      <c r="Q35" s="27"/>
      <c r="R35" s="27"/>
      <c r="S35" s="27"/>
      <c r="T35" s="27"/>
    </row>
    <row r="36" spans="1:20">
      <c r="B36" s="869"/>
      <c r="C36" s="869"/>
      <c r="D36" s="869"/>
      <c r="E36" s="869"/>
      <c r="F36" s="869"/>
      <c r="G36" s="869"/>
      <c r="H36" s="869"/>
      <c r="I36" s="869"/>
      <c r="J36" s="869"/>
      <c r="K36" s="869"/>
      <c r="L36" s="869"/>
      <c r="M36" s="869"/>
      <c r="N36" s="869"/>
      <c r="O36" s="869"/>
      <c r="P36" s="869"/>
      <c r="Q36" s="869"/>
      <c r="R36" s="869"/>
      <c r="S36" s="869"/>
      <c r="T36" s="869"/>
    </row>
    <row r="38" spans="1:20">
      <c r="A38" s="235"/>
    </row>
    <row r="39" spans="1:20">
      <c r="A39" s="235"/>
      <c r="B39" s="27"/>
      <c r="C39" s="27"/>
      <c r="D39" s="27"/>
      <c r="E39" s="27"/>
      <c r="F39" s="27"/>
      <c r="G39" s="27"/>
      <c r="H39" s="27"/>
      <c r="I39" s="27"/>
      <c r="J39" s="27"/>
      <c r="K39" s="27"/>
      <c r="L39" s="27"/>
      <c r="M39" s="27"/>
      <c r="N39" s="27"/>
      <c r="O39" s="27"/>
      <c r="P39" s="27"/>
      <c r="Q39" s="27"/>
      <c r="R39" s="27"/>
      <c r="S39" s="27"/>
      <c r="T39" s="27"/>
    </row>
    <row r="40" spans="1:20">
      <c r="A40" s="235"/>
      <c r="B40" s="27"/>
      <c r="C40" s="27"/>
      <c r="D40" s="27"/>
      <c r="E40" s="27"/>
      <c r="F40" s="27"/>
      <c r="G40" s="27"/>
      <c r="H40" s="27"/>
      <c r="I40" s="27"/>
      <c r="J40" s="27"/>
      <c r="K40" s="27"/>
      <c r="L40" s="27"/>
      <c r="M40" s="27"/>
      <c r="N40" s="27"/>
      <c r="O40" s="27"/>
      <c r="P40" s="27"/>
      <c r="Q40" s="27"/>
      <c r="R40" s="27"/>
      <c r="S40" s="27"/>
      <c r="T40" s="27"/>
    </row>
    <row r="41" spans="1:20">
      <c r="A41" s="235"/>
      <c r="B41" s="27"/>
      <c r="C41" s="27"/>
      <c r="D41" s="27"/>
      <c r="E41" s="27"/>
      <c r="F41" s="27"/>
      <c r="G41" s="27"/>
      <c r="H41" s="27"/>
      <c r="I41" s="27"/>
      <c r="J41" s="27"/>
      <c r="K41" s="27"/>
      <c r="L41" s="27"/>
      <c r="M41" s="27"/>
      <c r="N41" s="27"/>
      <c r="O41" s="27"/>
      <c r="P41" s="27"/>
      <c r="Q41" s="27"/>
      <c r="R41" s="27"/>
      <c r="S41" s="27"/>
      <c r="T41" s="27"/>
    </row>
    <row r="42" spans="1:20">
      <c r="A42" s="235"/>
      <c r="B42" s="27"/>
      <c r="C42" s="27"/>
      <c r="D42" s="27"/>
      <c r="E42" s="27"/>
      <c r="F42" s="27"/>
      <c r="G42" s="27"/>
      <c r="H42" s="27"/>
      <c r="I42" s="27"/>
      <c r="J42" s="27"/>
      <c r="K42" s="27"/>
      <c r="L42" s="27"/>
      <c r="M42" s="27"/>
      <c r="N42" s="27"/>
      <c r="O42" s="27"/>
      <c r="P42" s="27"/>
      <c r="Q42" s="27"/>
      <c r="R42" s="27"/>
      <c r="S42" s="27"/>
      <c r="T42" s="27"/>
    </row>
    <row r="47" spans="1:20">
      <c r="A47" s="235"/>
    </row>
    <row r="48" spans="1:20">
      <c r="A48" s="235"/>
    </row>
    <row r="50" spans="1:20">
      <c r="A50" s="235"/>
    </row>
    <row r="51" spans="1:20">
      <c r="A51" s="235"/>
    </row>
    <row r="52" spans="1:20">
      <c r="A52" s="235"/>
      <c r="B52" s="379"/>
      <c r="C52" s="379"/>
      <c r="D52" s="379"/>
      <c r="E52" s="379"/>
      <c r="F52" s="379"/>
      <c r="G52" s="379"/>
      <c r="H52" s="379"/>
      <c r="I52" s="379"/>
      <c r="J52" s="379"/>
      <c r="K52" s="379"/>
      <c r="L52" s="379"/>
      <c r="M52" s="379"/>
      <c r="N52" s="379"/>
      <c r="O52" s="379"/>
      <c r="P52" s="379"/>
      <c r="Q52" s="379"/>
      <c r="R52" s="379"/>
      <c r="S52" s="379"/>
      <c r="T52" s="379"/>
    </row>
    <row r="74" spans="1:1">
      <c r="A74" s="47"/>
    </row>
    <row r="75" spans="1:1">
      <c r="A75" s="47"/>
    </row>
    <row r="76" spans="1:1">
      <c r="A76" s="47"/>
    </row>
    <row r="77" spans="1:1">
      <c r="A77" s="47"/>
    </row>
    <row r="78" spans="1:1">
      <c r="A78" s="47"/>
    </row>
    <row r="79" spans="1:1">
      <c r="A79" s="47"/>
    </row>
  </sheetData>
  <mergeCells count="4">
    <mergeCell ref="A1:T1"/>
    <mergeCell ref="A2:A3"/>
    <mergeCell ref="B2:T2"/>
    <mergeCell ref="B7:T7"/>
  </mergeCells>
  <hyperlinks>
    <hyperlink ref="A12" location="'List of Tables'!A1" display="Back to contents"/>
  </hyperlinks>
  <pageMargins left="0.75" right="0.75" top="1" bottom="1" header="0.5" footer="0.5"/>
  <pageSetup paperSize="9" scale="4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4:H34"/>
  <sheetViews>
    <sheetView workbookViewId="0">
      <selection sqref="A1:T1"/>
    </sheetView>
  </sheetViews>
  <sheetFormatPr defaultRowHeight="12.75"/>
  <cols>
    <col min="1" max="1" width="24.5703125" customWidth="1"/>
    <col min="5" max="7" width="10.28515625" bestFit="1" customWidth="1"/>
    <col min="8" max="8" width="11.28515625" bestFit="1" customWidth="1"/>
  </cols>
  <sheetData>
    <row r="4" spans="4:8">
      <c r="D4" s="235" t="s">
        <v>12</v>
      </c>
      <c r="E4" t="s">
        <v>183</v>
      </c>
      <c r="F4" t="s">
        <v>184</v>
      </c>
      <c r="G4" t="s">
        <v>237</v>
      </c>
      <c r="H4" t="s">
        <v>23</v>
      </c>
    </row>
    <row r="5" spans="4:8">
      <c r="D5" t="s">
        <v>171</v>
      </c>
      <c r="E5" s="27">
        <v>-4.9700000000000001E-2</v>
      </c>
      <c r="F5" s="27">
        <v>-4.7E-2</v>
      </c>
      <c r="G5" s="27">
        <v>-2.7699999999999999E-2</v>
      </c>
      <c r="H5" s="27">
        <v>3.8999999999999998E-3</v>
      </c>
    </row>
    <row r="6" spans="4:8">
      <c r="D6" t="s">
        <v>172</v>
      </c>
      <c r="E6" s="27">
        <v>-4.6399999999999997E-2</v>
      </c>
      <c r="F6" s="27">
        <v>-4.2999999999999997E-2</v>
      </c>
      <c r="G6" s="27">
        <v>-1.9400000000000001E-2</v>
      </c>
      <c r="H6" s="27">
        <v>1.34E-2</v>
      </c>
    </row>
    <row r="7" spans="4:8">
      <c r="D7" t="s">
        <v>173</v>
      </c>
      <c r="E7" s="27">
        <v>-4.3499999999999997E-2</v>
      </c>
      <c r="F7" s="27">
        <v>-3.7699999999999997E-2</v>
      </c>
      <c r="G7" s="27">
        <v>2.5000000000000001E-3</v>
      </c>
      <c r="H7" s="27">
        <v>1.7999999999999999E-2</v>
      </c>
    </row>
    <row r="8" spans="4:8">
      <c r="D8" t="s">
        <v>174</v>
      </c>
      <c r="E8" s="27">
        <v>-6.5299999999999997E-2</v>
      </c>
      <c r="F8" s="27">
        <v>-5.8900000000000001E-2</v>
      </c>
      <c r="G8" s="27">
        <v>-1.7100000000000001E-2</v>
      </c>
      <c r="H8" s="27">
        <v>1E-4</v>
      </c>
    </row>
    <row r="9" spans="4:8">
      <c r="D9" t="s">
        <v>175</v>
      </c>
      <c r="E9" s="27">
        <v>-9.4399999999999998E-2</v>
      </c>
      <c r="F9" s="27">
        <v>-8.7900000000000006E-2</v>
      </c>
      <c r="G9" s="27">
        <v>-4.3200000000000002E-2</v>
      </c>
      <c r="H9" s="27">
        <v>-2.1999999999999999E-2</v>
      </c>
    </row>
    <row r="10" spans="4:8">
      <c r="D10" t="s">
        <v>176</v>
      </c>
      <c r="E10" s="27">
        <v>-9.5500000000000002E-2</v>
      </c>
      <c r="F10" s="27">
        <v>-9.0200000000000002E-2</v>
      </c>
      <c r="G10" s="27">
        <v>-5.3199999999999997E-2</v>
      </c>
      <c r="H10" s="27">
        <v>-2.35E-2</v>
      </c>
    </row>
    <row r="11" spans="4:8">
      <c r="D11" t="s">
        <v>177</v>
      </c>
      <c r="E11" s="27">
        <v>-0.1002</v>
      </c>
      <c r="F11" s="27">
        <v>-9.3600000000000003E-2</v>
      </c>
      <c r="G11" s="27">
        <v>-4.8599999999999997E-2</v>
      </c>
      <c r="H11" s="27">
        <v>-2.98E-2</v>
      </c>
    </row>
    <row r="12" spans="4:8">
      <c r="D12" t="s">
        <v>178</v>
      </c>
      <c r="E12" s="27">
        <v>-9.8299999999999998E-2</v>
      </c>
      <c r="F12" s="27">
        <v>-8.8800000000000004E-2</v>
      </c>
      <c r="G12" s="27">
        <v>-2.3800000000000002E-2</v>
      </c>
      <c r="H12" s="27">
        <v>-2.6800000000000001E-2</v>
      </c>
    </row>
    <row r="13" spans="4:8">
      <c r="D13" t="s">
        <v>179</v>
      </c>
      <c r="E13" s="27">
        <v>-9.9099999999999994E-2</v>
      </c>
      <c r="F13" s="27">
        <v>-9.1600000000000001E-2</v>
      </c>
      <c r="G13" s="27">
        <v>-3.95E-2</v>
      </c>
      <c r="H13" s="27">
        <v>-2.41E-2</v>
      </c>
    </row>
    <row r="14" spans="4:8">
      <c r="D14" t="s">
        <v>180</v>
      </c>
      <c r="E14" s="27">
        <v>-0.1042</v>
      </c>
      <c r="F14" s="27">
        <v>-9.5899999999999999E-2</v>
      </c>
      <c r="G14" s="27">
        <v>-3.4700000000000002E-2</v>
      </c>
      <c r="H14" s="27">
        <v>-2.63E-2</v>
      </c>
    </row>
    <row r="15" spans="4:8">
      <c r="D15" t="s">
        <v>181</v>
      </c>
      <c r="E15" s="27">
        <v>-0.13650000000000001</v>
      </c>
      <c r="F15" s="27">
        <v>-0.12670000000000001</v>
      </c>
      <c r="G15" s="27">
        <v>-5.4899999999999997E-2</v>
      </c>
      <c r="H15" s="27">
        <v>-7.17E-2</v>
      </c>
    </row>
    <row r="16" spans="4:8">
      <c r="D16" t="s">
        <v>182</v>
      </c>
      <c r="E16" s="27">
        <v>-0.16170000000000001</v>
      </c>
      <c r="F16" s="27">
        <v>-0.15479999999999999</v>
      </c>
      <c r="G16" s="27">
        <v>-9.9699999999999997E-2</v>
      </c>
      <c r="H16" s="27">
        <v>-9.9199999999999997E-2</v>
      </c>
    </row>
    <row r="17" spans="2:8">
      <c r="D17" t="s">
        <v>42</v>
      </c>
      <c r="E17" s="27">
        <v>-0.16009999999999999</v>
      </c>
      <c r="F17" s="27">
        <v>-0.151</v>
      </c>
      <c r="G17" s="27">
        <v>-8.2100000000000006E-2</v>
      </c>
      <c r="H17" s="27">
        <v>-8.5999999999999993E-2</v>
      </c>
    </row>
    <row r="18" spans="2:8">
      <c r="D18" t="s">
        <v>43</v>
      </c>
      <c r="E18" s="27">
        <v>-0.14460000000000001</v>
      </c>
      <c r="F18" s="27">
        <v>-0.13589999999999999</v>
      </c>
      <c r="G18" s="27">
        <v>-7.0999999999999994E-2</v>
      </c>
      <c r="H18" s="27">
        <v>-7.0999999999999994E-2</v>
      </c>
    </row>
    <row r="19" spans="2:8">
      <c r="D19" t="s">
        <v>78</v>
      </c>
      <c r="E19" s="27">
        <v>-0.1462</v>
      </c>
      <c r="F19" s="27">
        <v>-0.14030000000000001</v>
      </c>
      <c r="G19" s="27">
        <v>-9.7500000000000003E-2</v>
      </c>
      <c r="H19" s="27">
        <v>-7.2599999999999998E-2</v>
      </c>
    </row>
    <row r="20" spans="2:8">
      <c r="D20" t="s">
        <v>79</v>
      </c>
      <c r="E20" s="27">
        <v>-0.12180000000000001</v>
      </c>
      <c r="F20" s="27">
        <v>-0.1174</v>
      </c>
      <c r="G20" s="27">
        <v>-8.5599999999999996E-2</v>
      </c>
      <c r="H20" s="27">
        <v>-5.8200000000000002E-2</v>
      </c>
    </row>
    <row r="21" spans="2:8">
      <c r="D21" t="s">
        <v>120</v>
      </c>
      <c r="E21" s="27">
        <v>-0.11</v>
      </c>
      <c r="F21" s="27">
        <v>-0.1079</v>
      </c>
      <c r="G21" s="27">
        <v>-9.1999999999999998E-2</v>
      </c>
      <c r="H21" s="27">
        <v>-5.16E-2</v>
      </c>
    </row>
    <row r="22" spans="2:8">
      <c r="D22" t="s">
        <v>168</v>
      </c>
      <c r="E22" s="27">
        <v>-0.1002</v>
      </c>
      <c r="F22" s="27">
        <v>-9.9500000000000005E-2</v>
      </c>
      <c r="G22" s="27">
        <v>-9.35E-2</v>
      </c>
      <c r="H22" s="27">
        <v>-3.8399999999999997E-2</v>
      </c>
    </row>
    <row r="23" spans="2:8">
      <c r="D23" s="235" t="s">
        <v>330</v>
      </c>
      <c r="E23" s="27">
        <v>-8.9800000000000005E-2</v>
      </c>
      <c r="F23" s="27">
        <v>-8.9099999999999999E-2</v>
      </c>
      <c r="G23" s="27">
        <v>-8.3400000000000002E-2</v>
      </c>
      <c r="H23" s="27">
        <v>-2.3800000000000002E-2</v>
      </c>
    </row>
    <row r="25" spans="2:8">
      <c r="B25" s="23"/>
      <c r="C25" s="23"/>
      <c r="D25" s="23"/>
      <c r="E25" s="23"/>
      <c r="F25" s="23"/>
    </row>
    <row r="27" spans="2:8">
      <c r="B27" s="23"/>
      <c r="C27" s="23"/>
      <c r="D27" s="23"/>
      <c r="E27" s="23"/>
      <c r="F27" s="23"/>
    </row>
    <row r="28" spans="2:8">
      <c r="B28" s="23"/>
      <c r="C28" s="23"/>
      <c r="D28" s="23"/>
      <c r="E28" s="23"/>
      <c r="F28" s="23"/>
    </row>
    <row r="31" spans="2:8" ht="15.75" customHeight="1"/>
    <row r="34" spans="1:1">
      <c r="A34" s="168" t="s">
        <v>118</v>
      </c>
    </row>
  </sheetData>
  <phoneticPr fontId="0" type="noConversion"/>
  <hyperlinks>
    <hyperlink ref="A34" location="'List of Tables'!A1" display="Back to contents"/>
  </hyperlinks>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33"/>
  <sheetViews>
    <sheetView workbookViewId="0">
      <selection sqref="A1:T1"/>
    </sheetView>
  </sheetViews>
  <sheetFormatPr defaultRowHeight="12.75"/>
  <cols>
    <col min="1" max="1" width="24.5703125" customWidth="1"/>
    <col min="5" max="7" width="10.28515625" bestFit="1" customWidth="1"/>
    <col min="8" max="8" width="11.28515625" bestFit="1" customWidth="1"/>
  </cols>
  <sheetData>
    <row r="4" spans="4:8">
      <c r="D4" s="235" t="s">
        <v>185</v>
      </c>
      <c r="E4" t="s">
        <v>183</v>
      </c>
      <c r="F4" t="s">
        <v>184</v>
      </c>
      <c r="G4" t="s">
        <v>237</v>
      </c>
      <c r="H4" t="s">
        <v>23</v>
      </c>
    </row>
    <row r="5" spans="4:8">
      <c r="D5" t="s">
        <v>171</v>
      </c>
      <c r="E5" s="27">
        <v>-4.7300000000000002E-2</v>
      </c>
      <c r="F5" s="27">
        <v>-4.4600000000000001E-2</v>
      </c>
      <c r="G5" s="27">
        <v>-2.5499999999999998E-2</v>
      </c>
      <c r="H5" s="27">
        <v>9.4999999999999998E-3</v>
      </c>
    </row>
    <row r="6" spans="4:8">
      <c r="D6" t="s">
        <v>172</v>
      </c>
      <c r="E6" s="27">
        <v>-4.41E-2</v>
      </c>
      <c r="F6" s="27">
        <v>-4.0800000000000003E-2</v>
      </c>
      <c r="G6" s="27">
        <v>-1.7600000000000001E-2</v>
      </c>
      <c r="H6" s="27">
        <v>1.95E-2</v>
      </c>
    </row>
    <row r="7" spans="4:8">
      <c r="D7" t="s">
        <v>173</v>
      </c>
      <c r="E7" s="27">
        <v>-4.6100000000000002E-2</v>
      </c>
      <c r="F7" s="27">
        <v>-4.0300000000000002E-2</v>
      </c>
      <c r="G7" s="27">
        <v>2.9999999999999997E-4</v>
      </c>
      <c r="H7" s="27">
        <v>2.3699999999999999E-2</v>
      </c>
    </row>
    <row r="8" spans="4:8">
      <c r="D8" t="s">
        <v>174</v>
      </c>
      <c r="E8" s="27">
        <v>-5.96E-2</v>
      </c>
      <c r="F8" s="27">
        <v>-5.33E-2</v>
      </c>
      <c r="G8" s="27">
        <v>-1.2200000000000001E-2</v>
      </c>
      <c r="H8" s="27">
        <v>1.1299999999999999E-2</v>
      </c>
    </row>
    <row r="9" spans="4:8">
      <c r="D9" t="s">
        <v>175</v>
      </c>
      <c r="E9" s="27">
        <v>-8.2699999999999996E-2</v>
      </c>
      <c r="F9" s="27">
        <v>-7.6399999999999996E-2</v>
      </c>
      <c r="G9" s="27">
        <v>-3.3300000000000003E-2</v>
      </c>
      <c r="H9" s="27">
        <v>-9.5999999999999992E-3</v>
      </c>
    </row>
    <row r="10" spans="4:8">
      <c r="D10" t="s">
        <v>176</v>
      </c>
      <c r="E10" s="27">
        <v>-8.2199999999999995E-2</v>
      </c>
      <c r="F10" s="27">
        <v>-7.7200000000000005E-2</v>
      </c>
      <c r="G10" s="27">
        <v>-4.1700000000000001E-2</v>
      </c>
      <c r="H10" s="27">
        <v>-1.2E-2</v>
      </c>
    </row>
    <row r="11" spans="4:8">
      <c r="D11" t="s">
        <v>177</v>
      </c>
      <c r="E11" s="27">
        <v>-7.8299999999999995E-2</v>
      </c>
      <c r="F11" s="27">
        <v>-7.2099999999999997E-2</v>
      </c>
      <c r="G11" s="27">
        <v>-2.9899999999999999E-2</v>
      </c>
      <c r="H11" s="27">
        <v>-1.3599999999999999E-2</v>
      </c>
    </row>
    <row r="12" spans="4:8">
      <c r="D12" t="s">
        <v>178</v>
      </c>
      <c r="E12" s="27">
        <v>-7.2800000000000004E-2</v>
      </c>
      <c r="F12" s="27">
        <v>-6.3899999999999998E-2</v>
      </c>
      <c r="G12" s="27">
        <v>-2.3999999999999998E-3</v>
      </c>
      <c r="H12" s="27">
        <v>-8.8000000000000005E-3</v>
      </c>
    </row>
    <row r="13" spans="4:8">
      <c r="D13" t="s">
        <v>179</v>
      </c>
      <c r="E13" s="27">
        <v>-7.0000000000000007E-2</v>
      </c>
      <c r="F13" s="27">
        <v>-6.3100000000000003E-2</v>
      </c>
      <c r="G13" s="27">
        <v>-1.46E-2</v>
      </c>
      <c r="H13" s="27">
        <v>-5.7000000000000002E-3</v>
      </c>
    </row>
    <row r="14" spans="4:8">
      <c r="D14" t="s">
        <v>180</v>
      </c>
      <c r="E14" s="27">
        <v>-7.2900000000000006E-2</v>
      </c>
      <c r="F14" s="27">
        <v>-6.5199999999999994E-2</v>
      </c>
      <c r="G14" s="27">
        <v>-8.8000000000000005E-3</v>
      </c>
      <c r="H14" s="27">
        <v>-6.7000000000000002E-3</v>
      </c>
    </row>
    <row r="15" spans="4:8">
      <c r="D15" t="s">
        <v>181</v>
      </c>
      <c r="E15" s="27">
        <v>-9.9900000000000003E-2</v>
      </c>
      <c r="F15" s="27">
        <v>-9.0800000000000006E-2</v>
      </c>
      <c r="G15" s="27">
        <v>-2.4E-2</v>
      </c>
      <c r="H15" s="27">
        <v>-3.8300000000000001E-2</v>
      </c>
    </row>
    <row r="16" spans="4:8">
      <c r="D16" t="s">
        <v>182</v>
      </c>
      <c r="E16" s="27">
        <v>-0.12559999999999999</v>
      </c>
      <c r="F16" s="27">
        <v>-0.1192</v>
      </c>
      <c r="G16" s="27">
        <v>-6.8400000000000002E-2</v>
      </c>
      <c r="H16" s="27">
        <v>-6.5500000000000003E-2</v>
      </c>
    </row>
    <row r="17" spans="2:8">
      <c r="D17" t="s">
        <v>42</v>
      </c>
      <c r="E17" s="27">
        <v>-0.12959999999999999</v>
      </c>
      <c r="F17" s="27">
        <v>-0.1212</v>
      </c>
      <c r="G17" s="27">
        <v>-5.6500000000000002E-2</v>
      </c>
      <c r="H17" s="27">
        <v>-5.8299999999999998E-2</v>
      </c>
    </row>
    <row r="18" spans="2:8">
      <c r="D18" t="s">
        <v>43</v>
      </c>
      <c r="E18" s="27">
        <v>-0.11650000000000001</v>
      </c>
      <c r="F18" s="27">
        <v>-0.10829999999999999</v>
      </c>
      <c r="G18" s="27">
        <v>-4.6899999999999997E-2</v>
      </c>
      <c r="H18" s="27">
        <v>-4.99E-2</v>
      </c>
    </row>
    <row r="19" spans="2:8">
      <c r="D19" t="s">
        <v>78</v>
      </c>
      <c r="E19" s="27">
        <v>-0.1128</v>
      </c>
      <c r="F19" s="27">
        <v>-0.1074</v>
      </c>
      <c r="G19" s="27">
        <v>-6.8099999999999994E-2</v>
      </c>
      <c r="H19" s="27">
        <v>-4.9399999999999999E-2</v>
      </c>
    </row>
    <row r="20" spans="2:8">
      <c r="D20" t="s">
        <v>79</v>
      </c>
      <c r="E20" s="27">
        <v>-0.1002</v>
      </c>
      <c r="F20" s="27">
        <v>-9.6100000000000005E-2</v>
      </c>
      <c r="G20" s="27">
        <v>-6.6500000000000004E-2</v>
      </c>
      <c r="H20" s="27">
        <v>-4.02E-2</v>
      </c>
    </row>
    <row r="21" spans="2:8">
      <c r="D21" t="s">
        <v>120</v>
      </c>
      <c r="E21" s="27">
        <v>-9.0200000000000002E-2</v>
      </c>
      <c r="F21" s="27">
        <v>-8.8300000000000003E-2</v>
      </c>
      <c r="G21" s="27">
        <v>-7.3700000000000002E-2</v>
      </c>
      <c r="H21" s="27">
        <v>-3.1600000000000003E-2</v>
      </c>
    </row>
    <row r="22" spans="2:8">
      <c r="D22" t="s">
        <v>168</v>
      </c>
      <c r="E22" s="27">
        <v>-8.2299999999999998E-2</v>
      </c>
      <c r="F22" s="27">
        <v>-8.1699999999999995E-2</v>
      </c>
      <c r="G22" s="27">
        <v>-7.6700000000000004E-2</v>
      </c>
      <c r="H22" s="27">
        <v>-2.1700000000000001E-2</v>
      </c>
    </row>
    <row r="23" spans="2:8">
      <c r="D23" s="235" t="s">
        <v>330</v>
      </c>
      <c r="E23" s="27">
        <v>-6.5199999999999994E-2</v>
      </c>
      <c r="F23" s="27">
        <v>-6.4699999999999994E-2</v>
      </c>
      <c r="G23" s="27">
        <v>-6.0299999999999999E-2</v>
      </c>
      <c r="H23" s="27">
        <v>-4.4000000000000003E-3</v>
      </c>
    </row>
    <row r="25" spans="2:8">
      <c r="B25" s="23"/>
      <c r="C25" s="23"/>
      <c r="D25" s="23"/>
      <c r="E25" s="23"/>
      <c r="F25" s="23"/>
    </row>
    <row r="27" spans="2:8">
      <c r="B27" s="23"/>
      <c r="C27" s="23"/>
      <c r="D27" s="23"/>
      <c r="E27" s="23"/>
      <c r="F27" s="23"/>
    </row>
    <row r="28" spans="2:8">
      <c r="B28" s="23"/>
      <c r="C28" s="23"/>
      <c r="D28" s="23"/>
      <c r="E28" s="23"/>
      <c r="F28" s="23"/>
    </row>
    <row r="31" spans="2:8" ht="15.75" customHeight="1"/>
    <row r="33" spans="1:1">
      <c r="A33" s="168" t="s">
        <v>118</v>
      </c>
    </row>
  </sheetData>
  <hyperlinks>
    <hyperlink ref="A33" location="'List of Tables'!A1" display="Back to contents"/>
  </hyperlink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vt:i4>
      </vt:variant>
    </vt:vector>
  </HeadingPairs>
  <TitlesOfParts>
    <vt:vector size="64" baseType="lpstr">
      <vt:lpstr>List of Tables</vt:lpstr>
      <vt:lpstr>Table S.1</vt:lpstr>
      <vt:lpstr>Table S.2</vt:lpstr>
      <vt:lpstr>Table S.3</vt:lpstr>
      <vt:lpstr>Table S.4</vt:lpstr>
      <vt:lpstr>Table S.5</vt:lpstr>
      <vt:lpstr>Table S.6</vt:lpstr>
      <vt:lpstr>Chart S1</vt:lpstr>
      <vt:lpstr>Chart S2</vt:lpstr>
      <vt:lpstr>Chart 1.1</vt:lpstr>
      <vt:lpstr>Table 1.1</vt:lpstr>
      <vt:lpstr>Table 1.2</vt:lpstr>
      <vt:lpstr>Box 1.1</vt:lpstr>
      <vt:lpstr>Table 1.3</vt:lpstr>
      <vt:lpstr>Table 1.4</vt:lpstr>
      <vt:lpstr>Chart 2.1</vt:lpstr>
      <vt:lpstr>Table 2.1</vt:lpstr>
      <vt:lpstr>Table 2.2</vt:lpstr>
      <vt:lpstr>Table 2.3</vt:lpstr>
      <vt:lpstr>Chart 3.1</vt:lpstr>
      <vt:lpstr>Table 3.1</vt:lpstr>
      <vt:lpstr>Table 3.2</vt:lpstr>
      <vt:lpstr>Table 3.3</vt:lpstr>
      <vt:lpstr>Table 3.4</vt:lpstr>
      <vt:lpstr>Table 3.5</vt:lpstr>
      <vt:lpstr>Table 3.6</vt:lpstr>
      <vt:lpstr>Table 3.7</vt:lpstr>
      <vt:lpstr>Table 3.8</vt:lpstr>
      <vt:lpstr>Box 3.1</vt:lpstr>
      <vt:lpstr>Box 3.2</vt:lpstr>
      <vt:lpstr>Box 3.3</vt:lpstr>
      <vt:lpstr>Chart 4.1</vt:lpstr>
      <vt:lpstr>Chart 4.2</vt:lpstr>
      <vt:lpstr>Table 4.1</vt:lpstr>
      <vt:lpstr>Table 4.2</vt:lpstr>
      <vt:lpstr>Table 4.3</vt:lpstr>
      <vt:lpstr>Table 4.4</vt:lpstr>
      <vt:lpstr>Table 4.5</vt:lpstr>
      <vt:lpstr>Table 4.6</vt:lpstr>
      <vt:lpstr>Table 4.7</vt:lpstr>
      <vt:lpstr>Table 4.8</vt:lpstr>
      <vt:lpstr>Annexes--&gt;</vt:lpstr>
      <vt:lpstr>Table A.1</vt:lpstr>
      <vt:lpstr>Table A.2</vt:lpstr>
      <vt:lpstr>Table A.3</vt:lpstr>
      <vt:lpstr>Table A.4</vt:lpstr>
      <vt:lpstr>Table A.5</vt:lpstr>
      <vt:lpstr>Table A.6</vt:lpstr>
      <vt:lpstr>Table A.7</vt:lpstr>
      <vt:lpstr>Table A.8</vt:lpstr>
      <vt:lpstr>Table A.9</vt:lpstr>
      <vt:lpstr>Table A.10</vt:lpstr>
      <vt:lpstr>Table B.1</vt:lpstr>
      <vt:lpstr>Table B.2</vt:lpstr>
      <vt:lpstr>Table B.3</vt:lpstr>
      <vt:lpstr>Table B.4</vt:lpstr>
      <vt:lpstr>Table B.5</vt:lpstr>
      <vt:lpstr>Table B.6</vt:lpstr>
      <vt:lpstr>Table B.7</vt:lpstr>
      <vt:lpstr>Table B.8</vt:lpstr>
      <vt:lpstr>Table B.9</vt:lpstr>
      <vt:lpstr>Table B.10</vt:lpstr>
      <vt:lpstr>'Table A.7'!_Toc201024026</vt:lpstr>
      <vt:lpstr>'Table A.8'!_Toc201024026</vt:lpstr>
    </vt:vector>
  </TitlesOfParts>
  <Company>Scottish Executive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u208263</dc:creator>
  <cp:lastModifiedBy>n300415</cp:lastModifiedBy>
  <cp:lastPrinted>2013-03-04T08:43:45Z</cp:lastPrinted>
  <dcterms:created xsi:type="dcterms:W3CDTF">2011-06-20T11:50:50Z</dcterms:created>
  <dcterms:modified xsi:type="dcterms:W3CDTF">2017-08-23T13:27:59Z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A10566126</vt:lpwstr>
  </property>
  <property fmtid="{D5CDD505-2E9C-101B-9397-08002B2CF9AE}" pid="3" name="Objective-Comment">
    <vt:lpwstr>
    </vt:lpwstr>
  </property>
  <property fmtid="{D5CDD505-2E9C-101B-9397-08002B2CF9AE}" pid="4" name="Objective-CreationStamp">
    <vt:filetime>2015-03-10T14:03:51Z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2015-03-11T09:46:53Z</vt:filetime>
  </property>
  <property fmtid="{D5CDD505-2E9C-101B-9397-08002B2CF9AE}" pid="8" name="Objective-ModificationStamp">
    <vt:filetime>2015-03-11T09:46:59Z</vt:filetime>
  </property>
  <property fmtid="{D5CDD505-2E9C-101B-9397-08002B2CF9AE}" pid="9" name="Objective-Owner">
    <vt:lpwstr>Pearce, Iain I (N300415)</vt:lpwstr>
  </property>
  <property fmtid="{D5CDD505-2E9C-101B-9397-08002B2CF9AE}" pid="10" name="Objective-Path">
    <vt:lpwstr>Objective Global Folder:SG File Plan:Economics and finance:UK economy:Scottish economy:Research and analysis: Scottish economy:Government Expenditure and Revenue Scotland (GERS) 2013/14 - National Statistics Publication: 2014-2019:</vt:lpwstr>
  </property>
  <property fmtid="{D5CDD505-2E9C-101B-9397-08002B2CF9AE}" pid="11" name="Objective-Parent">
    <vt:lpwstr>Government Expenditure and Revenue Scotland (GERS) 2013/14 - National Statistics Publication: 2014-2019</vt:lpwstr>
  </property>
  <property fmtid="{D5CDD505-2E9C-101B-9397-08002B2CF9AE}" pid="12" name="Objective-State">
    <vt:lpwstr>Published</vt:lpwstr>
  </property>
  <property fmtid="{D5CDD505-2E9C-101B-9397-08002B2CF9AE}" pid="13" name="Objective-Title">
    <vt:lpwstr>GERS 2013-14 - for web - no links</vt:lpwstr>
  </property>
  <property fmtid="{D5CDD505-2E9C-101B-9397-08002B2CF9AE}" pid="14" name="Objective-Version">
    <vt:lpwstr>2.0</vt:lpwstr>
  </property>
  <property fmtid="{D5CDD505-2E9C-101B-9397-08002B2CF9AE}" pid="15" name="Objective-VersionComment">
    <vt:lpwstr>
    </vt:lpwstr>
  </property>
  <property fmtid="{D5CDD505-2E9C-101B-9397-08002B2CF9AE}" pid="16" name="Objective-VersionNumber">
    <vt:i4>3</vt:i4>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