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horpej/Dropbox/Electronics/KiCad Projects/EFB_Bias_Supply/"/>
    </mc:Choice>
  </mc:AlternateContent>
  <bookViews>
    <workbookView xWindow="0" yWindow="46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J10" i="1"/>
  <c r="J11" i="1"/>
  <c r="H6" i="1"/>
  <c r="H5" i="1"/>
  <c r="J5" i="1"/>
  <c r="J6" i="1"/>
  <c r="B12" i="1"/>
  <c r="H12" i="1"/>
  <c r="H17" i="1"/>
  <c r="H7" i="1"/>
  <c r="H46" i="1"/>
  <c r="H32" i="1"/>
  <c r="H35" i="1"/>
  <c r="H51" i="1"/>
  <c r="H25" i="1"/>
  <c r="B77" i="1"/>
  <c r="B74" i="1"/>
  <c r="B73" i="1"/>
  <c r="B72" i="1"/>
  <c r="B71" i="1"/>
  <c r="B70" i="1"/>
  <c r="H55" i="1"/>
  <c r="H64" i="1"/>
  <c r="H60" i="1"/>
  <c r="H23" i="1"/>
  <c r="H22" i="1"/>
</calcChain>
</file>

<file path=xl/sharedStrings.xml><?xml version="1.0" encoding="utf-8"?>
<sst xmlns="http://schemas.openxmlformats.org/spreadsheetml/2006/main" count="80" uniqueCount="70">
  <si>
    <t>R1</t>
  </si>
  <si>
    <t>R2</t>
  </si>
  <si>
    <t>Input Sense_Voltage here:</t>
  </si>
  <si>
    <t>Vsense</t>
  </si>
  <si>
    <t>Sense_Current:</t>
  </si>
  <si>
    <t>Input Bias_Set_Resistor value here:</t>
  </si>
  <si>
    <t>R3</t>
  </si>
  <si>
    <t>Bias adjust pot value:</t>
  </si>
  <si>
    <t>Raw_Bias_Voltage_min:</t>
  </si>
  <si>
    <t>Raw_Bias_Voltage_max:</t>
  </si>
  <si>
    <t>Input target Raw_Bias_Voltage here:</t>
  </si>
  <si>
    <t>Vbias</t>
  </si>
  <si>
    <t>Set bias adjust pot to:</t>
  </si>
  <si>
    <t>If this value is less than 0 or larger than the value of the</t>
  </si>
  <si>
    <t>bias ajust pot, you must select a different value for</t>
  </si>
  <si>
    <r>
      <rPr>
        <b/>
        <i/>
        <sz val="12"/>
        <color theme="1"/>
        <rFont val="Calibri"/>
        <scheme val="minor"/>
      </rPr>
      <t>Bias_Set_Resistor</t>
    </r>
    <r>
      <rPr>
        <i/>
        <sz val="12"/>
        <color theme="1"/>
        <rFont val="Calibri"/>
        <scheme val="minor"/>
      </rPr>
      <t xml:space="preserve"> (R3).</t>
    </r>
  </si>
  <si>
    <t>Target_Inverter_Current:</t>
  </si>
  <si>
    <t>Input Bias_Balance_Network_Resistance here:</t>
  </si>
  <si>
    <t>Rnetwork</t>
  </si>
  <si>
    <t>Bias_Balance_Network_Current:</t>
  </si>
  <si>
    <t>Nominal_Total_Current:</t>
  </si>
  <si>
    <t>Input Raw_Neg_Voltage at rectifier here:</t>
  </si>
  <si>
    <t>Target_Qpoint_Voltage_Drop:</t>
  </si>
  <si>
    <r>
      <t xml:space="preserve">IF this value is less than 0, your </t>
    </r>
    <r>
      <rPr>
        <b/>
        <i/>
        <sz val="12"/>
        <color theme="1"/>
        <rFont val="Calibri"/>
        <scheme val="minor"/>
      </rPr>
      <t>Raw_Neg_Voltage</t>
    </r>
    <r>
      <rPr>
        <i/>
        <sz val="12"/>
        <color theme="1"/>
        <rFont val="Calibri"/>
        <scheme val="minor"/>
      </rPr>
      <t xml:space="preserve"> is</t>
    </r>
  </si>
  <si>
    <t>insufficient for optimal performance of the bias supply.</t>
  </si>
  <si>
    <t>Consider selecting a different transformer or voltage source.</t>
  </si>
  <si>
    <t>Target_Qpoint_Dropping_Resistor:</t>
  </si>
  <si>
    <t>This value does not need to be precise; select the closest</t>
  </si>
  <si>
    <t>standard value in 5% tolerance or better.</t>
  </si>
  <si>
    <t>Input selected Qpoint_Dropping_Resistor here:</t>
  </si>
  <si>
    <t>R5</t>
  </si>
  <si>
    <r>
      <t xml:space="preserve">This value should be roughly double of the target </t>
    </r>
    <r>
      <rPr>
        <b/>
        <i/>
        <sz val="12"/>
        <color theme="1"/>
        <rFont val="Calibri"/>
        <scheme val="minor"/>
      </rPr>
      <t>Raw_Bias_Voltage</t>
    </r>
    <r>
      <rPr>
        <i/>
        <sz val="12"/>
        <color theme="1"/>
        <rFont val="Calibri"/>
        <scheme val="minor"/>
      </rPr>
      <t>.</t>
    </r>
  </si>
  <si>
    <t>This value does not need to be precise, but insufficient headroom</t>
  </si>
  <si>
    <t>can lead to sub-optimal performance of the circuit.</t>
  </si>
  <si>
    <t>Input select Inverter_Current_Set_Resistor here:</t>
  </si>
  <si>
    <t>R4</t>
  </si>
  <si>
    <t>Approximate Inverter_Current:</t>
  </si>
  <si>
    <r>
      <t xml:space="preserve">This should be very close to the </t>
    </r>
    <r>
      <rPr>
        <b/>
        <i/>
        <sz val="12"/>
        <color theme="1"/>
        <rFont val="Calibri"/>
        <scheme val="minor"/>
      </rPr>
      <t>Target_Inverter_Current</t>
    </r>
  </si>
  <si>
    <t>value above.  If not, then the performance of the circuit</t>
  </si>
  <si>
    <t>could suffer.</t>
  </si>
  <si>
    <t>Install these parts on the board:</t>
  </si>
  <si>
    <t>Initial setting of bias adjuster pot:</t>
  </si>
  <si>
    <t>RV1</t>
  </si>
  <si>
    <t>Input any auxillary bias supply current here:</t>
  </si>
  <si>
    <t>Iaux</t>
  </si>
  <si>
    <t>If you are using the Vneg output to provide a voltage source to,</t>
  </si>
  <si>
    <t>for example, a long-tail pair, account for that additional current here.</t>
  </si>
  <si>
    <t>Input Sense_Resistor values here:</t>
  </si>
  <si>
    <r>
      <t xml:space="preserve">The </t>
    </r>
    <r>
      <rPr>
        <b/>
        <i/>
        <sz val="12"/>
        <color theme="1"/>
        <rFont val="Calibri"/>
        <scheme val="minor"/>
      </rPr>
      <t>Bias_Set_Resistor</t>
    </r>
    <r>
      <rPr>
        <i/>
        <sz val="12"/>
        <color theme="1"/>
        <rFont val="Calibri"/>
        <scheme val="minor"/>
      </rPr>
      <t xml:space="preserve"> should be selected to provide the target </t>
    </r>
    <r>
      <rPr>
        <b/>
        <i/>
        <sz val="12"/>
        <color theme="1"/>
        <rFont val="Calibri"/>
        <scheme val="minor"/>
      </rPr>
      <t>Raw_Bias_Voltage</t>
    </r>
  </si>
  <si>
    <t>Suggested Bias_Set_Resistor:</t>
  </si>
  <si>
    <t>Suggested R1 value:</t>
  </si>
  <si>
    <t>Suggested R2 value:</t>
  </si>
  <si>
    <r>
      <t xml:space="preserve">Suggested </t>
    </r>
    <r>
      <rPr>
        <b/>
        <i/>
        <sz val="12"/>
        <color theme="1"/>
        <rFont val="Calibri"/>
        <scheme val="minor"/>
      </rPr>
      <t>Sense_Resistor</t>
    </r>
    <r>
      <rPr>
        <i/>
        <sz val="12"/>
        <color theme="1"/>
        <rFont val="Calibri"/>
        <scheme val="minor"/>
      </rPr>
      <t xml:space="preserve"> values for a target current of 0.75mA.  Sense current</t>
    </r>
  </si>
  <si>
    <t xml:space="preserve">of 0.5ma to 1.0ma is desirable.  Two series pads are provided to avoid exceeding </t>
  </si>
  <si>
    <t>the resistors' maximum voltage rating.  Pick the nearest standard values in 5%</t>
  </si>
  <si>
    <r>
      <t xml:space="preserve">tolerance or better that sum close to the target </t>
    </r>
    <r>
      <rPr>
        <b/>
        <i/>
        <sz val="12"/>
        <color theme="1"/>
        <rFont val="Calibri"/>
        <scheme val="minor"/>
      </rPr>
      <t>Sense_Resistor</t>
    </r>
    <r>
      <rPr>
        <i/>
        <sz val="12"/>
        <color theme="1"/>
        <rFont val="Calibri"/>
        <scheme val="minor"/>
      </rPr>
      <t xml:space="preserve"> value.</t>
    </r>
  </si>
  <si>
    <t>Target Sense_Resistor value:</t>
  </si>
  <si>
    <t>Target Inverter_Current_Set_Resistor:</t>
  </si>
  <si>
    <t>Vdrop:</t>
  </si>
  <si>
    <t>with the bias adjust pot approximately centered.  Pick the nearest standard value in</t>
  </si>
  <si>
    <t>5% tolerance or better.</t>
  </si>
  <si>
    <t>Input bias transformer AC voltage here:</t>
  </si>
  <si>
    <t>Vac</t>
  </si>
  <si>
    <t>Est. Raw_Neg_Voltage at rectifier:</t>
  </si>
  <si>
    <t>This is an estimate of the negative DC voltage that will be present at the</t>
  </si>
  <si>
    <t>rectifier and first filter cap on the board.  Bias supplies usually present a</t>
  </si>
  <si>
    <t>very light load to a transformer, so the actual value may be higher.  For</t>
  </si>
  <si>
    <t>best results, measure.</t>
  </si>
  <si>
    <t>Vneg</t>
  </si>
  <si>
    <t>Qpoint_Voltage: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</si>
</sst>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4" fillId="0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26" workbookViewId="0">
      <selection activeCell="B34" sqref="B34"/>
    </sheetView>
  </sheetViews>
  <sheetFormatPr baseColWidth="10" defaultRowHeight="16" x14ac:dyDescent="0.2"/>
  <sheetData>
    <row r="1" spans="1:10" x14ac:dyDescent="0.2">
      <c r="A1" s="1" t="s">
        <v>2</v>
      </c>
      <c r="E1" s="6" t="s">
        <v>52</v>
      </c>
    </row>
    <row r="2" spans="1:10" x14ac:dyDescent="0.2">
      <c r="A2" t="s">
        <v>3</v>
      </c>
      <c r="B2" s="3">
        <v>475</v>
      </c>
      <c r="E2" s="6" t="s">
        <v>53</v>
      </c>
    </row>
    <row r="3" spans="1:10" x14ac:dyDescent="0.2">
      <c r="A3" s="1"/>
      <c r="E3" s="6" t="s">
        <v>54</v>
      </c>
    </row>
    <row r="4" spans="1:10" x14ac:dyDescent="0.2">
      <c r="A4" s="1"/>
      <c r="E4" s="6" t="s">
        <v>55</v>
      </c>
    </row>
    <row r="5" spans="1:10" x14ac:dyDescent="0.2">
      <c r="B5" s="5"/>
      <c r="E5" s="1" t="s">
        <v>50</v>
      </c>
      <c r="H5" s="8">
        <f>(B2/0.00075)/2</f>
        <v>316666.66666666669</v>
      </c>
      <c r="I5" s="12" t="s">
        <v>58</v>
      </c>
      <c r="J5" s="8">
        <f>B2-(B2*(H6/(H5+H6)))</f>
        <v>237.5</v>
      </c>
    </row>
    <row r="6" spans="1:10" x14ac:dyDescent="0.2">
      <c r="B6" s="9"/>
      <c r="E6" s="1" t="s">
        <v>51</v>
      </c>
      <c r="H6" s="8">
        <f>(B2/0.00075)/2</f>
        <v>316666.66666666669</v>
      </c>
      <c r="I6" s="12" t="s">
        <v>58</v>
      </c>
      <c r="J6" s="8">
        <f>B2-J5</f>
        <v>237.5</v>
      </c>
    </row>
    <row r="7" spans="1:10" x14ac:dyDescent="0.2">
      <c r="B7" s="5"/>
      <c r="E7" s="1" t="s">
        <v>56</v>
      </c>
      <c r="H7" s="8">
        <f>H5+H6</f>
        <v>633333.33333333337</v>
      </c>
    </row>
    <row r="9" spans="1:10" x14ac:dyDescent="0.2">
      <c r="A9" s="1" t="s">
        <v>47</v>
      </c>
      <c r="E9" s="6"/>
    </row>
    <row r="10" spans="1:10" x14ac:dyDescent="0.2">
      <c r="A10" s="2" t="s">
        <v>0</v>
      </c>
      <c r="B10" s="4">
        <v>330000</v>
      </c>
      <c r="E10" s="6"/>
      <c r="I10" s="12" t="s">
        <v>58</v>
      </c>
      <c r="J10" s="8">
        <f>B2-(B2*(B11/(B10+B11)))</f>
        <v>237.5</v>
      </c>
    </row>
    <row r="11" spans="1:10" x14ac:dyDescent="0.2">
      <c r="A11" s="2" t="s">
        <v>1</v>
      </c>
      <c r="B11" s="3">
        <v>330000</v>
      </c>
      <c r="E11" s="6"/>
      <c r="I11" s="12" t="s">
        <v>58</v>
      </c>
      <c r="J11" s="8">
        <f>B2-J10</f>
        <v>237.5</v>
      </c>
    </row>
    <row r="12" spans="1:10" x14ac:dyDescent="0.2">
      <c r="B12" s="5">
        <f>B10+B11</f>
        <v>660000</v>
      </c>
      <c r="E12" s="1" t="s">
        <v>4</v>
      </c>
      <c r="H12" s="8">
        <f>B2/B12</f>
        <v>7.1969696969696967E-4</v>
      </c>
    </row>
    <row r="13" spans="1:10" x14ac:dyDescent="0.2">
      <c r="B13" s="5"/>
      <c r="E13" s="1"/>
      <c r="H13" s="10"/>
    </row>
    <row r="14" spans="1:10" x14ac:dyDescent="0.2">
      <c r="A14" s="1" t="s">
        <v>10</v>
      </c>
      <c r="B14" s="5"/>
      <c r="E14" s="6" t="s">
        <v>48</v>
      </c>
      <c r="H14" s="10"/>
    </row>
    <row r="15" spans="1:10" x14ac:dyDescent="0.2">
      <c r="A15" s="2" t="s">
        <v>11</v>
      </c>
      <c r="B15" s="3">
        <v>-63</v>
      </c>
      <c r="E15" s="6" t="s">
        <v>59</v>
      </c>
      <c r="H15" s="10"/>
    </row>
    <row r="16" spans="1:10" x14ac:dyDescent="0.2">
      <c r="E16" s="6" t="s">
        <v>60</v>
      </c>
    </row>
    <row r="17" spans="1:8" x14ac:dyDescent="0.2">
      <c r="E17" s="1" t="s">
        <v>49</v>
      </c>
      <c r="H17" s="8">
        <f>((0-B15)/H12)-(H19/2)</f>
        <v>62536.84210526316</v>
      </c>
    </row>
    <row r="19" spans="1:8" x14ac:dyDescent="0.2">
      <c r="A19" s="1" t="s">
        <v>5</v>
      </c>
      <c r="E19" s="1" t="s">
        <v>7</v>
      </c>
      <c r="H19">
        <v>50000</v>
      </c>
    </row>
    <row r="20" spans="1:8" x14ac:dyDescent="0.2">
      <c r="A20" t="s">
        <v>6</v>
      </c>
      <c r="B20" s="3">
        <v>68000</v>
      </c>
    </row>
    <row r="22" spans="1:8" x14ac:dyDescent="0.2">
      <c r="E22" s="1" t="s">
        <v>8</v>
      </c>
      <c r="H22" s="8">
        <f>0-(H12*B20)</f>
        <v>-48.939393939393938</v>
      </c>
    </row>
    <row r="23" spans="1:8" x14ac:dyDescent="0.2">
      <c r="E23" s="1" t="s">
        <v>9</v>
      </c>
      <c r="H23" s="8">
        <f>0-(H12*(B20+H19))</f>
        <v>-84.924242424242422</v>
      </c>
    </row>
    <row r="25" spans="1:8" x14ac:dyDescent="0.2">
      <c r="E25" s="1" t="s">
        <v>12</v>
      </c>
      <c r="H25" s="8">
        <f>((0-B15)/H12)-B20</f>
        <v>19536.84210526316</v>
      </c>
    </row>
    <row r="26" spans="1:8" x14ac:dyDescent="0.2">
      <c r="E26" s="6" t="s">
        <v>13</v>
      </c>
    </row>
    <row r="27" spans="1:8" x14ac:dyDescent="0.2">
      <c r="E27" s="6" t="s">
        <v>14</v>
      </c>
    </row>
    <row r="28" spans="1:8" x14ac:dyDescent="0.2">
      <c r="E28" s="7" t="s">
        <v>15</v>
      </c>
    </row>
    <row r="30" spans="1:8" x14ac:dyDescent="0.2">
      <c r="E30" s="1" t="s">
        <v>16</v>
      </c>
      <c r="H30">
        <v>1.5E-3</v>
      </c>
    </row>
    <row r="32" spans="1:8" x14ac:dyDescent="0.2">
      <c r="A32" s="1" t="s">
        <v>17</v>
      </c>
      <c r="E32" s="1" t="s">
        <v>19</v>
      </c>
      <c r="H32" s="8">
        <f>(0-B15)/B33</f>
        <v>3.8769230769230769E-3</v>
      </c>
    </row>
    <row r="33" spans="1:8" x14ac:dyDescent="0.2">
      <c r="A33" t="s">
        <v>18</v>
      </c>
      <c r="B33" s="3">
        <v>16250</v>
      </c>
    </row>
    <row r="35" spans="1:8" x14ac:dyDescent="0.2">
      <c r="E35" s="1" t="s">
        <v>20</v>
      </c>
      <c r="H35" s="8">
        <f>H12+H30+H32</f>
        <v>6.0966200466200469E-3</v>
      </c>
    </row>
    <row r="36" spans="1:8" x14ac:dyDescent="0.2">
      <c r="E36" s="1"/>
    </row>
    <row r="37" spans="1:8" x14ac:dyDescent="0.2">
      <c r="A37" s="1" t="s">
        <v>43</v>
      </c>
      <c r="E37" s="6" t="s">
        <v>45</v>
      </c>
    </row>
    <row r="38" spans="1:8" x14ac:dyDescent="0.2">
      <c r="A38" t="s">
        <v>44</v>
      </c>
      <c r="B38" s="3">
        <v>0</v>
      </c>
      <c r="E38" s="6" t="s">
        <v>46</v>
      </c>
    </row>
    <row r="39" spans="1:8" x14ac:dyDescent="0.2">
      <c r="B39" s="5"/>
      <c r="E39" s="6"/>
    </row>
    <row r="40" spans="1:8" x14ac:dyDescent="0.2">
      <c r="A40" s="1" t="s">
        <v>61</v>
      </c>
      <c r="B40" s="5"/>
      <c r="E40" s="1" t="s">
        <v>63</v>
      </c>
      <c r="H40" s="11">
        <f>0-(B41*1.4)</f>
        <v>-168</v>
      </c>
    </row>
    <row r="41" spans="1:8" x14ac:dyDescent="0.2">
      <c r="A41" t="s">
        <v>62</v>
      </c>
      <c r="B41" s="3">
        <v>120</v>
      </c>
      <c r="E41" s="6" t="s">
        <v>64</v>
      </c>
    </row>
    <row r="42" spans="1:8" s="5" customFormat="1" x14ac:dyDescent="0.2">
      <c r="E42" s="13" t="s">
        <v>65</v>
      </c>
    </row>
    <row r="43" spans="1:8" x14ac:dyDescent="0.2">
      <c r="B43" s="5"/>
      <c r="E43" s="6" t="s">
        <v>66</v>
      </c>
    </row>
    <row r="44" spans="1:8" x14ac:dyDescent="0.2">
      <c r="E44" s="6" t="s">
        <v>67</v>
      </c>
    </row>
    <row r="46" spans="1:8" x14ac:dyDescent="0.2">
      <c r="A46" s="1" t="s">
        <v>21</v>
      </c>
      <c r="E46" s="1" t="s">
        <v>22</v>
      </c>
      <c r="H46" s="8">
        <f>0-(B47-(2*B15))</f>
        <v>42</v>
      </c>
    </row>
    <row r="47" spans="1:8" x14ac:dyDescent="0.2">
      <c r="A47" t="s">
        <v>68</v>
      </c>
      <c r="B47" s="3">
        <v>-168</v>
      </c>
      <c r="E47" s="6" t="s">
        <v>23</v>
      </c>
    </row>
    <row r="48" spans="1:8" x14ac:dyDescent="0.2">
      <c r="E48" s="6" t="s">
        <v>24</v>
      </c>
    </row>
    <row r="49" spans="1:8" x14ac:dyDescent="0.2">
      <c r="E49" s="6" t="s">
        <v>25</v>
      </c>
    </row>
    <row r="51" spans="1:8" x14ac:dyDescent="0.2">
      <c r="E51" s="1" t="s">
        <v>26</v>
      </c>
      <c r="H51" s="8">
        <f>H46/(H35+B38)</f>
        <v>6889.0630675409584</v>
      </c>
    </row>
    <row r="52" spans="1:8" x14ac:dyDescent="0.2">
      <c r="E52" s="6" t="s">
        <v>27</v>
      </c>
    </row>
    <row r="53" spans="1:8" x14ac:dyDescent="0.2">
      <c r="E53" s="6" t="s">
        <v>28</v>
      </c>
    </row>
    <row r="55" spans="1:8" x14ac:dyDescent="0.2">
      <c r="A55" s="1" t="s">
        <v>29</v>
      </c>
      <c r="E55" s="1" t="s">
        <v>69</v>
      </c>
      <c r="H55" s="8">
        <f>B47-(0-(H35*B56))</f>
        <v>-126.54298368298367</v>
      </c>
    </row>
    <row r="56" spans="1:8" x14ac:dyDescent="0.2">
      <c r="A56" t="s">
        <v>30</v>
      </c>
      <c r="B56" s="3">
        <v>6800</v>
      </c>
      <c r="E56" s="6" t="s">
        <v>31</v>
      </c>
    </row>
    <row r="57" spans="1:8" x14ac:dyDescent="0.2">
      <c r="E57" s="6" t="s">
        <v>32</v>
      </c>
    </row>
    <row r="58" spans="1:8" x14ac:dyDescent="0.2">
      <c r="E58" s="6" t="s">
        <v>33</v>
      </c>
    </row>
    <row r="60" spans="1:8" x14ac:dyDescent="0.2">
      <c r="E60" s="1" t="s">
        <v>57</v>
      </c>
      <c r="H60" s="8">
        <f>(H55)-(B15)/H30</f>
        <v>41873.457016317014</v>
      </c>
    </row>
    <row r="61" spans="1:8" x14ac:dyDescent="0.2">
      <c r="E61" s="6" t="s">
        <v>27</v>
      </c>
    </row>
    <row r="62" spans="1:8" x14ac:dyDescent="0.2">
      <c r="E62" s="6" t="s">
        <v>28</v>
      </c>
    </row>
    <row r="64" spans="1:8" x14ac:dyDescent="0.2">
      <c r="A64" s="1" t="s">
        <v>34</v>
      </c>
      <c r="E64" s="1" t="s">
        <v>36</v>
      </c>
      <c r="H64" s="8">
        <f>(0-(H55-B15))/B65</f>
        <v>1.4777438065810156E-3</v>
      </c>
    </row>
    <row r="65" spans="1:5" x14ac:dyDescent="0.2">
      <c r="A65" t="s">
        <v>35</v>
      </c>
      <c r="B65" s="3">
        <v>43000</v>
      </c>
      <c r="E65" s="6" t="s">
        <v>37</v>
      </c>
    </row>
    <row r="66" spans="1:5" x14ac:dyDescent="0.2">
      <c r="E66" s="6" t="s">
        <v>38</v>
      </c>
    </row>
    <row r="67" spans="1:5" x14ac:dyDescent="0.2">
      <c r="E67" s="6" t="s">
        <v>39</v>
      </c>
    </row>
    <row r="69" spans="1:5" x14ac:dyDescent="0.2">
      <c r="A69" s="1" t="s">
        <v>40</v>
      </c>
    </row>
    <row r="70" spans="1:5" x14ac:dyDescent="0.2">
      <c r="A70" t="s">
        <v>0</v>
      </c>
      <c r="B70">
        <f>B10</f>
        <v>330000</v>
      </c>
    </row>
    <row r="71" spans="1:5" x14ac:dyDescent="0.2">
      <c r="A71" t="s">
        <v>1</v>
      </c>
      <c r="B71">
        <f>B11</f>
        <v>330000</v>
      </c>
    </row>
    <row r="72" spans="1:5" x14ac:dyDescent="0.2">
      <c r="A72" t="s">
        <v>6</v>
      </c>
      <c r="B72">
        <f>B20</f>
        <v>68000</v>
      </c>
    </row>
    <row r="73" spans="1:5" x14ac:dyDescent="0.2">
      <c r="A73" t="s">
        <v>35</v>
      </c>
      <c r="B73">
        <f>B65</f>
        <v>43000</v>
      </c>
    </row>
    <row r="74" spans="1:5" x14ac:dyDescent="0.2">
      <c r="A74" t="s">
        <v>30</v>
      </c>
      <c r="B74">
        <f>B56</f>
        <v>6800</v>
      </c>
    </row>
    <row r="76" spans="1:5" x14ac:dyDescent="0.2">
      <c r="A76" s="1" t="s">
        <v>41</v>
      </c>
    </row>
    <row r="77" spans="1:5" x14ac:dyDescent="0.2">
      <c r="A77" t="s">
        <v>42</v>
      </c>
      <c r="B77">
        <f>H25</f>
        <v>19536.84210526316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2018-09-19T12:32:13Z</dcterms:created>
  <dcterms:modified xsi:type="dcterms:W3CDTF">2018-09-21T18:02:23Z</dcterms:modified>
</cp:coreProperties>
</file>