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ck7382\OneDrive - AgCompany\Documents\1A\"/>
    </mc:Choice>
  </mc:AlternateContent>
  <xr:revisionPtr revIDLastSave="0" documentId="13_ncr:1_{ACE7141F-4968-4CBA-840A-D9397BC2EE75}" xr6:coauthVersionLast="36" xr6:coauthVersionMax="36" xr10:uidLastSave="{00000000-0000-0000-0000-000000000000}"/>
  <bookViews>
    <workbookView xWindow="0" yWindow="0" windowWidth="23040" windowHeight="9060" activeTab="1" xr2:uid="{CF1CEF48-50C6-4173-9E76-DB577C4CC428}"/>
  </bookViews>
  <sheets>
    <sheet name="Example" sheetId="3" r:id="rId1"/>
    <sheet name="Load Factor ME-220" sheetId="4" r:id="rId2"/>
    <sheet name="Load Factor ME-302" sheetId="5" r:id="rId3"/>
    <sheet name="Load Factor ME-502" sheetId="6" r:id="rId4"/>
    <sheet name="Load Factor ME-503" sheetId="7" r:id="rId5"/>
    <sheet name="Load Factor ME-504"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0" i="7" l="1"/>
  <c r="L13" i="8" l="1"/>
  <c r="D13" i="8"/>
  <c r="E13" i="8"/>
  <c r="F13" i="8"/>
  <c r="G13" i="8"/>
  <c r="H13" i="8"/>
  <c r="I13" i="8"/>
  <c r="J13" i="8"/>
  <c r="K13" i="8"/>
  <c r="M13" i="8"/>
  <c r="N13" i="8"/>
  <c r="C13" i="8"/>
  <c r="D13" i="7"/>
  <c r="E13" i="7"/>
  <c r="F13" i="7"/>
  <c r="G13" i="7"/>
  <c r="H13" i="7"/>
  <c r="I13" i="7"/>
  <c r="J13" i="7"/>
  <c r="K13" i="7"/>
  <c r="L13" i="7"/>
  <c r="M13" i="7"/>
  <c r="N13" i="7"/>
  <c r="C13" i="7"/>
  <c r="N8" i="7"/>
  <c r="M8" i="7"/>
  <c r="L8" i="7"/>
  <c r="K8" i="7"/>
  <c r="J8" i="7"/>
  <c r="I8" i="7"/>
  <c r="H8" i="7"/>
  <c r="G8" i="7"/>
  <c r="F8" i="7"/>
  <c r="E8" i="7"/>
  <c r="D8" i="7"/>
  <c r="D13" i="6"/>
  <c r="E13" i="6"/>
  <c r="F13" i="6"/>
  <c r="G13" i="6"/>
  <c r="H13" i="6"/>
  <c r="I13" i="6"/>
  <c r="J13" i="6"/>
  <c r="K13" i="6"/>
  <c r="L13" i="6"/>
  <c r="M13" i="6"/>
  <c r="N13" i="6"/>
  <c r="C13" i="6"/>
  <c r="D13" i="5"/>
  <c r="E13" i="5"/>
  <c r="F13" i="5"/>
  <c r="G13" i="5"/>
  <c r="H13" i="5"/>
  <c r="I13" i="5"/>
  <c r="J13" i="5"/>
  <c r="K13" i="5"/>
  <c r="L13" i="5"/>
  <c r="M13" i="5"/>
  <c r="N13" i="5"/>
  <c r="C13" i="5"/>
  <c r="N8" i="5"/>
  <c r="M8" i="5"/>
  <c r="L8" i="5"/>
  <c r="K8" i="5"/>
  <c r="J8" i="5"/>
  <c r="I8" i="5"/>
  <c r="H8" i="5"/>
  <c r="G8" i="5"/>
  <c r="F8" i="5"/>
  <c r="E8" i="5"/>
  <c r="D8" i="5"/>
  <c r="C8" i="5"/>
  <c r="C8" i="7"/>
  <c r="E8" i="4"/>
  <c r="E13" i="4"/>
  <c r="E10" i="4"/>
  <c r="K10" i="4"/>
  <c r="M10" i="4"/>
  <c r="D13" i="4"/>
  <c r="F13" i="4"/>
  <c r="G13" i="4"/>
  <c r="H13" i="4"/>
  <c r="I13" i="4"/>
  <c r="J13" i="4"/>
  <c r="K13" i="4"/>
  <c r="L13" i="4"/>
  <c r="M13" i="4"/>
  <c r="N13" i="4"/>
  <c r="C13" i="4"/>
  <c r="C8" i="4"/>
  <c r="N8" i="4"/>
  <c r="M8" i="4"/>
  <c r="L8" i="4"/>
  <c r="K8" i="4"/>
  <c r="J8" i="4"/>
  <c r="I8" i="4"/>
  <c r="H8" i="4"/>
  <c r="G8" i="4"/>
  <c r="F8" i="4"/>
  <c r="D8" i="4"/>
  <c r="N7" i="8" l="1"/>
  <c r="N10" i="8" s="1"/>
  <c r="N9" i="8" s="1"/>
  <c r="M7" i="8"/>
  <c r="M10" i="8" s="1"/>
  <c r="M9" i="8" s="1"/>
  <c r="L7" i="8"/>
  <c r="L10" i="8" s="1"/>
  <c r="L9" i="8" s="1"/>
  <c r="K7" i="8"/>
  <c r="K10" i="8" s="1"/>
  <c r="K9" i="8" s="1"/>
  <c r="J7" i="8"/>
  <c r="I7" i="8"/>
  <c r="I10" i="8" s="1"/>
  <c r="I9" i="8" s="1"/>
  <c r="H7" i="8"/>
  <c r="H10" i="8" s="1"/>
  <c r="H9" i="8" s="1"/>
  <c r="G7" i="8"/>
  <c r="G10" i="8" s="1"/>
  <c r="G9" i="8" s="1"/>
  <c r="F7" i="8"/>
  <c r="F10" i="8" s="1"/>
  <c r="F9" i="8" s="1"/>
  <c r="E7" i="8"/>
  <c r="E10" i="8" s="1"/>
  <c r="E9" i="8" s="1"/>
  <c r="D7" i="8"/>
  <c r="D10" i="8" s="1"/>
  <c r="D9" i="8" s="1"/>
  <c r="C7" i="8"/>
  <c r="N7" i="7"/>
  <c r="N10" i="7" s="1"/>
  <c r="N9" i="7" s="1"/>
  <c r="M7" i="7"/>
  <c r="M10" i="7" s="1"/>
  <c r="M9" i="7" s="1"/>
  <c r="L7" i="7"/>
  <c r="L10" i="7" s="1"/>
  <c r="L9" i="7" s="1"/>
  <c r="K7" i="7"/>
  <c r="J7" i="7"/>
  <c r="J10" i="7" s="1"/>
  <c r="J9" i="7" s="1"/>
  <c r="I7" i="7"/>
  <c r="I10" i="7" s="1"/>
  <c r="I9" i="7" s="1"/>
  <c r="H7" i="7"/>
  <c r="H10" i="7" s="1"/>
  <c r="H9" i="7" s="1"/>
  <c r="G7" i="7"/>
  <c r="G10" i="7" s="1"/>
  <c r="G9" i="7" s="1"/>
  <c r="F7" i="7"/>
  <c r="F10" i="7" s="1"/>
  <c r="F9" i="7" s="1"/>
  <c r="E7" i="7"/>
  <c r="E10" i="7" s="1"/>
  <c r="E9" i="7" s="1"/>
  <c r="D7" i="7"/>
  <c r="D10" i="7" s="1"/>
  <c r="D9" i="7" s="1"/>
  <c r="C7" i="7"/>
  <c r="C9" i="7" s="1"/>
  <c r="N7" i="6"/>
  <c r="N10" i="6" s="1"/>
  <c r="N9" i="6" s="1"/>
  <c r="M7" i="6"/>
  <c r="M10" i="6" s="1"/>
  <c r="M9" i="6" s="1"/>
  <c r="L7" i="6"/>
  <c r="K7" i="6"/>
  <c r="K10" i="6" s="1"/>
  <c r="K9" i="6" s="1"/>
  <c r="J7" i="6"/>
  <c r="J10" i="6" s="1"/>
  <c r="J9" i="6" s="1"/>
  <c r="I7" i="6"/>
  <c r="I10" i="6" s="1"/>
  <c r="I9" i="6" s="1"/>
  <c r="H7" i="6"/>
  <c r="H10" i="6" s="1"/>
  <c r="H9" i="6" s="1"/>
  <c r="G7" i="6"/>
  <c r="G10" i="6" s="1"/>
  <c r="G9" i="6" s="1"/>
  <c r="F7" i="6"/>
  <c r="F10" i="6" s="1"/>
  <c r="F9" i="6" s="1"/>
  <c r="E7" i="6"/>
  <c r="E10" i="6" s="1"/>
  <c r="E9" i="6" s="1"/>
  <c r="D7" i="6"/>
  <c r="D10" i="6" s="1"/>
  <c r="D9" i="6" s="1"/>
  <c r="C7" i="6"/>
  <c r="D9" i="5"/>
  <c r="N7" i="5"/>
  <c r="N10" i="5" s="1"/>
  <c r="N9" i="5" s="1"/>
  <c r="M7" i="5"/>
  <c r="M10" i="5" s="1"/>
  <c r="M9" i="5" s="1"/>
  <c r="L7" i="5"/>
  <c r="K7" i="5"/>
  <c r="J7" i="5"/>
  <c r="J10" i="5" s="1"/>
  <c r="J9" i="5" s="1"/>
  <c r="I7" i="5"/>
  <c r="I10" i="5" s="1"/>
  <c r="I9" i="5" s="1"/>
  <c r="H7" i="5"/>
  <c r="H10" i="5" s="1"/>
  <c r="H9" i="5" s="1"/>
  <c r="G7" i="5"/>
  <c r="G10" i="5" s="1"/>
  <c r="G9" i="5" s="1"/>
  <c r="F7" i="5"/>
  <c r="F10" i="5" s="1"/>
  <c r="F9" i="5" s="1"/>
  <c r="E7" i="5"/>
  <c r="E10" i="5" s="1"/>
  <c r="E9" i="5" s="1"/>
  <c r="D7" i="5"/>
  <c r="D10" i="5" s="1"/>
  <c r="C7" i="5"/>
  <c r="M9" i="4"/>
  <c r="K9" i="4"/>
  <c r="E9" i="4"/>
  <c r="N7" i="4"/>
  <c r="N10" i="4" s="1"/>
  <c r="N9" i="4" s="1"/>
  <c r="M7" i="4"/>
  <c r="L7" i="4"/>
  <c r="L10" i="4" s="1"/>
  <c r="L9" i="4" s="1"/>
  <c r="K7" i="4"/>
  <c r="J7" i="4"/>
  <c r="I7" i="4"/>
  <c r="I10" i="4" s="1"/>
  <c r="I9" i="4" s="1"/>
  <c r="H7" i="4"/>
  <c r="H10" i="4" s="1"/>
  <c r="H9" i="4" s="1"/>
  <c r="G7" i="4"/>
  <c r="G10" i="4" s="1"/>
  <c r="G9" i="4" s="1"/>
  <c r="G14" i="4" s="1"/>
  <c r="F7" i="4"/>
  <c r="F10" i="4" s="1"/>
  <c r="F9" i="4" s="1"/>
  <c r="E7" i="4"/>
  <c r="D7" i="4"/>
  <c r="D10" i="4" s="1"/>
  <c r="D9" i="4" s="1"/>
  <c r="C7" i="4"/>
  <c r="N14" i="3"/>
  <c r="M14" i="3"/>
  <c r="L14" i="3"/>
  <c r="F14" i="3"/>
  <c r="E14" i="3"/>
  <c r="D14" i="3"/>
  <c r="N9" i="3"/>
  <c r="M9" i="3"/>
  <c r="L9" i="3"/>
  <c r="K9" i="3"/>
  <c r="J9" i="3"/>
  <c r="I9" i="3"/>
  <c r="H9" i="3"/>
  <c r="G9" i="3"/>
  <c r="F9" i="3"/>
  <c r="E9" i="3"/>
  <c r="D9" i="3"/>
  <c r="C9" i="3"/>
  <c r="N8" i="3"/>
  <c r="M8" i="3"/>
  <c r="L8" i="3"/>
  <c r="K8" i="3"/>
  <c r="J8" i="3"/>
  <c r="I8" i="3"/>
  <c r="H8" i="3"/>
  <c r="G8" i="3"/>
  <c r="F8" i="3"/>
  <c r="E8" i="3"/>
  <c r="D8" i="3"/>
  <c r="N7" i="3"/>
  <c r="M7" i="3"/>
  <c r="L7" i="3"/>
  <c r="K7" i="3"/>
  <c r="K14" i="3" s="1"/>
  <c r="J7" i="3"/>
  <c r="J14" i="3" s="1"/>
  <c r="I7" i="3"/>
  <c r="I14" i="3" s="1"/>
  <c r="H7" i="3"/>
  <c r="H14" i="3" s="1"/>
  <c r="G7" i="3"/>
  <c r="G14" i="3" s="1"/>
  <c r="F7" i="3"/>
  <c r="E7" i="3"/>
  <c r="D7" i="3"/>
  <c r="C7" i="3"/>
  <c r="C14" i="3" s="1"/>
  <c r="J10" i="4" l="1"/>
  <c r="J9" i="4" s="1"/>
  <c r="J14" i="4" s="1"/>
  <c r="J10" i="8"/>
  <c r="J9" i="8" s="1"/>
  <c r="J14" i="8" s="1"/>
  <c r="C10" i="8"/>
  <c r="C9" i="8" s="1"/>
  <c r="C14" i="8" s="1"/>
  <c r="K10" i="7"/>
  <c r="K9" i="7" s="1"/>
  <c r="K14" i="7" s="1"/>
  <c r="C10" i="6"/>
  <c r="C9" i="6" s="1"/>
  <c r="C14" i="6" s="1"/>
  <c r="L10" i="6"/>
  <c r="L9" i="6" s="1"/>
  <c r="L14" i="6" s="1"/>
  <c r="C10" i="5"/>
  <c r="C9" i="5" s="1"/>
  <c r="C14" i="5" s="1"/>
  <c r="K10" i="5"/>
  <c r="K9" i="5" s="1"/>
  <c r="K14" i="5" s="1"/>
  <c r="L10" i="5"/>
  <c r="L9" i="5" s="1"/>
  <c r="L14" i="5" s="1"/>
  <c r="L14" i="8"/>
  <c r="K14" i="8"/>
  <c r="I14" i="8"/>
  <c r="L14" i="7"/>
  <c r="M14" i="7"/>
  <c r="J14" i="6"/>
  <c r="K14" i="6"/>
  <c r="E14" i="6"/>
  <c r="M14" i="6"/>
  <c r="F14" i="6"/>
  <c r="N14" i="6"/>
  <c r="G14" i="6"/>
  <c r="H14" i="6"/>
  <c r="E14" i="5"/>
  <c r="M14" i="5"/>
  <c r="J14" i="5"/>
  <c r="N14" i="5"/>
  <c r="F14" i="5"/>
  <c r="G14" i="5"/>
  <c r="I14" i="4"/>
  <c r="H14" i="4"/>
  <c r="D14" i="8"/>
  <c r="D14" i="7"/>
  <c r="D14" i="6"/>
  <c r="D14" i="5"/>
  <c r="E14" i="7"/>
  <c r="C10" i="4"/>
  <c r="C9" i="4" s="1"/>
  <c r="C14" i="4" s="1"/>
  <c r="K14" i="4"/>
  <c r="F14" i="8"/>
  <c r="E14" i="8"/>
  <c r="N14" i="8"/>
  <c r="G14" i="8"/>
  <c r="M14" i="8"/>
  <c r="H14" i="8"/>
  <c r="I14" i="6"/>
  <c r="N14" i="7"/>
  <c r="F14" i="7"/>
  <c r="L14" i="4"/>
  <c r="M14" i="4"/>
  <c r="F14" i="4"/>
  <c r="N14" i="4"/>
  <c r="E14" i="4"/>
  <c r="C14" i="7"/>
  <c r="D14" i="4"/>
  <c r="I14" i="5"/>
  <c r="H14" i="5"/>
  <c r="H14" i="7"/>
  <c r="G14" i="7"/>
  <c r="I14" i="7"/>
  <c r="J14" i="7"/>
  <c r="C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Sinaga, Arman</author>
  </authors>
  <commentList>
    <comment ref="C1" authorId="0" shapeId="0" xr:uid="{C458861B-F4E8-45C0-A5DE-E7F74226D2B8}">
      <text>
        <r>
          <rPr>
            <b/>
            <sz val="9"/>
            <color indexed="81"/>
            <rFont val="Tahoma"/>
            <charset val="1"/>
          </rPr>
          <t>Sinaga, Arman:</t>
        </r>
        <r>
          <rPr>
            <sz val="9"/>
            <color indexed="81"/>
            <rFont val="Tahoma"/>
            <charset val="1"/>
          </rPr>
          <t xml:space="preserve">
PACKHERB</t>
        </r>
      </text>
    </comment>
    <comment ref="F6" authorId="0" shapeId="0" xr:uid="{EC7D234B-60E2-4DCD-A6E0-8400C9635A96}">
      <text>
        <r>
          <rPr>
            <sz val="9"/>
            <color indexed="81"/>
            <rFont val="Tahoma"/>
            <family val="2"/>
          </rPr>
          <t xml:space="preserve">Chillax 12-14 Apr
</t>
        </r>
      </text>
    </comment>
    <comment ref="C11" authorId="0" shapeId="0" xr:uid="{612D9132-D4A5-4A57-9276-AAD6A04B69C5}">
      <text>
        <r>
          <rPr>
            <sz val="9"/>
            <color indexed="81"/>
            <rFont val="Tahoma"/>
            <family val="2"/>
          </rPr>
          <t>PPM Monthly 2 hours (inspect gear, tooling)</t>
        </r>
      </text>
    </comment>
    <comment ref="D11" authorId="0" shapeId="0" xr:uid="{71D09F2F-ED66-4F87-B082-F98DA44344A3}">
      <text>
        <r>
          <rPr>
            <sz val="9"/>
            <color indexed="81"/>
            <rFont val="Tahoma"/>
            <family val="2"/>
          </rPr>
          <t>1 hours planned DT for PPM weekly &amp; monthly.</t>
        </r>
      </text>
    </comment>
    <comment ref="E11" authorId="0" shapeId="0" xr:uid="{199ED7C0-1516-4801-8251-8A84413A2863}">
      <text>
        <r>
          <rPr>
            <sz val="9"/>
            <color indexed="81"/>
            <rFont val="Tahoma"/>
            <family val="2"/>
          </rPr>
          <t>1 hours planned DT for PPM weekly &amp; monthly.</t>
        </r>
      </text>
    </comment>
    <comment ref="F11" authorId="0" shapeId="0" xr:uid="{CE3A54FE-08F9-4BAA-ADF0-0067FE0AB4DB}">
      <text>
        <r>
          <rPr>
            <sz val="9"/>
            <color indexed="81"/>
            <rFont val="Tahoma"/>
            <family val="2"/>
          </rPr>
          <t>1 hours planned DT for PPM weekly &amp; monthly.</t>
        </r>
      </text>
    </comment>
    <comment ref="G11" authorId="0" shapeId="0" xr:uid="{76C382DC-B2D3-4AAD-9A0B-0CA6F8D4F104}">
      <text>
        <r>
          <rPr>
            <sz val="9"/>
            <color indexed="81"/>
            <rFont val="Tahoma"/>
            <family val="2"/>
          </rPr>
          <t>1 hours planned DT for PPM weekly &amp; monthly.</t>
        </r>
      </text>
    </comment>
    <comment ref="H11" authorId="0" shapeId="0" xr:uid="{1C225AE2-9D30-4AB4-89C4-351276FF728B}">
      <text>
        <r>
          <rPr>
            <sz val="9"/>
            <color indexed="81"/>
            <rFont val="Tahoma"/>
            <family val="2"/>
          </rPr>
          <t>PPM 6 monthly (refer to checklist)</t>
        </r>
      </text>
    </comment>
    <comment ref="I11" authorId="0" shapeId="0" xr:uid="{D5DE3E8F-460B-4E75-8200-A73F9CF0EFF0}">
      <text>
        <r>
          <rPr>
            <sz val="9"/>
            <color indexed="81"/>
            <rFont val="Tahoma"/>
            <family val="2"/>
          </rPr>
          <t>1 hours planned DT for PPM weekly &amp; monthly.</t>
        </r>
      </text>
    </comment>
    <comment ref="J11" authorId="0" shapeId="0" xr:uid="{18AADB6A-2F07-45A2-AE80-4A91F37D9D2C}">
      <text>
        <r>
          <rPr>
            <sz val="9"/>
            <color indexed="81"/>
            <rFont val="Tahoma"/>
            <family val="2"/>
          </rPr>
          <t>1 hours planned DT for PPM weekly &amp; monthly.</t>
        </r>
      </text>
    </comment>
    <comment ref="K11" authorId="0" shapeId="0" xr:uid="{55E8BDE8-D087-4A17-9335-FFFB6157708A}">
      <text>
        <r>
          <rPr>
            <sz val="9"/>
            <color indexed="81"/>
            <rFont val="Tahoma"/>
            <family val="2"/>
          </rPr>
          <t>1 hours planned DT for PPM weekly, monthly, Yearly for Turn around=2 dyas</t>
        </r>
      </text>
    </comment>
    <comment ref="L11" authorId="0" shapeId="0" xr:uid="{46C1BB82-79CA-466C-BFC9-1A59517A4A98}">
      <text>
        <r>
          <rPr>
            <sz val="9"/>
            <color indexed="81"/>
            <rFont val="Tahoma"/>
            <family val="2"/>
          </rPr>
          <t>1 hours planned DT for PPM weekly &amp; monthly.</t>
        </r>
      </text>
    </comment>
    <comment ref="M11" authorId="0" shapeId="0" xr:uid="{1387C45D-FF89-4544-BC77-1E79B0CD8DEA}">
      <text>
        <r>
          <rPr>
            <sz val="9"/>
            <color indexed="81"/>
            <rFont val="Tahoma"/>
            <family val="2"/>
          </rPr>
          <t>1 hours planned DT for PPM weekly &amp; monthly.</t>
        </r>
      </text>
    </comment>
    <comment ref="N11" authorId="0" shapeId="0" xr:uid="{42A8FF3C-3602-4880-854C-F5B881926F6D}">
      <text>
        <r>
          <rPr>
            <sz val="9"/>
            <color indexed="81"/>
            <rFont val="Tahoma"/>
            <family val="2"/>
          </rPr>
          <t>Annual PPM (change oil gearbox, ganti celinder nozzle, change , refer checklist annual service)</t>
        </r>
      </text>
    </comment>
    <comment ref="D12" authorId="0" shapeId="0" xr:uid="{60C6EF23-65A6-49B7-B80E-BD075D33F130}">
      <text>
        <r>
          <rPr>
            <sz val="9"/>
            <color indexed="81"/>
            <rFont val="Tahoma"/>
            <family val="2"/>
          </rPr>
          <t>22 Feb, Tie-In on I&amp;F project</t>
        </r>
      </text>
    </comment>
    <comment ref="C13" authorId="0" shapeId="0" xr:uid="{09BAEF6A-41DB-4E1C-A96B-DD1B5C561B60}">
      <text>
        <r>
          <rPr>
            <sz val="9"/>
            <color indexed="81"/>
            <rFont val="Tahoma"/>
            <family val="2"/>
          </rPr>
          <t xml:space="preserve">recurring 30 minutes lunch breaks during shift, preparation SOP/checklist 15 minutes, house keeping 15 minutes,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Sinaga, Arman</author>
  </authors>
  <commentList>
    <comment ref="C1" authorId="0" shapeId="0" xr:uid="{441F3819-F331-4732-A1BB-58853255BF58}">
      <text>
        <r>
          <rPr>
            <b/>
            <sz val="9"/>
            <color indexed="81"/>
            <rFont val="Tahoma"/>
            <charset val="1"/>
          </rPr>
          <t>Sinaga, Arman:</t>
        </r>
        <r>
          <rPr>
            <sz val="9"/>
            <color indexed="81"/>
            <rFont val="Tahoma"/>
            <charset val="1"/>
          </rPr>
          <t xml:space="preserve">
PACKOBH</t>
        </r>
      </text>
    </comment>
    <comment ref="F6" authorId="0" shapeId="0" xr:uid="{DD6355EF-E68D-4B23-B0DC-E605BAF5C232}">
      <text>
        <r>
          <rPr>
            <sz val="9"/>
            <color indexed="81"/>
            <rFont val="Tahoma"/>
            <family val="2"/>
          </rPr>
          <t xml:space="preserve">Chillax 12-14 Apr
</t>
        </r>
      </text>
    </comment>
    <comment ref="C11" authorId="0" shapeId="0" xr:uid="{B610D4FD-96E8-4E2F-B404-68C0F9642EE2}">
      <text>
        <r>
          <rPr>
            <sz val="9"/>
            <color indexed="81"/>
            <rFont val="Tahoma"/>
            <family val="2"/>
          </rPr>
          <t>PPM 6 months</t>
        </r>
      </text>
    </comment>
    <comment ref="I11" authorId="0" shapeId="0" xr:uid="{6B91A92E-20AE-45C6-A384-48353C889297}">
      <text>
        <r>
          <rPr>
            <sz val="9"/>
            <color indexed="81"/>
            <rFont val="Tahoma"/>
            <family val="2"/>
          </rPr>
          <t>PPM 6 months</t>
        </r>
      </text>
    </comment>
    <comment ref="N11" authorId="0" shapeId="0" xr:uid="{FB1C4362-8ACE-4135-AD53-BF493C4CF1AB}">
      <text>
        <r>
          <rPr>
            <sz val="9"/>
            <color indexed="81"/>
            <rFont val="Tahoma"/>
            <family val="2"/>
          </rPr>
          <t>Annual PPM (refer to annual checklist)</t>
        </r>
      </text>
    </comment>
    <comment ref="D12" authorId="0" shapeId="0" xr:uid="{4CC816B8-AED0-4ED4-A856-91C4AB1FF7B5}">
      <text>
        <r>
          <rPr>
            <sz val="9"/>
            <color indexed="81"/>
            <rFont val="Tahoma"/>
            <family val="2"/>
          </rPr>
          <t>22 Feb, Tie-In on I&amp;F project</t>
        </r>
      </text>
    </comment>
    <comment ref="C13" authorId="0" shapeId="0" xr:uid="{898F67DF-5193-466F-89C9-BC78138E60B1}">
      <text>
        <r>
          <rPr>
            <sz val="9"/>
            <color indexed="81"/>
            <rFont val="Tahoma"/>
            <family val="2"/>
          </rPr>
          <t xml:space="preserve">recurring 30 minutes lunch breaks during shift, preparation SOP/checklist 15 minutes, house keeping 15 minutes,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Sinaga, Arman</author>
  </authors>
  <commentList>
    <comment ref="C1" authorId="0" shapeId="0" xr:uid="{520DC07B-C7B5-4468-BB9C-B2AC427D2DA1}">
      <text>
        <r>
          <rPr>
            <b/>
            <sz val="9"/>
            <color indexed="81"/>
            <rFont val="Tahoma"/>
            <charset val="1"/>
          </rPr>
          <t>Sinaga, Arman:</t>
        </r>
        <r>
          <rPr>
            <sz val="9"/>
            <color indexed="81"/>
            <rFont val="Tahoma"/>
            <charset val="1"/>
          </rPr>
          <t xml:space="preserve">
PACKWBH -20L</t>
        </r>
      </text>
    </comment>
    <comment ref="F6" authorId="0" shapeId="0" xr:uid="{0B90470E-15E2-4A7C-9AAE-4D08C97B18F0}">
      <text>
        <r>
          <rPr>
            <sz val="9"/>
            <color indexed="81"/>
            <rFont val="Tahoma"/>
            <family val="2"/>
          </rPr>
          <t xml:space="preserve">Chillax 12-14 Apr
</t>
        </r>
      </text>
    </comment>
    <comment ref="C11" authorId="0" shapeId="0" xr:uid="{99F5E7FE-1CB2-4815-8617-D758679BFA36}">
      <text>
        <r>
          <rPr>
            <sz val="9"/>
            <color indexed="81"/>
            <rFont val="Tahoma"/>
            <family val="2"/>
          </rPr>
          <t>PPM 6 months (test running)</t>
        </r>
      </text>
    </comment>
    <comment ref="I11" authorId="0" shapeId="0" xr:uid="{E367B1CA-3922-41BD-969A-A5793479D5D6}">
      <text>
        <r>
          <rPr>
            <sz val="9"/>
            <color indexed="81"/>
            <rFont val="Tahoma"/>
            <family val="2"/>
          </rPr>
          <t>PPM 6 months</t>
        </r>
      </text>
    </comment>
    <comment ref="D12" authorId="0" shapeId="0" xr:uid="{637BB097-FAB4-4CA4-AEE7-317261AEAC83}">
      <text>
        <r>
          <rPr>
            <sz val="9"/>
            <color indexed="81"/>
            <rFont val="Tahoma"/>
            <family val="2"/>
          </rPr>
          <t>22 Feb, Tie-In on I&amp;F project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Sinaga, Arman</author>
  </authors>
  <commentList>
    <comment ref="C1" authorId="0" shapeId="0" xr:uid="{4CE10D58-6351-4F79-9D9F-32558ABB1288}">
      <text>
        <r>
          <rPr>
            <b/>
            <sz val="9"/>
            <color indexed="81"/>
            <rFont val="Tahoma"/>
            <charset val="1"/>
          </rPr>
          <t>Sinaga, Arman:</t>
        </r>
        <r>
          <rPr>
            <sz val="9"/>
            <color indexed="81"/>
            <rFont val="Tahoma"/>
            <charset val="1"/>
          </rPr>
          <t xml:space="preserve">
PACKOBI</t>
        </r>
      </text>
    </comment>
    <comment ref="F6" authorId="0" shapeId="0" xr:uid="{CB0AF686-E4B8-4D1E-8C71-059B6842163A}">
      <text>
        <r>
          <rPr>
            <sz val="9"/>
            <color indexed="81"/>
            <rFont val="Tahoma"/>
            <family val="2"/>
          </rPr>
          <t xml:space="preserve">Chillax 12-14 Apr
</t>
        </r>
      </text>
    </comment>
    <comment ref="C11" authorId="0" shapeId="0" xr:uid="{591E6A55-A76A-471D-BE1C-3016B837A8FA}">
      <text>
        <r>
          <rPr>
            <sz val="9"/>
            <color indexed="81"/>
            <rFont val="Tahoma"/>
            <family val="2"/>
          </rPr>
          <t>PPM Monthly 2 hours (inspect gear, tooling)</t>
        </r>
      </text>
    </comment>
    <comment ref="D11" authorId="0" shapeId="0" xr:uid="{FFD14FFE-4D02-4853-8302-A2D57BA99EAC}">
      <text>
        <r>
          <rPr>
            <sz val="9"/>
            <color indexed="81"/>
            <rFont val="Tahoma"/>
            <family val="2"/>
          </rPr>
          <t>1 hours planned DT for PPM weekly &amp; monthly.</t>
        </r>
      </text>
    </comment>
    <comment ref="E11" authorId="0" shapeId="0" xr:uid="{EFDFA7C6-295E-4C91-942A-88088EB7F9EB}">
      <text>
        <r>
          <rPr>
            <sz val="9"/>
            <color indexed="81"/>
            <rFont val="Tahoma"/>
            <family val="2"/>
          </rPr>
          <t>1 hours planned DT for PPM weekly &amp; monthly.</t>
        </r>
      </text>
    </comment>
    <comment ref="F11" authorId="0" shapeId="0" xr:uid="{A82FBFF7-F89D-4DFE-AF07-7F88A79369C9}">
      <text>
        <r>
          <rPr>
            <sz val="9"/>
            <color indexed="81"/>
            <rFont val="Tahoma"/>
            <family val="2"/>
          </rPr>
          <t>1 hours planned DT for PPM weekly &amp; monthly.</t>
        </r>
      </text>
    </comment>
    <comment ref="G11" authorId="0" shapeId="0" xr:uid="{BF07E21D-163A-438E-A183-E8DADD5F762F}">
      <text>
        <r>
          <rPr>
            <sz val="9"/>
            <color indexed="81"/>
            <rFont val="Tahoma"/>
            <family val="2"/>
          </rPr>
          <t>1 hours planned DT for PPM weekly &amp; monthly.</t>
        </r>
      </text>
    </comment>
    <comment ref="H11" authorId="0" shapeId="0" xr:uid="{F03E6E61-0831-4C28-94BE-7B3EB64241BE}">
      <text>
        <r>
          <rPr>
            <sz val="9"/>
            <color indexed="81"/>
            <rFont val="Tahoma"/>
            <family val="2"/>
          </rPr>
          <t>PPM 6 monthly (refer to checklist)</t>
        </r>
      </text>
    </comment>
    <comment ref="I11" authorId="0" shapeId="0" xr:uid="{C664DA81-7EA2-417A-9CC9-17AD8A8D4415}">
      <text>
        <r>
          <rPr>
            <sz val="9"/>
            <color indexed="81"/>
            <rFont val="Tahoma"/>
            <family val="2"/>
          </rPr>
          <t>1 hours planned DT for PPM weekly &amp; monthly.</t>
        </r>
      </text>
    </comment>
    <comment ref="J11" authorId="0" shapeId="0" xr:uid="{5F7D94E2-CC08-4ECB-87E5-F670CD1939C7}">
      <text>
        <r>
          <rPr>
            <sz val="9"/>
            <color indexed="81"/>
            <rFont val="Tahoma"/>
            <family val="2"/>
          </rPr>
          <t>1 hours planned DT for PPM weekly &amp; monthly.</t>
        </r>
      </text>
    </comment>
    <comment ref="K11" authorId="0" shapeId="0" xr:uid="{8B190F56-E8E3-4E74-887F-2351D1A29AE7}">
      <text>
        <r>
          <rPr>
            <sz val="9"/>
            <color indexed="81"/>
            <rFont val="Tahoma"/>
            <family val="2"/>
          </rPr>
          <t>1 hours planned DT for PPM weekly, monthly, Yearly for Turn around=2 dyas</t>
        </r>
      </text>
    </comment>
    <comment ref="L11" authorId="0" shapeId="0" xr:uid="{7DE2D58F-3EE1-4B63-8859-9C6BDCAB8FA8}">
      <text>
        <r>
          <rPr>
            <sz val="9"/>
            <color indexed="81"/>
            <rFont val="Tahoma"/>
            <family val="2"/>
          </rPr>
          <t>1 hours planned DT for PPM weekly &amp; monthly.</t>
        </r>
      </text>
    </comment>
    <comment ref="M11" authorId="0" shapeId="0" xr:uid="{1D144437-A9BE-490C-B482-F4C4C0202C8E}">
      <text>
        <r>
          <rPr>
            <sz val="9"/>
            <color indexed="81"/>
            <rFont val="Tahoma"/>
            <family val="2"/>
          </rPr>
          <t>1 hours planned DT for PPM weekly &amp; monthly.</t>
        </r>
      </text>
    </comment>
    <comment ref="N11" authorId="0" shapeId="0" xr:uid="{3AE5EC9F-8FFE-4069-BE47-2239145B0C4F}">
      <text>
        <r>
          <rPr>
            <sz val="9"/>
            <color indexed="81"/>
            <rFont val="Tahoma"/>
            <family val="2"/>
          </rPr>
          <t>Annual PPM (change oil gearbox, ganti celinder nozzle, change , refer checklist annual service)</t>
        </r>
      </text>
    </comment>
    <comment ref="D12" authorId="0" shapeId="0" xr:uid="{053D17CE-C380-45E1-AE1D-9D787C7CCC50}">
      <text>
        <r>
          <rPr>
            <sz val="9"/>
            <color indexed="81"/>
            <rFont val="Tahoma"/>
            <family val="2"/>
          </rPr>
          <t>22 Feb, Tie-In on I&amp;F project</t>
        </r>
      </text>
    </comment>
    <comment ref="G12" authorId="0" shapeId="0" xr:uid="{AF628DCD-CBF0-43EB-ACEE-04D234E48D61}">
      <text>
        <r>
          <rPr>
            <sz val="9"/>
            <color indexed="81"/>
            <rFont val="Tahoma"/>
            <charset val="1"/>
          </rPr>
          <t>plan to install new labeling Machine in OBI Line in May 2021 expect 2 days for commissioning</t>
        </r>
      </text>
    </comment>
    <comment ref="C13" authorId="0" shapeId="0" xr:uid="{3662E353-B6C7-4810-BB6B-C012D488B955}">
      <text>
        <r>
          <rPr>
            <b/>
            <sz val="9"/>
            <color indexed="81"/>
            <rFont val="Tahoma"/>
            <family val="2"/>
          </rPr>
          <t>Sinaga, Arman:</t>
        </r>
        <r>
          <rPr>
            <sz val="9"/>
            <color indexed="81"/>
            <rFont val="Tahoma"/>
            <family val="2"/>
          </rPr>
          <t xml:space="preserve">
recurring 30 minutes lunch breaks during shift, preparation SOP/checklist 15 minutes, house keeping 15 minutes,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Sinaga, Arman</author>
  </authors>
  <commentList>
    <comment ref="C1" authorId="0" shapeId="0" xr:uid="{92109A85-1E82-43CB-BEF8-4E5E48E7288D}">
      <text>
        <r>
          <rPr>
            <b/>
            <sz val="9"/>
            <color indexed="81"/>
            <rFont val="Tahoma"/>
            <charset val="1"/>
          </rPr>
          <t>Sinaga, Arman:</t>
        </r>
        <r>
          <rPr>
            <sz val="9"/>
            <color indexed="81"/>
            <rFont val="Tahoma"/>
            <charset val="1"/>
          </rPr>
          <t xml:space="preserve">
SACHET FFS</t>
        </r>
      </text>
    </comment>
    <comment ref="F6" authorId="0" shapeId="0" xr:uid="{64A1E999-6A94-4CC5-99E5-FE574B6CC7FE}">
      <text>
        <r>
          <rPr>
            <sz val="9"/>
            <color indexed="81"/>
            <rFont val="Tahoma"/>
            <family val="2"/>
          </rPr>
          <t xml:space="preserve">Chillax 12-14 Apr
</t>
        </r>
      </text>
    </comment>
    <comment ref="C11" authorId="0" shapeId="0" xr:uid="{D28F2E25-F3D9-43C8-A153-7E2CA7994327}">
      <text>
        <r>
          <rPr>
            <sz val="9"/>
            <color indexed="81"/>
            <rFont val="Tahoma"/>
            <family val="2"/>
          </rPr>
          <t>Visual check and test running</t>
        </r>
      </text>
    </comment>
    <comment ref="D11" authorId="0" shapeId="0" xr:uid="{0B178EB8-4C99-4077-B037-7F697623FC89}">
      <text>
        <r>
          <rPr>
            <sz val="9"/>
            <color indexed="81"/>
            <rFont val="Tahoma"/>
            <family val="2"/>
          </rPr>
          <t>Visula check and test running</t>
        </r>
      </text>
    </comment>
    <comment ref="E11" authorId="0" shapeId="0" xr:uid="{FF5F0171-C7B2-4817-A4B0-435345AED303}">
      <text>
        <r>
          <rPr>
            <sz val="9"/>
            <color indexed="81"/>
            <rFont val="Tahoma"/>
            <family val="2"/>
          </rPr>
          <t>3 montly PPM (refer to checklist)</t>
        </r>
      </text>
    </comment>
    <comment ref="F11" authorId="0" shapeId="0" xr:uid="{5AFD66C2-E97E-4CEA-AB25-AAC198EF9CC1}">
      <text>
        <r>
          <rPr>
            <sz val="9"/>
            <color indexed="81"/>
            <rFont val="Tahoma"/>
            <family val="2"/>
          </rPr>
          <t>Visula check and test running</t>
        </r>
      </text>
    </comment>
    <comment ref="G11" authorId="0" shapeId="0" xr:uid="{81F247CE-0418-4835-9C75-EE02877DC8E0}">
      <text>
        <r>
          <rPr>
            <sz val="9"/>
            <color indexed="81"/>
            <rFont val="Tahoma"/>
            <family val="2"/>
          </rPr>
          <t>Visula check and test running</t>
        </r>
      </text>
    </comment>
    <comment ref="H11" authorId="0" shapeId="0" xr:uid="{57B3D031-43BD-4CDC-A98C-8DC2D193A25A}">
      <text>
        <r>
          <rPr>
            <sz val="9"/>
            <color indexed="81"/>
            <rFont val="Tahoma"/>
            <family val="2"/>
          </rPr>
          <t>3 montly PPM (refer to checklist)</t>
        </r>
      </text>
    </comment>
    <comment ref="I11" authorId="0" shapeId="0" xr:uid="{6510A76E-2691-4A90-97FB-A248740E50CD}">
      <text>
        <r>
          <rPr>
            <sz val="9"/>
            <color indexed="81"/>
            <rFont val="Tahoma"/>
            <family val="2"/>
          </rPr>
          <t>Visula check and test running</t>
        </r>
      </text>
    </comment>
    <comment ref="J11" authorId="0" shapeId="0" xr:uid="{B334C385-65C0-4C21-9144-12EBA6D171A1}">
      <text>
        <r>
          <rPr>
            <sz val="9"/>
            <color indexed="81"/>
            <rFont val="Tahoma"/>
            <family val="2"/>
          </rPr>
          <t>Visula check and test running</t>
        </r>
      </text>
    </comment>
    <comment ref="K11" authorId="0" shapeId="0" xr:uid="{60607518-20D0-4D53-A319-A92A303A955C}">
      <text>
        <r>
          <rPr>
            <sz val="9"/>
            <color indexed="81"/>
            <rFont val="Tahoma"/>
            <family val="2"/>
          </rPr>
          <t>3 montly PPM (refer to checklist)</t>
        </r>
      </text>
    </comment>
    <comment ref="L11" authorId="0" shapeId="0" xr:uid="{B03B3056-E05D-4CA0-89C5-B463E02E039D}">
      <text>
        <r>
          <rPr>
            <sz val="9"/>
            <color indexed="81"/>
            <rFont val="Tahoma"/>
            <family val="2"/>
          </rPr>
          <t>Visula check and test running</t>
        </r>
      </text>
    </comment>
    <comment ref="M11" authorId="0" shapeId="0" xr:uid="{E509849C-E460-47DC-9498-FA9EDB24CB54}">
      <text>
        <r>
          <rPr>
            <sz val="9"/>
            <color indexed="81"/>
            <rFont val="Tahoma"/>
            <family val="2"/>
          </rPr>
          <t>Visula check and test running</t>
        </r>
      </text>
    </comment>
    <comment ref="N11" authorId="0" shapeId="0" xr:uid="{08FACA52-891B-423F-A7F0-85131111D2CE}">
      <text>
        <r>
          <rPr>
            <sz val="9"/>
            <color indexed="81"/>
            <rFont val="Tahoma"/>
            <family val="2"/>
          </rPr>
          <t>3 montly PPM (refer to checklist)</t>
        </r>
      </text>
    </comment>
    <comment ref="D12" authorId="0" shapeId="0" xr:uid="{B96004C7-C72B-4893-B54C-6BD3224AABB7}">
      <text>
        <r>
          <rPr>
            <sz val="9"/>
            <color indexed="81"/>
            <rFont val="Tahoma"/>
            <family val="2"/>
          </rPr>
          <t>22 Feb, Tie-In on I&amp;F project</t>
        </r>
      </text>
    </comment>
  </commentList>
</comments>
</file>

<file path=xl/sharedStrings.xml><?xml version="1.0" encoding="utf-8"?>
<sst xmlns="http://schemas.openxmlformats.org/spreadsheetml/2006/main" count="156" uniqueCount="31">
  <si>
    <t>January</t>
  </si>
  <si>
    <t>March</t>
  </si>
  <si>
    <t>April</t>
  </si>
  <si>
    <t>May</t>
  </si>
  <si>
    <t>June</t>
  </si>
  <si>
    <t>July</t>
  </si>
  <si>
    <t>August</t>
  </si>
  <si>
    <t>September</t>
  </si>
  <si>
    <t>October</t>
  </si>
  <si>
    <t>November</t>
  </si>
  <si>
    <t>December</t>
  </si>
  <si>
    <t># of calendar days in the month</t>
  </si>
  <si>
    <t>Plant Operating Time (POT) in hours each month</t>
  </si>
  <si>
    <t>Line Opening Time (LOT) in hours each month</t>
  </si>
  <si>
    <t># of hours/month of planned maintenance during shifts</t>
  </si>
  <si>
    <t># of hours/month that capital projects are conducted</t>
  </si>
  <si>
    <t># of hours/month for breaks/lunches/meetings/etc</t>
  </si>
  <si>
    <t># of hours/month with no production</t>
  </si>
  <si>
    <t>Load Factor (Green = Peak Load Factor)</t>
  </si>
  <si>
    <t>February</t>
  </si>
  <si>
    <t>Packaging Line Generic Name</t>
  </si>
  <si>
    <t>Bottle Line #1</t>
  </si>
  <si>
    <t>Production Year Used for Load Factor Calculation</t>
  </si>
  <si>
    <t>Instructions for filling out the "Load Factor" Worksheet:
- Load Factor should be calculated for EACH individual packaging line, rather than for the plant as a whole.
- Verify the correct number of calendar days in the month.  Note that in Leap-Year, February has 29 days instead of 28.
- Enter the number of Corteva-Recognized holidays for each month.  This will vary from one country to another.
- The Plant Operating Time will be auto-calculated based on the inputs in rows 5 and 6.
- Enter the estimated Line Operating Time in hours in row 8.  This is the total estimated # of hours in a month that the line is scheduled to perform packaging.
- Planned Downtime in row 9 will be auto-calculated based on the inputs in rows 10-13.
- For row 10, estimate the number of hours each month that the line is available but there is no scheduled production, excluding planned maintenance, capital project work, and planned downtime for lunches, breaks, and meetings.
- For row 11, estimate the duration of any planned maintenance activities that may occur in the given month.  This would include annual plant turnarounds where capital work is not being performed.
- For row 12, estimate the duration of any capital project work that is expected to be completed in the given month.
- For row 13, estimate the total number of hours in the given month that the line is scheduled down for breaks, lunches, meetings, and other similar activities.  If the line continues to run through breaks, lunches, and meetings, do not include this time.
- The monthly load factor for the line will be auto-calculated in row 14.  The peak-month load factor will be automatically highlighted in green.</t>
  </si>
  <si>
    <t># of days per month the whole plant MUST shut down (local regulations)</t>
  </si>
  <si>
    <t>Planned Downtime with respect to the Plant Operating Time</t>
  </si>
  <si>
    <t>ME-220</t>
  </si>
  <si>
    <t>ME-302</t>
  </si>
  <si>
    <t>ME-502</t>
  </si>
  <si>
    <t>ME-503</t>
  </si>
  <si>
    <t>ME-504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</si>
</sst>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5">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0" fillId="0" borderId="2" xfId="0" applyBorder="1"/>
    <xf numFmtId="0" fontId="0" fillId="0" borderId="0" xfId="0" applyAlignment="1">
      <alignment horizontal="center"/>
    </xf>
    <xf numFmtId="0" fontId="0" fillId="0" borderId="1" xfId="0" applyFill="1" applyBorder="1" applyAlignment="1">
      <alignment horizontal="center"/>
    </xf>
    <xf numFmtId="9" fontId="0" fillId="0" borderId="0" xfId="1" applyFont="1" applyAlignment="1">
      <alignment horizontal="center"/>
    </xf>
    <xf numFmtId="0" fontId="0" fillId="0" borderId="1" xfId="0" applyBorder="1" applyAlignment="1">
      <alignment horizontal="center"/>
    </xf>
    <xf numFmtId="9" fontId="0" fillId="0" borderId="1" xfId="1" applyFont="1" applyBorder="1" applyAlignment="1">
      <alignment horizontal="center"/>
    </xf>
    <xf numFmtId="0" fontId="0" fillId="0" borderId="3" xfId="0" applyBorder="1"/>
    <xf numFmtId="0" fontId="0" fillId="0" borderId="0" xfId="0" applyFill="1" applyBorder="1"/>
    <xf numFmtId="0" fontId="0" fillId="2" borderId="1" xfId="0" applyFill="1" applyBorder="1" applyAlignment="1" applyProtection="1">
      <alignment horizontal="center"/>
      <protection locked="0"/>
    </xf>
    <xf numFmtId="0" fontId="0" fillId="0" borderId="3" xfId="0" applyBorder="1" applyProtection="1"/>
    <xf numFmtId="0" fontId="0" fillId="0" borderId="2" xfId="0" applyBorder="1" applyProtection="1"/>
    <xf numFmtId="0" fontId="0" fillId="0" borderId="1" xfId="0" applyBorder="1" applyAlignment="1" applyProtection="1">
      <alignment horizontal="center"/>
    </xf>
    <xf numFmtId="0" fontId="0" fillId="0" borderId="0" xfId="0" applyProtection="1"/>
    <xf numFmtId="0" fontId="0" fillId="2" borderId="1" xfId="0" applyFill="1" applyBorder="1" applyAlignment="1" applyProtection="1">
      <alignment horizontal="center"/>
    </xf>
    <xf numFmtId="0" fontId="0" fillId="0" borderId="1" xfId="0" applyFill="1" applyBorder="1" applyAlignment="1" applyProtection="1">
      <alignment horizontal="center"/>
    </xf>
    <xf numFmtId="9" fontId="0" fillId="0" borderId="1" xfId="1" applyFont="1" applyBorder="1" applyAlignment="1" applyProtection="1">
      <alignment horizontal="center"/>
    </xf>
    <xf numFmtId="0" fontId="0" fillId="0" borderId="0" xfId="0" applyFill="1" applyBorder="1" applyProtection="1"/>
    <xf numFmtId="9" fontId="0" fillId="0" borderId="0" xfId="1" applyFont="1" applyAlignment="1" applyProtection="1">
      <alignment horizontal="center"/>
    </xf>
    <xf numFmtId="0" fontId="0" fillId="0" borderId="0" xfId="0" applyAlignment="1" applyProtection="1">
      <alignment horizontal="center"/>
    </xf>
    <xf numFmtId="0" fontId="0" fillId="0" borderId="0" xfId="0" applyAlignment="1">
      <alignment horizontal="right"/>
    </xf>
    <xf numFmtId="0" fontId="0" fillId="0" borderId="0" xfId="0" applyAlignment="1" applyProtection="1">
      <alignment horizontal="right"/>
    </xf>
    <xf numFmtId="0" fontId="0" fillId="2" borderId="1" xfId="0" applyFill="1" applyBorder="1"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4" borderId="1" xfId="0" applyFill="1" applyBorder="1" applyAlignment="1">
      <alignment horizontal="center"/>
    </xf>
    <xf numFmtId="0" fontId="0" fillId="2" borderId="1" xfId="0" applyFill="1" applyBorder="1" applyAlignment="1" applyProtection="1">
      <alignment horizontal="center"/>
    </xf>
    <xf numFmtId="0" fontId="0" fillId="0" borderId="0" xfId="0" applyAlignment="1" applyProtection="1">
      <alignment horizontal="left" vertical="top" wrapText="1"/>
    </xf>
    <xf numFmtId="0" fontId="2" fillId="0" borderId="1" xfId="0" applyFont="1" applyBorder="1" applyProtection="1"/>
    <xf numFmtId="0" fontId="0" fillId="0" borderId="1" xfId="0" applyBorder="1" applyProtection="1"/>
    <xf numFmtId="0" fontId="0" fillId="0" borderId="1" xfId="0" applyFill="1" applyBorder="1" applyProtection="1"/>
    <xf numFmtId="0" fontId="0" fillId="2" borderId="1" xfId="0" applyFill="1" applyBorder="1" applyAlignment="1" applyProtection="1">
      <alignment horizontal="center"/>
      <protection locked="0"/>
    </xf>
    <xf numFmtId="0" fontId="0" fillId="0" borderId="1" xfId="0" applyBorder="1"/>
    <xf numFmtId="0" fontId="2" fillId="0" borderId="1" xfId="0" applyFont="1" applyBorder="1"/>
  </cellXfs>
  <cellStyles count="2">
    <cellStyle name="Normal" xfId="0" builtinId="0"/>
    <cellStyle name="Percent" xfId="1" builtinId="5"/>
  </cellStyles>
  <dxfs count="6">
    <dxf>
      <fill>
        <patternFill>
          <bgColor rgb="FF66FF33"/>
        </patternFill>
      </fill>
    </dxf>
    <dxf>
      <fill>
        <patternFill>
          <bgColor rgb="FF66FF33"/>
        </patternFill>
      </fill>
    </dxf>
    <dxf>
      <fill>
        <patternFill>
          <bgColor rgb="FF66FF33"/>
        </patternFill>
      </fill>
    </dxf>
    <dxf>
      <fill>
        <patternFill>
          <bgColor rgb="FF66FF33"/>
        </patternFill>
      </fill>
    </dxf>
    <dxf>
      <fill>
        <patternFill>
          <bgColor rgb="FF66FF33"/>
        </patternFill>
      </fill>
    </dxf>
    <dxf>
      <fill>
        <patternFill>
          <bgColor rgb="FF66FF33"/>
        </patternFill>
      </fill>
    </dxf>
  </dxfs>
  <tableStyles count="0" defaultTableStyle="TableStyleMedium2" defaultPivotStyle="PivotStyleLight16"/>
  <colors>
    <mruColors>
      <color rgb="FF0000FF"/>
      <color rgb="FF66FF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23973-244E-4345-BE83-9B7CC335B2CC}">
  <sheetPr codeName="Sheet1"/>
  <dimension ref="A1:N30"/>
  <sheetViews>
    <sheetView workbookViewId="0">
      <selection activeCell="B16" sqref="B16:M30"/>
    </sheetView>
  </sheetViews>
  <sheetFormatPr defaultColWidth="8.90625" defaultRowHeight="14.5" x14ac:dyDescent="0.35"/>
  <cols>
    <col min="1" max="1" width="4" style="13" customWidth="1"/>
    <col min="2" max="2" width="58.81640625" style="13" customWidth="1"/>
    <col min="3" max="14" width="10.81640625" style="19" customWidth="1"/>
    <col min="15" max="16384" width="8.90625" style="13"/>
  </cols>
  <sheetData>
    <row r="1" spans="1:14" x14ac:dyDescent="0.35">
      <c r="B1" s="21" t="s">
        <v>20</v>
      </c>
      <c r="C1" s="27" t="s">
        <v>21</v>
      </c>
      <c r="D1" s="27"/>
    </row>
    <row r="2" spans="1:14" x14ac:dyDescent="0.35">
      <c r="B2" s="21" t="s">
        <v>22</v>
      </c>
      <c r="C2" s="27">
        <v>2020</v>
      </c>
      <c r="D2" s="27"/>
    </row>
    <row r="4" spans="1:14" x14ac:dyDescent="0.35">
      <c r="A4" s="10"/>
      <c r="B4" s="11"/>
      <c r="C4" s="12" t="s">
        <v>0</v>
      </c>
      <c r="D4" s="12" t="s">
        <v>19</v>
      </c>
      <c r="E4" s="12" t="s">
        <v>1</v>
      </c>
      <c r="F4" s="12" t="s">
        <v>2</v>
      </c>
      <c r="G4" s="12" t="s">
        <v>3</v>
      </c>
      <c r="H4" s="12" t="s">
        <v>4</v>
      </c>
      <c r="I4" s="12" t="s">
        <v>5</v>
      </c>
      <c r="J4" s="12" t="s">
        <v>6</v>
      </c>
      <c r="K4" s="12" t="s">
        <v>7</v>
      </c>
      <c r="L4" s="12" t="s">
        <v>8</v>
      </c>
      <c r="M4" s="12" t="s">
        <v>9</v>
      </c>
      <c r="N4" s="12" t="s">
        <v>10</v>
      </c>
    </row>
    <row r="5" spans="1:14" x14ac:dyDescent="0.35">
      <c r="A5" s="30" t="s">
        <v>11</v>
      </c>
      <c r="B5" s="30"/>
      <c r="C5" s="12">
        <v>31</v>
      </c>
      <c r="D5" s="14">
        <v>28</v>
      </c>
      <c r="E5" s="12">
        <v>31</v>
      </c>
      <c r="F5" s="12">
        <v>30</v>
      </c>
      <c r="G5" s="12">
        <v>31</v>
      </c>
      <c r="H5" s="12">
        <v>30</v>
      </c>
      <c r="I5" s="12">
        <v>31</v>
      </c>
      <c r="J5" s="12">
        <v>31</v>
      </c>
      <c r="K5" s="12">
        <v>30</v>
      </c>
      <c r="L5" s="12">
        <v>31</v>
      </c>
      <c r="M5" s="12">
        <v>30</v>
      </c>
      <c r="N5" s="12">
        <v>31</v>
      </c>
    </row>
    <row r="6" spans="1:14" x14ac:dyDescent="0.35">
      <c r="A6" s="30" t="s">
        <v>24</v>
      </c>
      <c r="B6" s="30"/>
      <c r="C6" s="14">
        <v>2</v>
      </c>
      <c r="D6" s="14">
        <v>1</v>
      </c>
      <c r="E6" s="14"/>
      <c r="F6" s="14"/>
      <c r="G6" s="14">
        <v>1</v>
      </c>
      <c r="H6" s="14"/>
      <c r="I6" s="14">
        <v>1</v>
      </c>
      <c r="J6" s="14"/>
      <c r="K6" s="14">
        <v>1</v>
      </c>
      <c r="L6" s="14"/>
      <c r="M6" s="14">
        <v>2</v>
      </c>
      <c r="N6" s="14">
        <v>3</v>
      </c>
    </row>
    <row r="7" spans="1:14" x14ac:dyDescent="0.35">
      <c r="A7" s="30" t="s">
        <v>12</v>
      </c>
      <c r="B7" s="30"/>
      <c r="C7" s="15">
        <f>(C5-C6)*24</f>
        <v>696</v>
      </c>
      <c r="D7" s="15">
        <f t="shared" ref="D7:N7" si="0">(D5-D6)*24</f>
        <v>648</v>
      </c>
      <c r="E7" s="15">
        <f t="shared" si="0"/>
        <v>744</v>
      </c>
      <c r="F7" s="15">
        <f t="shared" si="0"/>
        <v>720</v>
      </c>
      <c r="G7" s="15">
        <f t="shared" si="0"/>
        <v>720</v>
      </c>
      <c r="H7" s="15">
        <f t="shared" si="0"/>
        <v>720</v>
      </c>
      <c r="I7" s="15">
        <f t="shared" si="0"/>
        <v>720</v>
      </c>
      <c r="J7" s="15">
        <f t="shared" si="0"/>
        <v>744</v>
      </c>
      <c r="K7" s="15">
        <f t="shared" si="0"/>
        <v>696</v>
      </c>
      <c r="L7" s="15">
        <f t="shared" si="0"/>
        <v>744</v>
      </c>
      <c r="M7" s="15">
        <f t="shared" si="0"/>
        <v>672</v>
      </c>
      <c r="N7" s="15">
        <f t="shared" si="0"/>
        <v>672</v>
      </c>
    </row>
    <row r="8" spans="1:14" x14ac:dyDescent="0.35">
      <c r="A8" s="30" t="s">
        <v>13</v>
      </c>
      <c r="B8" s="30"/>
      <c r="C8" s="14">
        <f>C7</f>
        <v>696</v>
      </c>
      <c r="D8" s="14">
        <f>D7</f>
        <v>648</v>
      </c>
      <c r="E8" s="14">
        <f>8*2*(E5-E6)</f>
        <v>496</v>
      </c>
      <c r="F8" s="14">
        <f>8*2*(F5-F6)</f>
        <v>480</v>
      </c>
      <c r="G8" s="14">
        <f>8*1*(G5-G6)</f>
        <v>240</v>
      </c>
      <c r="H8" s="14">
        <f>8*1*(H5-H6)</f>
        <v>240</v>
      </c>
      <c r="I8" s="14">
        <f>8*1*(I5-I6)</f>
        <v>240</v>
      </c>
      <c r="J8" s="14">
        <f>8*0*(J5-J6)</f>
        <v>0</v>
      </c>
      <c r="K8" s="14">
        <f t="shared" ref="K8:L8" si="1">8*2*(K5-K6)</f>
        <v>464</v>
      </c>
      <c r="L8" s="14">
        <f t="shared" si="1"/>
        <v>496</v>
      </c>
      <c r="M8" s="14">
        <f>8*3*(M5-M6)</f>
        <v>672</v>
      </c>
      <c r="N8" s="14">
        <f>8*3*(N5-N6)</f>
        <v>672</v>
      </c>
    </row>
    <row r="9" spans="1:14" x14ac:dyDescent="0.35">
      <c r="A9" s="31" t="s">
        <v>25</v>
      </c>
      <c r="B9" s="31"/>
      <c r="C9" s="15">
        <f t="shared" ref="C9:N9" si="2">SUM(C10:C13)</f>
        <v>67.5</v>
      </c>
      <c r="D9" s="15">
        <f t="shared" si="2"/>
        <v>59.5</v>
      </c>
      <c r="E9" s="15">
        <f t="shared" si="2"/>
        <v>463</v>
      </c>
      <c r="F9" s="15">
        <f t="shared" si="2"/>
        <v>439</v>
      </c>
      <c r="G9" s="15">
        <f t="shared" si="2"/>
        <v>622.5</v>
      </c>
      <c r="H9" s="15">
        <f t="shared" si="2"/>
        <v>592.5</v>
      </c>
      <c r="I9" s="15">
        <f t="shared" si="2"/>
        <v>598.5</v>
      </c>
      <c r="J9" s="15">
        <f t="shared" si="2"/>
        <v>744</v>
      </c>
      <c r="K9" s="15">
        <f t="shared" si="2"/>
        <v>501</v>
      </c>
      <c r="L9" s="15">
        <f t="shared" si="2"/>
        <v>453</v>
      </c>
      <c r="M9" s="15">
        <f t="shared" si="2"/>
        <v>67.5</v>
      </c>
      <c r="N9" s="15">
        <f t="shared" si="2"/>
        <v>115.5</v>
      </c>
    </row>
    <row r="10" spans="1:14" x14ac:dyDescent="0.35">
      <c r="A10" s="10"/>
      <c r="B10" s="11" t="s">
        <v>17</v>
      </c>
      <c r="C10" s="14">
        <v>24</v>
      </c>
      <c r="D10" s="14">
        <v>0</v>
      </c>
      <c r="E10" s="14">
        <v>424</v>
      </c>
      <c r="F10" s="14">
        <v>400</v>
      </c>
      <c r="G10" s="14">
        <v>584</v>
      </c>
      <c r="H10" s="14">
        <v>560</v>
      </c>
      <c r="I10" s="14">
        <v>584</v>
      </c>
      <c r="J10" s="14">
        <v>24</v>
      </c>
      <c r="K10" s="14">
        <v>400</v>
      </c>
      <c r="L10" s="14">
        <v>424</v>
      </c>
      <c r="M10" s="14">
        <v>24</v>
      </c>
      <c r="N10" s="14">
        <v>48</v>
      </c>
    </row>
    <row r="11" spans="1:14" x14ac:dyDescent="0.35">
      <c r="A11" s="10"/>
      <c r="B11" s="11" t="s">
        <v>14</v>
      </c>
      <c r="C11" s="14">
        <v>0</v>
      </c>
      <c r="D11" s="14">
        <v>16</v>
      </c>
      <c r="E11" s="14">
        <v>10</v>
      </c>
      <c r="F11" s="14">
        <v>10</v>
      </c>
      <c r="G11" s="14">
        <v>24</v>
      </c>
      <c r="H11" s="14">
        <v>18</v>
      </c>
      <c r="I11" s="14">
        <v>0</v>
      </c>
      <c r="J11" s="14">
        <v>360</v>
      </c>
      <c r="K11" s="14">
        <v>0</v>
      </c>
      <c r="L11" s="14">
        <v>0</v>
      </c>
      <c r="M11" s="14">
        <v>0</v>
      </c>
      <c r="N11" s="14">
        <v>24</v>
      </c>
    </row>
    <row r="12" spans="1:14" x14ac:dyDescent="0.35">
      <c r="A12" s="10"/>
      <c r="B12" s="11" t="s">
        <v>15</v>
      </c>
      <c r="C12" s="14">
        <v>0</v>
      </c>
      <c r="D12" s="14">
        <v>0</v>
      </c>
      <c r="E12" s="14">
        <v>0</v>
      </c>
      <c r="F12" s="14">
        <v>0</v>
      </c>
      <c r="G12" s="14">
        <v>0</v>
      </c>
      <c r="H12" s="14">
        <v>0</v>
      </c>
      <c r="I12" s="14">
        <v>0</v>
      </c>
      <c r="J12" s="14">
        <v>360</v>
      </c>
      <c r="K12" s="14">
        <v>72</v>
      </c>
      <c r="L12" s="14">
        <v>0</v>
      </c>
      <c r="M12" s="14">
        <v>0</v>
      </c>
      <c r="N12" s="14">
        <v>0</v>
      </c>
    </row>
    <row r="13" spans="1:14" x14ac:dyDescent="0.35">
      <c r="A13" s="10"/>
      <c r="B13" s="11" t="s">
        <v>16</v>
      </c>
      <c r="C13" s="14">
        <v>43.5</v>
      </c>
      <c r="D13" s="14">
        <v>43.5</v>
      </c>
      <c r="E13" s="14">
        <v>29</v>
      </c>
      <c r="F13" s="14">
        <v>29</v>
      </c>
      <c r="G13" s="14">
        <v>14.5</v>
      </c>
      <c r="H13" s="14">
        <v>14.5</v>
      </c>
      <c r="I13" s="14">
        <v>14.5</v>
      </c>
      <c r="J13" s="14">
        <v>0</v>
      </c>
      <c r="K13" s="14">
        <v>29</v>
      </c>
      <c r="L13" s="14">
        <v>29</v>
      </c>
      <c r="M13" s="14">
        <v>43.5</v>
      </c>
      <c r="N13" s="14">
        <v>43.5</v>
      </c>
    </row>
    <row r="14" spans="1:14" x14ac:dyDescent="0.35">
      <c r="A14" s="29" t="s">
        <v>18</v>
      </c>
      <c r="B14" s="29"/>
      <c r="C14" s="16">
        <f>(C7-C9)/C7</f>
        <v>0.90301724137931039</v>
      </c>
      <c r="D14" s="16">
        <f t="shared" ref="D14:N14" si="3">(D7-D9)/D7</f>
        <v>0.90817901234567899</v>
      </c>
      <c r="E14" s="16">
        <f t="shared" si="3"/>
        <v>0.37768817204301075</v>
      </c>
      <c r="F14" s="16">
        <f t="shared" si="3"/>
        <v>0.39027777777777778</v>
      </c>
      <c r="G14" s="16">
        <f t="shared" si="3"/>
        <v>0.13541666666666666</v>
      </c>
      <c r="H14" s="16">
        <f t="shared" si="3"/>
        <v>0.17708333333333334</v>
      </c>
      <c r="I14" s="16">
        <f t="shared" si="3"/>
        <v>0.16875000000000001</v>
      </c>
      <c r="J14" s="16">
        <f t="shared" si="3"/>
        <v>0</v>
      </c>
      <c r="K14" s="16">
        <f t="shared" si="3"/>
        <v>0.28017241379310343</v>
      </c>
      <c r="L14" s="16">
        <f t="shared" si="3"/>
        <v>0.3911290322580645</v>
      </c>
      <c r="M14" s="16">
        <f t="shared" si="3"/>
        <v>0.8995535714285714</v>
      </c>
      <c r="N14" s="16">
        <f t="shared" si="3"/>
        <v>0.828125</v>
      </c>
    </row>
    <row r="15" spans="1:14" x14ac:dyDescent="0.35">
      <c r="B15" s="17"/>
      <c r="C15" s="18"/>
      <c r="D15" s="18"/>
      <c r="E15" s="18"/>
      <c r="F15" s="18"/>
      <c r="G15" s="18"/>
      <c r="H15" s="18"/>
      <c r="I15" s="18"/>
      <c r="J15" s="18"/>
      <c r="K15" s="18"/>
      <c r="L15" s="18"/>
      <c r="M15" s="18"/>
      <c r="N15" s="18"/>
    </row>
    <row r="16" spans="1:14" x14ac:dyDescent="0.35">
      <c r="B16" s="28" t="s">
        <v>23</v>
      </c>
      <c r="C16" s="28"/>
      <c r="D16" s="28"/>
      <c r="E16" s="28"/>
      <c r="F16" s="28"/>
      <c r="G16" s="28"/>
      <c r="H16" s="28"/>
      <c r="I16" s="28"/>
      <c r="J16" s="28"/>
      <c r="K16" s="28"/>
      <c r="L16" s="28"/>
      <c r="M16" s="28"/>
    </row>
    <row r="17" spans="2:13" x14ac:dyDescent="0.35">
      <c r="B17" s="28"/>
      <c r="C17" s="28"/>
      <c r="D17" s="28"/>
      <c r="E17" s="28"/>
      <c r="F17" s="28"/>
      <c r="G17" s="28"/>
      <c r="H17" s="28"/>
      <c r="I17" s="28"/>
      <c r="J17" s="28"/>
      <c r="K17" s="28"/>
      <c r="L17" s="28"/>
      <c r="M17" s="28"/>
    </row>
    <row r="18" spans="2:13" x14ac:dyDescent="0.35">
      <c r="B18" s="28"/>
      <c r="C18" s="28"/>
      <c r="D18" s="28"/>
      <c r="E18" s="28"/>
      <c r="F18" s="28"/>
      <c r="G18" s="28"/>
      <c r="H18" s="28"/>
      <c r="I18" s="28"/>
      <c r="J18" s="28"/>
      <c r="K18" s="28"/>
      <c r="L18" s="28"/>
      <c r="M18" s="28"/>
    </row>
    <row r="19" spans="2:13" x14ac:dyDescent="0.35">
      <c r="B19" s="28"/>
      <c r="C19" s="28"/>
      <c r="D19" s="28"/>
      <c r="E19" s="28"/>
      <c r="F19" s="28"/>
      <c r="G19" s="28"/>
      <c r="H19" s="28"/>
      <c r="I19" s="28"/>
      <c r="J19" s="28"/>
      <c r="K19" s="28"/>
      <c r="L19" s="28"/>
      <c r="M19" s="28"/>
    </row>
    <row r="20" spans="2:13" x14ac:dyDescent="0.35">
      <c r="B20" s="28"/>
      <c r="C20" s="28"/>
      <c r="D20" s="28"/>
      <c r="E20" s="28"/>
      <c r="F20" s="28"/>
      <c r="G20" s="28"/>
      <c r="H20" s="28"/>
      <c r="I20" s="28"/>
      <c r="J20" s="28"/>
      <c r="K20" s="28"/>
      <c r="L20" s="28"/>
      <c r="M20" s="28"/>
    </row>
    <row r="21" spans="2:13" x14ac:dyDescent="0.35">
      <c r="B21" s="28"/>
      <c r="C21" s="28"/>
      <c r="D21" s="28"/>
      <c r="E21" s="28"/>
      <c r="F21" s="28"/>
      <c r="G21" s="28"/>
      <c r="H21" s="28"/>
      <c r="I21" s="28"/>
      <c r="J21" s="28"/>
      <c r="K21" s="28"/>
      <c r="L21" s="28"/>
      <c r="M21" s="28"/>
    </row>
    <row r="22" spans="2:13" x14ac:dyDescent="0.35">
      <c r="B22" s="28"/>
      <c r="C22" s="28"/>
      <c r="D22" s="28"/>
      <c r="E22" s="28"/>
      <c r="F22" s="28"/>
      <c r="G22" s="28"/>
      <c r="H22" s="28"/>
      <c r="I22" s="28"/>
      <c r="J22" s="28"/>
      <c r="K22" s="28"/>
      <c r="L22" s="28"/>
      <c r="M22" s="28"/>
    </row>
    <row r="23" spans="2:13" x14ac:dyDescent="0.35">
      <c r="B23" s="28"/>
      <c r="C23" s="28"/>
      <c r="D23" s="28"/>
      <c r="E23" s="28"/>
      <c r="F23" s="28"/>
      <c r="G23" s="28"/>
      <c r="H23" s="28"/>
      <c r="I23" s="28"/>
      <c r="J23" s="28"/>
      <c r="K23" s="28"/>
      <c r="L23" s="28"/>
      <c r="M23" s="28"/>
    </row>
    <row r="24" spans="2:13" x14ac:dyDescent="0.35">
      <c r="B24" s="28"/>
      <c r="C24" s="28"/>
      <c r="D24" s="28"/>
      <c r="E24" s="28"/>
      <c r="F24" s="28"/>
      <c r="G24" s="28"/>
      <c r="H24" s="28"/>
      <c r="I24" s="28"/>
      <c r="J24" s="28"/>
      <c r="K24" s="28"/>
      <c r="L24" s="28"/>
      <c r="M24" s="28"/>
    </row>
    <row r="25" spans="2:13" x14ac:dyDescent="0.35">
      <c r="B25" s="28"/>
      <c r="C25" s="28"/>
      <c r="D25" s="28"/>
      <c r="E25" s="28"/>
      <c r="F25" s="28"/>
      <c r="G25" s="28"/>
      <c r="H25" s="28"/>
      <c r="I25" s="28"/>
      <c r="J25" s="28"/>
      <c r="K25" s="28"/>
      <c r="L25" s="28"/>
      <c r="M25" s="28"/>
    </row>
    <row r="26" spans="2:13" x14ac:dyDescent="0.35">
      <c r="B26" s="28"/>
      <c r="C26" s="28"/>
      <c r="D26" s="28"/>
      <c r="E26" s="28"/>
      <c r="F26" s="28"/>
      <c r="G26" s="28"/>
      <c r="H26" s="28"/>
      <c r="I26" s="28"/>
      <c r="J26" s="28"/>
      <c r="K26" s="28"/>
      <c r="L26" s="28"/>
      <c r="M26" s="28"/>
    </row>
    <row r="27" spans="2:13" x14ac:dyDescent="0.35">
      <c r="B27" s="28"/>
      <c r="C27" s="28"/>
      <c r="D27" s="28"/>
      <c r="E27" s="28"/>
      <c r="F27" s="28"/>
      <c r="G27" s="28"/>
      <c r="H27" s="28"/>
      <c r="I27" s="28"/>
      <c r="J27" s="28"/>
      <c r="K27" s="28"/>
      <c r="L27" s="28"/>
      <c r="M27" s="28"/>
    </row>
    <row r="28" spans="2:13" x14ac:dyDescent="0.35">
      <c r="B28" s="28"/>
      <c r="C28" s="28"/>
      <c r="D28" s="28"/>
      <c r="E28" s="28"/>
      <c r="F28" s="28"/>
      <c r="G28" s="28"/>
      <c r="H28" s="28"/>
      <c r="I28" s="28"/>
      <c r="J28" s="28"/>
      <c r="K28" s="28"/>
      <c r="L28" s="28"/>
      <c r="M28" s="28"/>
    </row>
    <row r="29" spans="2:13" x14ac:dyDescent="0.35">
      <c r="B29" s="28"/>
      <c r="C29" s="28"/>
      <c r="D29" s="28"/>
      <c r="E29" s="28"/>
      <c r="F29" s="28"/>
      <c r="G29" s="28"/>
      <c r="H29" s="28"/>
      <c r="I29" s="28"/>
      <c r="J29" s="28"/>
      <c r="K29" s="28"/>
      <c r="L29" s="28"/>
      <c r="M29" s="28"/>
    </row>
    <row r="30" spans="2:13" x14ac:dyDescent="0.35">
      <c r="B30" s="28"/>
      <c r="C30" s="28"/>
      <c r="D30" s="28"/>
      <c r="E30" s="28"/>
      <c r="F30" s="28"/>
      <c r="G30" s="28"/>
      <c r="H30" s="28"/>
      <c r="I30" s="28"/>
      <c r="J30" s="28"/>
      <c r="K30" s="28"/>
      <c r="L30" s="28"/>
      <c r="M30" s="28"/>
    </row>
  </sheetData>
  <sheetProtection sheet="1" objects="1" scenarios="1" selectLockedCells="1"/>
  <mergeCells count="9">
    <mergeCell ref="C1:D1"/>
    <mergeCell ref="C2:D2"/>
    <mergeCell ref="B16:M30"/>
    <mergeCell ref="A14:B14"/>
    <mergeCell ref="A5:B5"/>
    <mergeCell ref="A6:B6"/>
    <mergeCell ref="A7:B7"/>
    <mergeCell ref="A8:B8"/>
    <mergeCell ref="A9:B9"/>
  </mergeCells>
  <conditionalFormatting sqref="C14:N14">
    <cfRule type="expression" dxfId="5" priority="1">
      <formula>C14=MAX($C$14:$N$14)</formula>
    </cfRule>
  </conditionalFormatting>
  <pageMargins left="0.7" right="0.7" top="0.75" bottom="0.75" header="0.3" footer="0.3"/>
  <pageSetup orientation="portrait" r:id="rId1"/>
  <headerFooter>
    <oddFooter>&amp;R&amp;1#&amp;"Arial"&amp;10&amp;K000000---Internal Use---</oddFooter>
  </headerFooter>
  <ignoredErrors>
    <ignoredError sqref="C8:N8" unlocked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0CEED-D3DB-4408-9FC6-1ECCD310965F}">
  <sheetPr codeName="Sheet2"/>
  <dimension ref="A1:N30"/>
  <sheetViews>
    <sheetView tabSelected="1" workbookViewId="0">
      <selection activeCell="F33" sqref="F33"/>
    </sheetView>
  </sheetViews>
  <sheetFormatPr defaultRowHeight="14.5" x14ac:dyDescent="0.35"/>
  <cols>
    <col min="1" max="1" width="4" customWidth="1"/>
    <col min="2" max="2" width="59.08984375" customWidth="1"/>
    <col min="3" max="14" width="10.81640625" style="2" customWidth="1"/>
  </cols>
  <sheetData>
    <row r="1" spans="1:14" x14ac:dyDescent="0.35">
      <c r="B1" s="20" t="s">
        <v>20</v>
      </c>
      <c r="C1" s="32" t="s">
        <v>26</v>
      </c>
      <c r="D1" s="32"/>
    </row>
    <row r="2" spans="1:14" x14ac:dyDescent="0.35">
      <c r="B2" s="20" t="s">
        <v>22</v>
      </c>
      <c r="C2" s="32">
        <v>2021</v>
      </c>
      <c r="D2" s="32"/>
    </row>
    <row r="4" spans="1:14" x14ac:dyDescent="0.35">
      <c r="A4" s="7"/>
      <c r="B4" s="1"/>
      <c r="C4" s="26" t="s">
        <v>0</v>
      </c>
      <c r="D4" s="26" t="s">
        <v>19</v>
      </c>
      <c r="E4" s="26" t="s">
        <v>1</v>
      </c>
      <c r="F4" s="26" t="s">
        <v>2</v>
      </c>
      <c r="G4" s="26" t="s">
        <v>3</v>
      </c>
      <c r="H4" s="26" t="s">
        <v>4</v>
      </c>
      <c r="I4" s="26" t="s">
        <v>5</v>
      </c>
      <c r="J4" s="26" t="s">
        <v>6</v>
      </c>
      <c r="K4" s="26" t="s">
        <v>7</v>
      </c>
      <c r="L4" s="26" t="s">
        <v>8</v>
      </c>
      <c r="M4" s="26" t="s">
        <v>9</v>
      </c>
      <c r="N4" s="26" t="s">
        <v>10</v>
      </c>
    </row>
    <row r="5" spans="1:14" x14ac:dyDescent="0.35">
      <c r="A5" s="33" t="s">
        <v>11</v>
      </c>
      <c r="B5" s="33"/>
      <c r="C5" s="5">
        <v>31</v>
      </c>
      <c r="D5" s="23">
        <v>28</v>
      </c>
      <c r="E5" s="5">
        <v>31</v>
      </c>
      <c r="F5" s="5">
        <v>30</v>
      </c>
      <c r="G5" s="5">
        <v>31</v>
      </c>
      <c r="H5" s="5">
        <v>30</v>
      </c>
      <c r="I5" s="5">
        <v>31</v>
      </c>
      <c r="J5" s="5">
        <v>31</v>
      </c>
      <c r="K5" s="5">
        <v>30</v>
      </c>
      <c r="L5" s="5">
        <v>31</v>
      </c>
      <c r="M5" s="5">
        <v>30</v>
      </c>
      <c r="N5" s="5">
        <v>31</v>
      </c>
    </row>
    <row r="6" spans="1:14" x14ac:dyDescent="0.35">
      <c r="A6" s="30" t="s">
        <v>24</v>
      </c>
      <c r="B6" s="30"/>
      <c r="C6" s="9">
        <v>0</v>
      </c>
      <c r="D6" s="9">
        <v>0</v>
      </c>
      <c r="E6" s="9">
        <v>0</v>
      </c>
      <c r="F6" s="9">
        <v>3</v>
      </c>
      <c r="G6" s="9">
        <v>0</v>
      </c>
      <c r="H6" s="9">
        <v>0</v>
      </c>
      <c r="I6" s="9">
        <v>0</v>
      </c>
      <c r="J6" s="9">
        <v>0</v>
      </c>
      <c r="K6" s="9">
        <v>0</v>
      </c>
      <c r="L6" s="9">
        <v>0</v>
      </c>
      <c r="M6" s="9">
        <v>0</v>
      </c>
      <c r="N6" s="9">
        <v>0</v>
      </c>
    </row>
    <row r="7" spans="1:14" x14ac:dyDescent="0.35">
      <c r="A7" s="33" t="s">
        <v>12</v>
      </c>
      <c r="B7" s="33"/>
      <c r="C7" s="3">
        <f>(C5-C6)*24</f>
        <v>744</v>
      </c>
      <c r="D7" s="3">
        <f t="shared" ref="D7:N7" si="0">(D5-D6)*24</f>
        <v>672</v>
      </c>
      <c r="E7" s="3">
        <f t="shared" si="0"/>
        <v>744</v>
      </c>
      <c r="F7" s="3">
        <f t="shared" si="0"/>
        <v>648</v>
      </c>
      <c r="G7" s="3">
        <f t="shared" si="0"/>
        <v>744</v>
      </c>
      <c r="H7" s="3">
        <f t="shared" si="0"/>
        <v>720</v>
      </c>
      <c r="I7" s="3">
        <f t="shared" si="0"/>
        <v>744</v>
      </c>
      <c r="J7" s="3">
        <f t="shared" si="0"/>
        <v>744</v>
      </c>
      <c r="K7" s="3">
        <f t="shared" si="0"/>
        <v>720</v>
      </c>
      <c r="L7" s="3">
        <f t="shared" si="0"/>
        <v>744</v>
      </c>
      <c r="M7" s="3">
        <f t="shared" si="0"/>
        <v>720</v>
      </c>
      <c r="N7" s="3">
        <f t="shared" si="0"/>
        <v>744</v>
      </c>
    </row>
    <row r="8" spans="1:14" x14ac:dyDescent="0.35">
      <c r="A8" s="33" t="s">
        <v>13</v>
      </c>
      <c r="B8" s="33"/>
      <c r="C8" s="9">
        <f>22*24</f>
        <v>528</v>
      </c>
      <c r="D8" s="9">
        <f>26*24</f>
        <v>624</v>
      </c>
      <c r="E8" s="9">
        <f>25*24</f>
        <v>600</v>
      </c>
      <c r="F8" s="9">
        <f>21*24</f>
        <v>504</v>
      </c>
      <c r="G8" s="9">
        <f>14*24</f>
        <v>336</v>
      </c>
      <c r="H8" s="9">
        <f>21*24</f>
        <v>504</v>
      </c>
      <c r="I8" s="9">
        <f>26*24</f>
        <v>624</v>
      </c>
      <c r="J8" s="22">
        <f t="shared" ref="J8:N8" si="1">26*24</f>
        <v>624</v>
      </c>
      <c r="K8" s="22">
        <f t="shared" si="1"/>
        <v>624</v>
      </c>
      <c r="L8" s="22">
        <f t="shared" si="1"/>
        <v>624</v>
      </c>
      <c r="M8" s="22">
        <f t="shared" si="1"/>
        <v>624</v>
      </c>
      <c r="N8" s="22">
        <f t="shared" si="1"/>
        <v>624</v>
      </c>
    </row>
    <row r="9" spans="1:14" x14ac:dyDescent="0.35">
      <c r="A9" s="31" t="s">
        <v>25</v>
      </c>
      <c r="B9" s="31"/>
      <c r="C9" s="3">
        <f>SUM(C10:C13)</f>
        <v>284</v>
      </c>
      <c r="D9" s="3">
        <f t="shared" ref="D9:N9" si="2">SUM(D10:D13)</f>
        <v>152</v>
      </c>
      <c r="E9" s="3">
        <f t="shared" si="2"/>
        <v>221</v>
      </c>
      <c r="F9" s="3">
        <f t="shared" si="2"/>
        <v>209</v>
      </c>
      <c r="G9" s="3">
        <f t="shared" si="2"/>
        <v>452</v>
      </c>
      <c r="H9" s="3">
        <f t="shared" si="2"/>
        <v>285</v>
      </c>
      <c r="I9" s="3">
        <f t="shared" si="2"/>
        <v>200</v>
      </c>
      <c r="J9" s="3">
        <f t="shared" si="2"/>
        <v>200</v>
      </c>
      <c r="K9" s="3">
        <f t="shared" si="2"/>
        <v>176</v>
      </c>
      <c r="L9" s="3">
        <f t="shared" si="2"/>
        <v>200</v>
      </c>
      <c r="M9" s="3">
        <f t="shared" si="2"/>
        <v>176</v>
      </c>
      <c r="N9" s="3">
        <f t="shared" si="2"/>
        <v>246</v>
      </c>
    </row>
    <row r="10" spans="1:14" x14ac:dyDescent="0.35">
      <c r="A10" s="7"/>
      <c r="B10" s="1" t="s">
        <v>17</v>
      </c>
      <c r="C10" s="9">
        <f>C7-C8</f>
        <v>216</v>
      </c>
      <c r="D10" s="22">
        <f t="shared" ref="D10:N10" si="3">D7-D8</f>
        <v>48</v>
      </c>
      <c r="E10" s="22">
        <f t="shared" si="3"/>
        <v>144</v>
      </c>
      <c r="F10" s="22">
        <f t="shared" si="3"/>
        <v>144</v>
      </c>
      <c r="G10" s="22">
        <f t="shared" si="3"/>
        <v>408</v>
      </c>
      <c r="H10" s="22">
        <f t="shared" si="3"/>
        <v>216</v>
      </c>
      <c r="I10" s="22">
        <f t="shared" si="3"/>
        <v>120</v>
      </c>
      <c r="J10" s="22">
        <f t="shared" si="3"/>
        <v>120</v>
      </c>
      <c r="K10" s="22">
        <f t="shared" si="3"/>
        <v>96</v>
      </c>
      <c r="L10" s="22">
        <f t="shared" si="3"/>
        <v>120</v>
      </c>
      <c r="M10" s="22">
        <f t="shared" si="3"/>
        <v>96</v>
      </c>
      <c r="N10" s="22">
        <f t="shared" si="3"/>
        <v>120</v>
      </c>
    </row>
    <row r="11" spans="1:14" x14ac:dyDescent="0.35">
      <c r="A11" s="7"/>
      <c r="B11" s="1" t="s">
        <v>14</v>
      </c>
      <c r="C11" s="9">
        <v>2</v>
      </c>
      <c r="D11" s="22">
        <v>2</v>
      </c>
      <c r="E11" s="22">
        <v>2</v>
      </c>
      <c r="F11" s="22">
        <v>2</v>
      </c>
      <c r="G11" s="22">
        <v>2</v>
      </c>
      <c r="H11" s="22">
        <v>6</v>
      </c>
      <c r="I11" s="22">
        <v>2</v>
      </c>
      <c r="J11" s="22">
        <v>2</v>
      </c>
      <c r="K11" s="22">
        <v>2</v>
      </c>
      <c r="L11" s="22">
        <v>2</v>
      </c>
      <c r="M11" s="22">
        <v>2</v>
      </c>
      <c r="N11" s="22">
        <v>48</v>
      </c>
    </row>
    <row r="12" spans="1:14" x14ac:dyDescent="0.35">
      <c r="A12" s="7"/>
      <c r="B12" s="1" t="s">
        <v>15</v>
      </c>
      <c r="C12" s="9">
        <v>0</v>
      </c>
      <c r="D12" s="9">
        <v>24</v>
      </c>
      <c r="E12" s="9">
        <v>0</v>
      </c>
      <c r="F12" s="9">
        <v>0</v>
      </c>
      <c r="G12" s="9">
        <v>0</v>
      </c>
      <c r="H12" s="9">
        <v>0</v>
      </c>
      <c r="I12" s="9">
        <v>0</v>
      </c>
      <c r="J12" s="9">
        <v>0</v>
      </c>
      <c r="K12" s="9">
        <v>0</v>
      </c>
      <c r="L12" s="9">
        <v>0</v>
      </c>
      <c r="M12" s="9">
        <v>0</v>
      </c>
      <c r="N12" s="9">
        <v>0</v>
      </c>
    </row>
    <row r="13" spans="1:14" x14ac:dyDescent="0.35">
      <c r="A13" s="7"/>
      <c r="B13" s="1" t="s">
        <v>16</v>
      </c>
      <c r="C13" s="9">
        <f>C8*3/24</f>
        <v>66</v>
      </c>
      <c r="D13" s="22">
        <f t="shared" ref="D13:N13" si="4">D8*3/24</f>
        <v>78</v>
      </c>
      <c r="E13" s="22">
        <f>E8*3/24</f>
        <v>75</v>
      </c>
      <c r="F13" s="22">
        <f t="shared" si="4"/>
        <v>63</v>
      </c>
      <c r="G13" s="22">
        <f t="shared" si="4"/>
        <v>42</v>
      </c>
      <c r="H13" s="22">
        <f t="shared" si="4"/>
        <v>63</v>
      </c>
      <c r="I13" s="22">
        <f t="shared" si="4"/>
        <v>78</v>
      </c>
      <c r="J13" s="22">
        <f t="shared" si="4"/>
        <v>78</v>
      </c>
      <c r="K13" s="22">
        <f t="shared" si="4"/>
        <v>78</v>
      </c>
      <c r="L13" s="22">
        <f t="shared" si="4"/>
        <v>78</v>
      </c>
      <c r="M13" s="22">
        <f t="shared" si="4"/>
        <v>78</v>
      </c>
      <c r="N13" s="22">
        <f t="shared" si="4"/>
        <v>78</v>
      </c>
    </row>
    <row r="14" spans="1:14" x14ac:dyDescent="0.35">
      <c r="A14" s="34" t="s">
        <v>18</v>
      </c>
      <c r="B14" s="34"/>
      <c r="C14" s="6">
        <f>(C7-C9)/C7</f>
        <v>0.61827956989247312</v>
      </c>
      <c r="D14" s="6">
        <f t="shared" ref="D14:N14" si="5">(D7-D9)/D7</f>
        <v>0.77380952380952384</v>
      </c>
      <c r="E14" s="6">
        <f t="shared" si="5"/>
        <v>0.70295698924731187</v>
      </c>
      <c r="F14" s="6">
        <f t="shared" si="5"/>
        <v>0.67746913580246915</v>
      </c>
      <c r="G14" s="6">
        <f>(G7-G9)/G7</f>
        <v>0.39247311827956988</v>
      </c>
      <c r="H14" s="6">
        <f t="shared" si="5"/>
        <v>0.60416666666666663</v>
      </c>
      <c r="I14" s="6">
        <f t="shared" si="5"/>
        <v>0.73118279569892475</v>
      </c>
      <c r="J14" s="6">
        <f t="shared" si="5"/>
        <v>0.73118279569892475</v>
      </c>
      <c r="K14" s="6">
        <f t="shared" si="5"/>
        <v>0.75555555555555554</v>
      </c>
      <c r="L14" s="6">
        <f t="shared" si="5"/>
        <v>0.73118279569892475</v>
      </c>
      <c r="M14" s="6">
        <f t="shared" si="5"/>
        <v>0.75555555555555554</v>
      </c>
      <c r="N14" s="6">
        <f t="shared" si="5"/>
        <v>0.66935483870967738</v>
      </c>
    </row>
    <row r="15" spans="1:14" x14ac:dyDescent="0.35">
      <c r="B15" s="8"/>
      <c r="C15" s="4"/>
      <c r="D15" s="4"/>
      <c r="E15" s="4"/>
      <c r="F15" s="4"/>
      <c r="G15" s="4"/>
      <c r="H15" s="4"/>
      <c r="I15" s="4"/>
      <c r="J15" s="4"/>
      <c r="K15" s="4"/>
      <c r="L15" s="4"/>
      <c r="M15" s="4"/>
      <c r="N15" s="4"/>
    </row>
    <row r="16" spans="1:14" ht="14.4" customHeight="1" x14ac:dyDescent="0.35">
      <c r="B16" s="28" t="s">
        <v>23</v>
      </c>
      <c r="C16" s="28"/>
      <c r="D16" s="28"/>
      <c r="E16" s="28"/>
      <c r="F16" s="28"/>
      <c r="G16" s="28"/>
      <c r="H16" s="28"/>
      <c r="I16" s="28"/>
      <c r="J16" s="28"/>
      <c r="K16" s="28"/>
      <c r="L16" s="28"/>
      <c r="M16" s="28"/>
    </row>
    <row r="17" spans="2:13" x14ac:dyDescent="0.35">
      <c r="B17" s="28"/>
      <c r="C17" s="28"/>
      <c r="D17" s="28"/>
      <c r="E17" s="28"/>
      <c r="F17" s="28"/>
      <c r="G17" s="28"/>
      <c r="H17" s="28"/>
      <c r="I17" s="28"/>
      <c r="J17" s="28"/>
      <c r="K17" s="28"/>
      <c r="L17" s="28"/>
      <c r="M17" s="28"/>
    </row>
    <row r="18" spans="2:13" x14ac:dyDescent="0.35">
      <c r="B18" s="28"/>
      <c r="C18" s="28"/>
      <c r="D18" s="28"/>
      <c r="E18" s="28"/>
      <c r="F18" s="28"/>
      <c r="G18" s="28"/>
      <c r="H18" s="28"/>
      <c r="I18" s="28"/>
      <c r="J18" s="28"/>
      <c r="K18" s="28"/>
      <c r="L18" s="28"/>
      <c r="M18" s="28"/>
    </row>
    <row r="19" spans="2:13" x14ac:dyDescent="0.35">
      <c r="B19" s="28"/>
      <c r="C19" s="28"/>
      <c r="D19" s="28"/>
      <c r="E19" s="28"/>
      <c r="F19" s="28"/>
      <c r="G19" s="28"/>
      <c r="H19" s="28"/>
      <c r="I19" s="28"/>
      <c r="J19" s="28"/>
      <c r="K19" s="28"/>
      <c r="L19" s="28"/>
      <c r="M19" s="28"/>
    </row>
    <row r="20" spans="2:13" x14ac:dyDescent="0.35">
      <c r="B20" s="28"/>
      <c r="C20" s="28"/>
      <c r="D20" s="28"/>
      <c r="E20" s="28"/>
      <c r="F20" s="28"/>
      <c r="G20" s="28"/>
      <c r="H20" s="28"/>
      <c r="I20" s="28"/>
      <c r="J20" s="28"/>
      <c r="K20" s="28"/>
      <c r="L20" s="28"/>
      <c r="M20" s="28"/>
    </row>
    <row r="21" spans="2:13" x14ac:dyDescent="0.35">
      <c r="B21" s="28"/>
      <c r="C21" s="28"/>
      <c r="D21" s="28"/>
      <c r="E21" s="28"/>
      <c r="F21" s="28"/>
      <c r="G21" s="28"/>
      <c r="H21" s="28"/>
      <c r="I21" s="28"/>
      <c r="J21" s="28"/>
      <c r="K21" s="28"/>
      <c r="L21" s="28"/>
      <c r="M21" s="28"/>
    </row>
    <row r="22" spans="2:13" x14ac:dyDescent="0.35">
      <c r="B22" s="28"/>
      <c r="C22" s="28"/>
      <c r="D22" s="28"/>
      <c r="E22" s="28"/>
      <c r="F22" s="28"/>
      <c r="G22" s="28"/>
      <c r="H22" s="28"/>
      <c r="I22" s="28"/>
      <c r="J22" s="28"/>
      <c r="K22" s="28"/>
      <c r="L22" s="28"/>
      <c r="M22" s="28"/>
    </row>
    <row r="23" spans="2:13" x14ac:dyDescent="0.35">
      <c r="B23" s="28"/>
      <c r="C23" s="28"/>
      <c r="D23" s="28"/>
      <c r="E23" s="28"/>
      <c r="F23" s="28"/>
      <c r="G23" s="28"/>
      <c r="H23" s="28"/>
      <c r="I23" s="28"/>
      <c r="J23" s="28"/>
      <c r="K23" s="28"/>
      <c r="L23" s="28"/>
      <c r="M23" s="28"/>
    </row>
    <row r="24" spans="2:13" x14ac:dyDescent="0.35">
      <c r="B24" s="28"/>
      <c r="C24" s="28"/>
      <c r="D24" s="28"/>
      <c r="E24" s="28"/>
      <c r="F24" s="28"/>
      <c r="G24" s="28"/>
      <c r="H24" s="28"/>
      <c r="I24" s="28"/>
      <c r="J24" s="28"/>
      <c r="K24" s="28"/>
      <c r="L24" s="28"/>
      <c r="M24" s="28"/>
    </row>
    <row r="25" spans="2:13" x14ac:dyDescent="0.35">
      <c r="B25" s="28"/>
      <c r="C25" s="28"/>
      <c r="D25" s="28"/>
      <c r="E25" s="28"/>
      <c r="F25" s="28"/>
      <c r="G25" s="28"/>
      <c r="H25" s="28"/>
      <c r="I25" s="28"/>
      <c r="J25" s="28"/>
      <c r="K25" s="28"/>
      <c r="L25" s="28"/>
      <c r="M25" s="28"/>
    </row>
    <row r="26" spans="2:13" x14ac:dyDescent="0.35">
      <c r="B26" s="28"/>
      <c r="C26" s="28"/>
      <c r="D26" s="28"/>
      <c r="E26" s="28"/>
      <c r="F26" s="28"/>
      <c r="G26" s="28"/>
      <c r="H26" s="28"/>
      <c r="I26" s="28"/>
      <c r="J26" s="28"/>
      <c r="K26" s="28"/>
      <c r="L26" s="28"/>
      <c r="M26" s="28"/>
    </row>
    <row r="27" spans="2:13" x14ac:dyDescent="0.35">
      <c r="B27" s="28"/>
      <c r="C27" s="28"/>
      <c r="D27" s="28"/>
      <c r="E27" s="28"/>
      <c r="F27" s="28"/>
      <c r="G27" s="28"/>
      <c r="H27" s="28"/>
      <c r="I27" s="28"/>
      <c r="J27" s="28"/>
      <c r="K27" s="28"/>
      <c r="L27" s="28"/>
      <c r="M27" s="28"/>
    </row>
    <row r="28" spans="2:13" x14ac:dyDescent="0.35">
      <c r="B28" s="28"/>
      <c r="C28" s="28"/>
      <c r="D28" s="28"/>
      <c r="E28" s="28"/>
      <c r="F28" s="28"/>
      <c r="G28" s="28"/>
      <c r="H28" s="28"/>
      <c r="I28" s="28"/>
      <c r="J28" s="28"/>
      <c r="K28" s="28"/>
      <c r="L28" s="28"/>
      <c r="M28" s="28"/>
    </row>
    <row r="29" spans="2:13" x14ac:dyDescent="0.35">
      <c r="B29" s="28"/>
      <c r="C29" s="28"/>
      <c r="D29" s="28"/>
      <c r="E29" s="28"/>
      <c r="F29" s="28"/>
      <c r="G29" s="28"/>
      <c r="H29" s="28"/>
      <c r="I29" s="28"/>
      <c r="J29" s="28"/>
      <c r="K29" s="28"/>
      <c r="L29" s="28"/>
      <c r="M29" s="28"/>
    </row>
    <row r="30" spans="2:13" x14ac:dyDescent="0.35">
      <c r="B30" s="28"/>
      <c r="C30" s="28"/>
      <c r="D30" s="28"/>
      <c r="E30" s="28"/>
      <c r="F30" s="28"/>
      <c r="G30" s="28"/>
      <c r="H30" s="28"/>
      <c r="I30" s="28"/>
      <c r="J30" s="28"/>
      <c r="K30" s="28"/>
      <c r="L30" s="28"/>
      <c r="M30" s="28"/>
    </row>
  </sheetData>
  <sheetProtection selectLockedCells="1"/>
  <mergeCells count="9">
    <mergeCell ref="C1:D1"/>
    <mergeCell ref="C2:D2"/>
    <mergeCell ref="B16:M30"/>
    <mergeCell ref="A5:B5"/>
    <mergeCell ref="A6:B6"/>
    <mergeCell ref="A7:B7"/>
    <mergeCell ref="A8:B8"/>
    <mergeCell ref="A9:B9"/>
    <mergeCell ref="A14:B14"/>
  </mergeCells>
  <conditionalFormatting sqref="C14:N14">
    <cfRule type="expression" dxfId="4" priority="1">
      <formula>C14=MAX($C$14:$N$14)</formula>
    </cfRule>
  </conditionalFormatting>
  <pageMargins left="0.7" right="0.7" top="0.75" bottom="0.75" header="0.3" footer="0.3"/>
  <pageSetup orientation="portrait" r:id="rId1"/>
  <headerFooter>
    <oddFooter>&amp;R&amp;1#&amp;"Arial"&amp;10&amp;K000000---Internal Use---</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8923C-2375-4663-98A5-DB48D2ED1F66}">
  <sheetPr codeName="Sheet3"/>
  <dimension ref="A1:N30"/>
  <sheetViews>
    <sheetView workbookViewId="0">
      <selection activeCell="B16" sqref="B16:M30"/>
    </sheetView>
  </sheetViews>
  <sheetFormatPr defaultRowHeight="14.5" x14ac:dyDescent="0.35"/>
  <cols>
    <col min="1" max="1" width="4" customWidth="1"/>
    <col min="2" max="2" width="59" customWidth="1"/>
    <col min="3" max="14" width="10.81640625" style="2" customWidth="1"/>
  </cols>
  <sheetData>
    <row r="1" spans="1:14" x14ac:dyDescent="0.35">
      <c r="B1" s="20" t="s">
        <v>20</v>
      </c>
      <c r="C1" s="32" t="s">
        <v>27</v>
      </c>
      <c r="D1" s="32"/>
    </row>
    <row r="2" spans="1:14" x14ac:dyDescent="0.35">
      <c r="B2" s="20" t="s">
        <v>22</v>
      </c>
      <c r="C2" s="32">
        <v>2021</v>
      </c>
      <c r="D2" s="32"/>
    </row>
    <row r="4" spans="1:14" x14ac:dyDescent="0.35">
      <c r="A4" s="7"/>
      <c r="B4" s="1"/>
      <c r="C4" s="5" t="s">
        <v>0</v>
      </c>
      <c r="D4" s="5" t="s">
        <v>19</v>
      </c>
      <c r="E4" s="5" t="s">
        <v>1</v>
      </c>
      <c r="F4" s="5" t="s">
        <v>2</v>
      </c>
      <c r="G4" s="5" t="s">
        <v>3</v>
      </c>
      <c r="H4" s="5" t="s">
        <v>4</v>
      </c>
      <c r="I4" s="5" t="s">
        <v>5</v>
      </c>
      <c r="J4" s="5" t="s">
        <v>6</v>
      </c>
      <c r="K4" s="5" t="s">
        <v>7</v>
      </c>
      <c r="L4" s="5" t="s">
        <v>8</v>
      </c>
      <c r="M4" s="5" t="s">
        <v>9</v>
      </c>
      <c r="N4" s="5" t="s">
        <v>10</v>
      </c>
    </row>
    <row r="5" spans="1:14" x14ac:dyDescent="0.35">
      <c r="A5" s="33" t="s">
        <v>11</v>
      </c>
      <c r="B5" s="33"/>
      <c r="C5" s="5">
        <v>31</v>
      </c>
      <c r="D5" s="23">
        <v>28</v>
      </c>
      <c r="E5" s="5">
        <v>31</v>
      </c>
      <c r="F5" s="5">
        <v>30</v>
      </c>
      <c r="G5" s="5">
        <v>31</v>
      </c>
      <c r="H5" s="5">
        <v>30</v>
      </c>
      <c r="I5" s="5">
        <v>31</v>
      </c>
      <c r="J5" s="5">
        <v>31</v>
      </c>
      <c r="K5" s="5">
        <v>30</v>
      </c>
      <c r="L5" s="5">
        <v>31</v>
      </c>
      <c r="M5" s="5">
        <v>30</v>
      </c>
      <c r="N5" s="5">
        <v>31</v>
      </c>
    </row>
    <row r="6" spans="1:14" x14ac:dyDescent="0.35">
      <c r="A6" s="30" t="s">
        <v>24</v>
      </c>
      <c r="B6" s="30"/>
      <c r="C6" s="24">
        <v>0</v>
      </c>
      <c r="D6" s="24">
        <v>0</v>
      </c>
      <c r="E6" s="24">
        <v>0</v>
      </c>
      <c r="F6" s="24">
        <v>3</v>
      </c>
      <c r="G6" s="24">
        <v>0</v>
      </c>
      <c r="H6" s="24">
        <v>0</v>
      </c>
      <c r="I6" s="24">
        <v>0</v>
      </c>
      <c r="J6" s="24">
        <v>0</v>
      </c>
      <c r="K6" s="24">
        <v>0</v>
      </c>
      <c r="L6" s="24">
        <v>0</v>
      </c>
      <c r="M6" s="24">
        <v>0</v>
      </c>
      <c r="N6" s="24">
        <v>0</v>
      </c>
    </row>
    <row r="7" spans="1:14" x14ac:dyDescent="0.35">
      <c r="A7" s="33" t="s">
        <v>12</v>
      </c>
      <c r="B7" s="33"/>
      <c r="C7" s="3">
        <f>(C5-C6)*24</f>
        <v>744</v>
      </c>
      <c r="D7" s="3">
        <f t="shared" ref="D7:N7" si="0">(D5-D6)*24</f>
        <v>672</v>
      </c>
      <c r="E7" s="3">
        <f t="shared" si="0"/>
        <v>744</v>
      </c>
      <c r="F7" s="3">
        <f t="shared" si="0"/>
        <v>648</v>
      </c>
      <c r="G7" s="3">
        <f t="shared" si="0"/>
        <v>744</v>
      </c>
      <c r="H7" s="3">
        <f t="shared" si="0"/>
        <v>720</v>
      </c>
      <c r="I7" s="3">
        <f t="shared" si="0"/>
        <v>744</v>
      </c>
      <c r="J7" s="3">
        <f t="shared" si="0"/>
        <v>744</v>
      </c>
      <c r="K7" s="3">
        <f t="shared" si="0"/>
        <v>720</v>
      </c>
      <c r="L7" s="3">
        <f t="shared" si="0"/>
        <v>744</v>
      </c>
      <c r="M7" s="3">
        <f t="shared" si="0"/>
        <v>720</v>
      </c>
      <c r="N7" s="3">
        <f t="shared" si="0"/>
        <v>744</v>
      </c>
    </row>
    <row r="8" spans="1:14" x14ac:dyDescent="0.35">
      <c r="A8" s="33" t="s">
        <v>13</v>
      </c>
      <c r="B8" s="33"/>
      <c r="C8" s="9">
        <f>10*24</f>
        <v>240</v>
      </c>
      <c r="D8" s="9">
        <f>7*24</f>
        <v>168</v>
      </c>
      <c r="E8" s="9">
        <f>3*24</f>
        <v>72</v>
      </c>
      <c r="F8" s="9">
        <f>1*24</f>
        <v>24</v>
      </c>
      <c r="G8" s="9">
        <f>8*24</f>
        <v>192</v>
      </c>
      <c r="H8" s="9">
        <f>8*24</f>
        <v>192</v>
      </c>
      <c r="I8" s="9">
        <f>2*24</f>
        <v>48</v>
      </c>
      <c r="J8" s="9">
        <f>6*24</f>
        <v>144</v>
      </c>
      <c r="K8" s="9">
        <f>2*24</f>
        <v>48</v>
      </c>
      <c r="L8" s="9">
        <f>2*24</f>
        <v>48</v>
      </c>
      <c r="M8" s="9">
        <f>9*24</f>
        <v>216</v>
      </c>
      <c r="N8" s="9">
        <f>9*24</f>
        <v>216</v>
      </c>
    </row>
    <row r="9" spans="1:14" x14ac:dyDescent="0.35">
      <c r="A9" s="31" t="s">
        <v>25</v>
      </c>
      <c r="B9" s="31"/>
      <c r="C9" s="3">
        <f t="shared" ref="C9:N9" si="1">SUM(C10:C13)</f>
        <v>538</v>
      </c>
      <c r="D9" s="3">
        <f t="shared" si="1"/>
        <v>549</v>
      </c>
      <c r="E9" s="3">
        <f t="shared" si="1"/>
        <v>681</v>
      </c>
      <c r="F9" s="3">
        <f t="shared" si="1"/>
        <v>627</v>
      </c>
      <c r="G9" s="3">
        <f t="shared" si="1"/>
        <v>576</v>
      </c>
      <c r="H9" s="3">
        <f t="shared" si="1"/>
        <v>552</v>
      </c>
      <c r="I9" s="3">
        <f t="shared" si="1"/>
        <v>706</v>
      </c>
      <c r="J9" s="3">
        <f t="shared" si="1"/>
        <v>618</v>
      </c>
      <c r="K9" s="3">
        <f t="shared" si="1"/>
        <v>678</v>
      </c>
      <c r="L9" s="3">
        <f t="shared" si="1"/>
        <v>702</v>
      </c>
      <c r="M9" s="3">
        <f t="shared" si="1"/>
        <v>531</v>
      </c>
      <c r="N9" s="3">
        <f t="shared" si="1"/>
        <v>561</v>
      </c>
    </row>
    <row r="10" spans="1:14" x14ac:dyDescent="0.35">
      <c r="A10" s="7"/>
      <c r="B10" s="1" t="s">
        <v>17</v>
      </c>
      <c r="C10" s="9">
        <f>C7-C8</f>
        <v>504</v>
      </c>
      <c r="D10" s="22">
        <f t="shared" ref="D10:N10" si="2">D7-D8</f>
        <v>504</v>
      </c>
      <c r="E10" s="22">
        <f t="shared" si="2"/>
        <v>672</v>
      </c>
      <c r="F10" s="22">
        <f t="shared" si="2"/>
        <v>624</v>
      </c>
      <c r="G10" s="22">
        <f t="shared" si="2"/>
        <v>552</v>
      </c>
      <c r="H10" s="22">
        <f t="shared" si="2"/>
        <v>528</v>
      </c>
      <c r="I10" s="22">
        <f t="shared" si="2"/>
        <v>696</v>
      </c>
      <c r="J10" s="22">
        <f t="shared" si="2"/>
        <v>600</v>
      </c>
      <c r="K10" s="22">
        <f t="shared" si="2"/>
        <v>672</v>
      </c>
      <c r="L10" s="22">
        <f t="shared" si="2"/>
        <v>696</v>
      </c>
      <c r="M10" s="22">
        <f t="shared" si="2"/>
        <v>504</v>
      </c>
      <c r="N10" s="22">
        <f t="shared" si="2"/>
        <v>528</v>
      </c>
    </row>
    <row r="11" spans="1:14" x14ac:dyDescent="0.35">
      <c r="A11" s="7"/>
      <c r="B11" s="1" t="s">
        <v>14</v>
      </c>
      <c r="C11" s="22">
        <v>4</v>
      </c>
      <c r="D11" s="9">
        <v>0</v>
      </c>
      <c r="E11" s="9">
        <v>0</v>
      </c>
      <c r="F11" s="9">
        <v>0</v>
      </c>
      <c r="G11" s="9">
        <v>0</v>
      </c>
      <c r="H11" s="9">
        <v>0</v>
      </c>
      <c r="I11" s="22">
        <v>4</v>
      </c>
      <c r="J11" s="9">
        <v>0</v>
      </c>
      <c r="K11" s="9">
        <v>0</v>
      </c>
      <c r="L11" s="9">
        <v>0</v>
      </c>
      <c r="M11" s="9">
        <v>0</v>
      </c>
      <c r="N11" s="9">
        <v>6</v>
      </c>
    </row>
    <row r="12" spans="1:14" x14ac:dyDescent="0.35">
      <c r="A12" s="7"/>
      <c r="B12" s="1" t="s">
        <v>15</v>
      </c>
      <c r="C12" s="9">
        <v>0</v>
      </c>
      <c r="D12" s="22">
        <v>24</v>
      </c>
      <c r="E12" s="9">
        <v>0</v>
      </c>
      <c r="F12" s="9">
        <v>0</v>
      </c>
      <c r="G12" s="9">
        <v>0</v>
      </c>
      <c r="H12" s="9">
        <v>0</v>
      </c>
      <c r="I12" s="9">
        <v>0</v>
      </c>
      <c r="J12" s="9">
        <v>0</v>
      </c>
      <c r="K12" s="9">
        <v>0</v>
      </c>
      <c r="L12" s="9">
        <v>0</v>
      </c>
      <c r="M12" s="9">
        <v>0</v>
      </c>
      <c r="N12" s="9">
        <v>0</v>
      </c>
    </row>
    <row r="13" spans="1:14" x14ac:dyDescent="0.35">
      <c r="A13" s="7"/>
      <c r="B13" s="1" t="s">
        <v>16</v>
      </c>
      <c r="C13" s="9">
        <f>C8*3/24</f>
        <v>30</v>
      </c>
      <c r="D13" s="22">
        <f t="shared" ref="D13:N13" si="3">D8*3/24</f>
        <v>21</v>
      </c>
      <c r="E13" s="22">
        <f t="shared" si="3"/>
        <v>9</v>
      </c>
      <c r="F13" s="22">
        <f t="shared" si="3"/>
        <v>3</v>
      </c>
      <c r="G13" s="22">
        <f t="shared" si="3"/>
        <v>24</v>
      </c>
      <c r="H13" s="22">
        <f t="shared" si="3"/>
        <v>24</v>
      </c>
      <c r="I13" s="22">
        <f t="shared" si="3"/>
        <v>6</v>
      </c>
      <c r="J13" s="22">
        <f t="shared" si="3"/>
        <v>18</v>
      </c>
      <c r="K13" s="22">
        <f t="shared" si="3"/>
        <v>6</v>
      </c>
      <c r="L13" s="22">
        <f t="shared" si="3"/>
        <v>6</v>
      </c>
      <c r="M13" s="22">
        <f t="shared" si="3"/>
        <v>27</v>
      </c>
      <c r="N13" s="22">
        <f t="shared" si="3"/>
        <v>27</v>
      </c>
    </row>
    <row r="14" spans="1:14" x14ac:dyDescent="0.35">
      <c r="A14" s="34" t="s">
        <v>18</v>
      </c>
      <c r="B14" s="34"/>
      <c r="C14" s="6">
        <f>(C7-C9)/C7</f>
        <v>0.2768817204301075</v>
      </c>
      <c r="D14" s="6">
        <f t="shared" ref="D14:N14" si="4">(D7-D9)/D7</f>
        <v>0.18303571428571427</v>
      </c>
      <c r="E14" s="6">
        <f t="shared" si="4"/>
        <v>8.4677419354838704E-2</v>
      </c>
      <c r="F14" s="6">
        <f t="shared" si="4"/>
        <v>3.2407407407407406E-2</v>
      </c>
      <c r="G14" s="6">
        <f t="shared" si="4"/>
        <v>0.22580645161290322</v>
      </c>
      <c r="H14" s="6">
        <f t="shared" si="4"/>
        <v>0.23333333333333334</v>
      </c>
      <c r="I14" s="6">
        <f t="shared" si="4"/>
        <v>5.1075268817204304E-2</v>
      </c>
      <c r="J14" s="6">
        <f t="shared" si="4"/>
        <v>0.16935483870967741</v>
      </c>
      <c r="K14" s="6">
        <f t="shared" si="4"/>
        <v>5.8333333333333334E-2</v>
      </c>
      <c r="L14" s="6">
        <f t="shared" si="4"/>
        <v>5.6451612903225805E-2</v>
      </c>
      <c r="M14" s="6">
        <f t="shared" si="4"/>
        <v>0.26250000000000001</v>
      </c>
      <c r="N14" s="6">
        <f t="shared" si="4"/>
        <v>0.24596774193548387</v>
      </c>
    </row>
    <row r="15" spans="1:14" x14ac:dyDescent="0.35">
      <c r="B15" s="8"/>
      <c r="C15" s="4"/>
      <c r="D15" s="4"/>
      <c r="E15" s="4"/>
      <c r="F15" s="4"/>
      <c r="G15" s="4"/>
      <c r="H15" s="4"/>
      <c r="I15" s="4"/>
      <c r="J15" s="4"/>
      <c r="K15" s="4"/>
      <c r="L15" s="4"/>
      <c r="M15" s="4"/>
      <c r="N15" s="4"/>
    </row>
    <row r="16" spans="1:14" ht="14.4" customHeight="1" x14ac:dyDescent="0.35">
      <c r="B16" s="28" t="s">
        <v>23</v>
      </c>
      <c r="C16" s="28"/>
      <c r="D16" s="28"/>
      <c r="E16" s="28"/>
      <c r="F16" s="28"/>
      <c r="G16" s="28"/>
      <c r="H16" s="28"/>
      <c r="I16" s="28"/>
      <c r="J16" s="28"/>
      <c r="K16" s="28"/>
      <c r="L16" s="28"/>
      <c r="M16" s="28"/>
    </row>
    <row r="17" spans="2:13" x14ac:dyDescent="0.35">
      <c r="B17" s="28"/>
      <c r="C17" s="28"/>
      <c r="D17" s="28"/>
      <c r="E17" s="28"/>
      <c r="F17" s="28"/>
      <c r="G17" s="28"/>
      <c r="H17" s="28"/>
      <c r="I17" s="28"/>
      <c r="J17" s="28"/>
      <c r="K17" s="28"/>
      <c r="L17" s="28"/>
      <c r="M17" s="28"/>
    </row>
    <row r="18" spans="2:13" x14ac:dyDescent="0.35">
      <c r="B18" s="28"/>
      <c r="C18" s="28"/>
      <c r="D18" s="28"/>
      <c r="E18" s="28"/>
      <c r="F18" s="28"/>
      <c r="G18" s="28"/>
      <c r="H18" s="28"/>
      <c r="I18" s="28"/>
      <c r="J18" s="28"/>
      <c r="K18" s="28"/>
      <c r="L18" s="28"/>
      <c r="M18" s="28"/>
    </row>
    <row r="19" spans="2:13" x14ac:dyDescent="0.35">
      <c r="B19" s="28"/>
      <c r="C19" s="28"/>
      <c r="D19" s="28"/>
      <c r="E19" s="28"/>
      <c r="F19" s="28"/>
      <c r="G19" s="28"/>
      <c r="H19" s="28"/>
      <c r="I19" s="28"/>
      <c r="J19" s="28"/>
      <c r="K19" s="28"/>
      <c r="L19" s="28"/>
      <c r="M19" s="28"/>
    </row>
    <row r="20" spans="2:13" x14ac:dyDescent="0.35">
      <c r="B20" s="28"/>
      <c r="C20" s="28"/>
      <c r="D20" s="28"/>
      <c r="E20" s="28"/>
      <c r="F20" s="28"/>
      <c r="G20" s="28"/>
      <c r="H20" s="28"/>
      <c r="I20" s="28"/>
      <c r="J20" s="28"/>
      <c r="K20" s="28"/>
      <c r="L20" s="28"/>
      <c r="M20" s="28"/>
    </row>
    <row r="21" spans="2:13" x14ac:dyDescent="0.35">
      <c r="B21" s="28"/>
      <c r="C21" s="28"/>
      <c r="D21" s="28"/>
      <c r="E21" s="28"/>
      <c r="F21" s="28"/>
      <c r="G21" s="28"/>
      <c r="H21" s="28"/>
      <c r="I21" s="28"/>
      <c r="J21" s="28"/>
      <c r="K21" s="28"/>
      <c r="L21" s="28"/>
      <c r="M21" s="28"/>
    </row>
    <row r="22" spans="2:13" x14ac:dyDescent="0.35">
      <c r="B22" s="28"/>
      <c r="C22" s="28"/>
      <c r="D22" s="28"/>
      <c r="E22" s="28"/>
      <c r="F22" s="28"/>
      <c r="G22" s="28"/>
      <c r="H22" s="28"/>
      <c r="I22" s="28"/>
      <c r="J22" s="28"/>
      <c r="K22" s="28"/>
      <c r="L22" s="28"/>
      <c r="M22" s="28"/>
    </row>
    <row r="23" spans="2:13" x14ac:dyDescent="0.35">
      <c r="B23" s="28"/>
      <c r="C23" s="28"/>
      <c r="D23" s="28"/>
      <c r="E23" s="28"/>
      <c r="F23" s="28"/>
      <c r="G23" s="28"/>
      <c r="H23" s="28"/>
      <c r="I23" s="28"/>
      <c r="J23" s="28"/>
      <c r="K23" s="28"/>
      <c r="L23" s="28"/>
      <c r="M23" s="28"/>
    </row>
    <row r="24" spans="2:13" x14ac:dyDescent="0.35">
      <c r="B24" s="28"/>
      <c r="C24" s="28"/>
      <c r="D24" s="28"/>
      <c r="E24" s="28"/>
      <c r="F24" s="28"/>
      <c r="G24" s="28"/>
      <c r="H24" s="28"/>
      <c r="I24" s="28"/>
      <c r="J24" s="28"/>
      <c r="K24" s="28"/>
      <c r="L24" s="28"/>
      <c r="M24" s="28"/>
    </row>
    <row r="25" spans="2:13" x14ac:dyDescent="0.35">
      <c r="B25" s="28"/>
      <c r="C25" s="28"/>
      <c r="D25" s="28"/>
      <c r="E25" s="28"/>
      <c r="F25" s="28"/>
      <c r="G25" s="28"/>
      <c r="H25" s="28"/>
      <c r="I25" s="28"/>
      <c r="J25" s="28"/>
      <c r="K25" s="28"/>
      <c r="L25" s="28"/>
      <c r="M25" s="28"/>
    </row>
    <row r="26" spans="2:13" x14ac:dyDescent="0.35">
      <c r="B26" s="28"/>
      <c r="C26" s="28"/>
      <c r="D26" s="28"/>
      <c r="E26" s="28"/>
      <c r="F26" s="28"/>
      <c r="G26" s="28"/>
      <c r="H26" s="28"/>
      <c r="I26" s="28"/>
      <c r="J26" s="28"/>
      <c r="K26" s="28"/>
      <c r="L26" s="28"/>
      <c r="M26" s="28"/>
    </row>
    <row r="27" spans="2:13" x14ac:dyDescent="0.35">
      <c r="B27" s="28"/>
      <c r="C27" s="28"/>
      <c r="D27" s="28"/>
      <c r="E27" s="28"/>
      <c r="F27" s="28"/>
      <c r="G27" s="28"/>
      <c r="H27" s="28"/>
      <c r="I27" s="28"/>
      <c r="J27" s="28"/>
      <c r="K27" s="28"/>
      <c r="L27" s="28"/>
      <c r="M27" s="28"/>
    </row>
    <row r="28" spans="2:13" x14ac:dyDescent="0.35">
      <c r="B28" s="28"/>
      <c r="C28" s="28"/>
      <c r="D28" s="28"/>
      <c r="E28" s="28"/>
      <c r="F28" s="28"/>
      <c r="G28" s="28"/>
      <c r="H28" s="28"/>
      <c r="I28" s="28"/>
      <c r="J28" s="28"/>
      <c r="K28" s="28"/>
      <c r="L28" s="28"/>
      <c r="M28" s="28"/>
    </row>
    <row r="29" spans="2:13" x14ac:dyDescent="0.35">
      <c r="B29" s="28"/>
      <c r="C29" s="28"/>
      <c r="D29" s="28"/>
      <c r="E29" s="28"/>
      <c r="F29" s="28"/>
      <c r="G29" s="28"/>
      <c r="H29" s="28"/>
      <c r="I29" s="28"/>
      <c r="J29" s="28"/>
      <c r="K29" s="28"/>
      <c r="L29" s="28"/>
      <c r="M29" s="28"/>
    </row>
    <row r="30" spans="2:13" x14ac:dyDescent="0.35">
      <c r="B30" s="28"/>
      <c r="C30" s="28"/>
      <c r="D30" s="28"/>
      <c r="E30" s="28"/>
      <c r="F30" s="28"/>
      <c r="G30" s="28"/>
      <c r="H30" s="28"/>
      <c r="I30" s="28"/>
      <c r="J30" s="28"/>
      <c r="K30" s="28"/>
      <c r="L30" s="28"/>
      <c r="M30" s="28"/>
    </row>
  </sheetData>
  <sheetProtection selectLockedCells="1"/>
  <mergeCells count="9">
    <mergeCell ref="A9:B9"/>
    <mergeCell ref="A14:B14"/>
    <mergeCell ref="B16:M30"/>
    <mergeCell ref="C1:D1"/>
    <mergeCell ref="C2:D2"/>
    <mergeCell ref="A5:B5"/>
    <mergeCell ref="A6:B6"/>
    <mergeCell ref="A7:B7"/>
    <mergeCell ref="A8:B8"/>
  </mergeCells>
  <conditionalFormatting sqref="C14:N14">
    <cfRule type="expression" dxfId="3" priority="1">
      <formula>C14=MAX($C$14:$N$14)</formula>
    </cfRule>
  </conditionalFormatting>
  <pageMargins left="0.7" right="0.7" top="0.75" bottom="0.75" header="0.3" footer="0.3"/>
  <pageSetup orientation="portrait" r:id="rId1"/>
  <headerFooter>
    <oddFooter>&amp;R&amp;1#&amp;"Arial"&amp;10&amp;K000000---Internal Use---</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5069-AD16-4730-9FA8-855229CCCA19}">
  <sheetPr codeName="Sheet4"/>
  <dimension ref="A1:N30"/>
  <sheetViews>
    <sheetView workbookViewId="0">
      <selection activeCell="B16" sqref="B16:M30"/>
    </sheetView>
  </sheetViews>
  <sheetFormatPr defaultRowHeight="14.5" x14ac:dyDescent="0.35"/>
  <cols>
    <col min="1" max="1" width="4" customWidth="1"/>
    <col min="2" max="2" width="58.54296875" customWidth="1"/>
    <col min="3" max="14" width="10.81640625" style="2" customWidth="1"/>
  </cols>
  <sheetData>
    <row r="1" spans="1:14" x14ac:dyDescent="0.35">
      <c r="B1" s="20" t="s">
        <v>20</v>
      </c>
      <c r="C1" s="32" t="s">
        <v>28</v>
      </c>
      <c r="D1" s="32"/>
    </row>
    <row r="2" spans="1:14" x14ac:dyDescent="0.35">
      <c r="B2" s="20" t="s">
        <v>22</v>
      </c>
      <c r="C2" s="32">
        <v>2021</v>
      </c>
      <c r="D2" s="32"/>
    </row>
    <row r="4" spans="1:14" x14ac:dyDescent="0.35">
      <c r="A4" s="7"/>
      <c r="B4" s="1"/>
      <c r="C4" s="5" t="s">
        <v>0</v>
      </c>
      <c r="D4" s="5" t="s">
        <v>19</v>
      </c>
      <c r="E4" s="5" t="s">
        <v>1</v>
      </c>
      <c r="F4" s="5" t="s">
        <v>2</v>
      </c>
      <c r="G4" s="5" t="s">
        <v>3</v>
      </c>
      <c r="H4" s="5" t="s">
        <v>4</v>
      </c>
      <c r="I4" s="5" t="s">
        <v>5</v>
      </c>
      <c r="J4" s="5" t="s">
        <v>6</v>
      </c>
      <c r="K4" s="5" t="s">
        <v>7</v>
      </c>
      <c r="L4" s="5" t="s">
        <v>8</v>
      </c>
      <c r="M4" s="5" t="s">
        <v>9</v>
      </c>
      <c r="N4" s="5" t="s">
        <v>10</v>
      </c>
    </row>
    <row r="5" spans="1:14" x14ac:dyDescent="0.35">
      <c r="A5" s="33" t="s">
        <v>11</v>
      </c>
      <c r="B5" s="33"/>
      <c r="C5" s="5">
        <v>31</v>
      </c>
      <c r="D5" s="23">
        <v>28</v>
      </c>
      <c r="E5" s="5">
        <v>31</v>
      </c>
      <c r="F5" s="5">
        <v>30</v>
      </c>
      <c r="G5" s="5">
        <v>31</v>
      </c>
      <c r="H5" s="5">
        <v>30</v>
      </c>
      <c r="I5" s="5">
        <v>31</v>
      </c>
      <c r="J5" s="5">
        <v>31</v>
      </c>
      <c r="K5" s="5">
        <v>30</v>
      </c>
      <c r="L5" s="5">
        <v>31</v>
      </c>
      <c r="M5" s="5">
        <v>30</v>
      </c>
      <c r="N5" s="5">
        <v>31</v>
      </c>
    </row>
    <row r="6" spans="1:14" x14ac:dyDescent="0.35">
      <c r="A6" s="30" t="s">
        <v>24</v>
      </c>
      <c r="B6" s="30"/>
      <c r="C6" s="24">
        <v>0</v>
      </c>
      <c r="D6" s="24">
        <v>0</v>
      </c>
      <c r="E6" s="24">
        <v>0</v>
      </c>
      <c r="F6" s="24">
        <v>3</v>
      </c>
      <c r="G6" s="24">
        <v>0</v>
      </c>
      <c r="H6" s="24">
        <v>0</v>
      </c>
      <c r="I6" s="24">
        <v>0</v>
      </c>
      <c r="J6" s="24">
        <v>0</v>
      </c>
      <c r="K6" s="24">
        <v>0</v>
      </c>
      <c r="L6" s="24">
        <v>0</v>
      </c>
      <c r="M6" s="24">
        <v>0</v>
      </c>
      <c r="N6" s="24">
        <v>0</v>
      </c>
    </row>
    <row r="7" spans="1:14" x14ac:dyDescent="0.35">
      <c r="A7" s="33" t="s">
        <v>12</v>
      </c>
      <c r="B7" s="33"/>
      <c r="C7" s="3">
        <f>(C5-C6)*24</f>
        <v>744</v>
      </c>
      <c r="D7" s="3">
        <f t="shared" ref="D7:N7" si="0">(D5-D6)*24</f>
        <v>672</v>
      </c>
      <c r="E7" s="3">
        <f t="shared" si="0"/>
        <v>744</v>
      </c>
      <c r="F7" s="3">
        <f t="shared" si="0"/>
        <v>648</v>
      </c>
      <c r="G7" s="3">
        <f t="shared" si="0"/>
        <v>744</v>
      </c>
      <c r="H7" s="3">
        <f t="shared" si="0"/>
        <v>720</v>
      </c>
      <c r="I7" s="3">
        <f t="shared" si="0"/>
        <v>744</v>
      </c>
      <c r="J7" s="3">
        <f t="shared" si="0"/>
        <v>744</v>
      </c>
      <c r="K7" s="3">
        <f t="shared" si="0"/>
        <v>720</v>
      </c>
      <c r="L7" s="3">
        <f t="shared" si="0"/>
        <v>744</v>
      </c>
      <c r="M7" s="3">
        <f t="shared" si="0"/>
        <v>720</v>
      </c>
      <c r="N7" s="3">
        <f t="shared" si="0"/>
        <v>744</v>
      </c>
    </row>
    <row r="8" spans="1:14" x14ac:dyDescent="0.35">
      <c r="A8" s="33" t="s">
        <v>13</v>
      </c>
      <c r="B8" s="33"/>
      <c r="C8" s="9">
        <v>0</v>
      </c>
      <c r="D8" s="9">
        <v>0</v>
      </c>
      <c r="E8" s="9">
        <v>0</v>
      </c>
      <c r="F8" s="9">
        <v>0</v>
      </c>
      <c r="G8" s="9">
        <v>0</v>
      </c>
      <c r="H8" s="9">
        <v>0</v>
      </c>
      <c r="I8" s="9">
        <v>0</v>
      </c>
      <c r="J8" s="9">
        <v>0</v>
      </c>
      <c r="K8" s="9">
        <v>0</v>
      </c>
      <c r="L8" s="9">
        <v>0</v>
      </c>
      <c r="M8" s="9">
        <v>0</v>
      </c>
      <c r="N8" s="9">
        <v>0</v>
      </c>
    </row>
    <row r="9" spans="1:14" x14ac:dyDescent="0.35">
      <c r="A9" s="31" t="s">
        <v>25</v>
      </c>
      <c r="B9" s="31"/>
      <c r="C9" s="3">
        <f t="shared" ref="C9:N9" si="1">SUM(C10:C13)</f>
        <v>746</v>
      </c>
      <c r="D9" s="3">
        <f t="shared" si="1"/>
        <v>696</v>
      </c>
      <c r="E9" s="3">
        <f t="shared" si="1"/>
        <v>744</v>
      </c>
      <c r="F9" s="3">
        <f t="shared" si="1"/>
        <v>648</v>
      </c>
      <c r="G9" s="3">
        <f t="shared" si="1"/>
        <v>744</v>
      </c>
      <c r="H9" s="3">
        <f t="shared" si="1"/>
        <v>720</v>
      </c>
      <c r="I9" s="3">
        <f t="shared" si="1"/>
        <v>746</v>
      </c>
      <c r="J9" s="3">
        <f t="shared" si="1"/>
        <v>744</v>
      </c>
      <c r="K9" s="3">
        <f t="shared" si="1"/>
        <v>720</v>
      </c>
      <c r="L9" s="3">
        <f t="shared" si="1"/>
        <v>744</v>
      </c>
      <c r="M9" s="3">
        <f t="shared" si="1"/>
        <v>720</v>
      </c>
      <c r="N9" s="3">
        <f t="shared" si="1"/>
        <v>744</v>
      </c>
    </row>
    <row r="10" spans="1:14" x14ac:dyDescent="0.35">
      <c r="A10" s="7"/>
      <c r="B10" s="1" t="s">
        <v>17</v>
      </c>
      <c r="C10" s="9">
        <f>C7-C8</f>
        <v>744</v>
      </c>
      <c r="D10" s="22">
        <f t="shared" ref="D10:N10" si="2">D7-D8</f>
        <v>672</v>
      </c>
      <c r="E10" s="22">
        <f t="shared" si="2"/>
        <v>744</v>
      </c>
      <c r="F10" s="22">
        <f t="shared" si="2"/>
        <v>648</v>
      </c>
      <c r="G10" s="22">
        <f t="shared" si="2"/>
        <v>744</v>
      </c>
      <c r="H10" s="22">
        <f t="shared" si="2"/>
        <v>720</v>
      </c>
      <c r="I10" s="22">
        <f t="shared" si="2"/>
        <v>744</v>
      </c>
      <c r="J10" s="22">
        <f t="shared" si="2"/>
        <v>744</v>
      </c>
      <c r="K10" s="22">
        <f t="shared" si="2"/>
        <v>720</v>
      </c>
      <c r="L10" s="22">
        <f t="shared" si="2"/>
        <v>744</v>
      </c>
      <c r="M10" s="22">
        <f t="shared" si="2"/>
        <v>720</v>
      </c>
      <c r="N10" s="22">
        <f t="shared" si="2"/>
        <v>744</v>
      </c>
    </row>
    <row r="11" spans="1:14" x14ac:dyDescent="0.35">
      <c r="A11" s="7"/>
      <c r="B11" s="1" t="s">
        <v>14</v>
      </c>
      <c r="C11" s="22">
        <v>2</v>
      </c>
      <c r="D11" s="9">
        <v>0</v>
      </c>
      <c r="E11" s="9">
        <v>0</v>
      </c>
      <c r="F11" s="9">
        <v>0</v>
      </c>
      <c r="G11" s="9">
        <v>0</v>
      </c>
      <c r="H11" s="9">
        <v>0</v>
      </c>
      <c r="I11" s="22">
        <v>2</v>
      </c>
      <c r="J11" s="9">
        <v>0</v>
      </c>
      <c r="K11" s="9">
        <v>0</v>
      </c>
      <c r="L11" s="9">
        <v>0</v>
      </c>
      <c r="M11" s="9">
        <v>0</v>
      </c>
      <c r="N11" s="9">
        <v>0</v>
      </c>
    </row>
    <row r="12" spans="1:14" x14ac:dyDescent="0.35">
      <c r="A12" s="7"/>
      <c r="B12" s="1" t="s">
        <v>15</v>
      </c>
      <c r="C12" s="9">
        <v>0</v>
      </c>
      <c r="D12" s="22">
        <v>24</v>
      </c>
      <c r="E12" s="9">
        <v>0</v>
      </c>
      <c r="F12" s="9">
        <v>0</v>
      </c>
      <c r="G12" s="9">
        <v>0</v>
      </c>
      <c r="H12" s="9">
        <v>0</v>
      </c>
      <c r="I12" s="9">
        <v>0</v>
      </c>
      <c r="J12" s="9">
        <v>0</v>
      </c>
      <c r="K12" s="9">
        <v>0</v>
      </c>
      <c r="L12" s="9">
        <v>0</v>
      </c>
      <c r="M12" s="9">
        <v>0</v>
      </c>
      <c r="N12" s="9">
        <v>0</v>
      </c>
    </row>
    <row r="13" spans="1:14" x14ac:dyDescent="0.35">
      <c r="A13" s="7"/>
      <c r="B13" s="1" t="s">
        <v>16</v>
      </c>
      <c r="C13" s="9">
        <f>C8*3/24</f>
        <v>0</v>
      </c>
      <c r="D13" s="22">
        <f t="shared" ref="D13:N13" si="3">D8*3/24</f>
        <v>0</v>
      </c>
      <c r="E13" s="22">
        <f t="shared" si="3"/>
        <v>0</v>
      </c>
      <c r="F13" s="22">
        <f t="shared" si="3"/>
        <v>0</v>
      </c>
      <c r="G13" s="22">
        <f t="shared" si="3"/>
        <v>0</v>
      </c>
      <c r="H13" s="22">
        <f t="shared" si="3"/>
        <v>0</v>
      </c>
      <c r="I13" s="22">
        <f t="shared" si="3"/>
        <v>0</v>
      </c>
      <c r="J13" s="22">
        <f t="shared" si="3"/>
        <v>0</v>
      </c>
      <c r="K13" s="22">
        <f t="shared" si="3"/>
        <v>0</v>
      </c>
      <c r="L13" s="22">
        <f t="shared" si="3"/>
        <v>0</v>
      </c>
      <c r="M13" s="22">
        <f t="shared" si="3"/>
        <v>0</v>
      </c>
      <c r="N13" s="22">
        <f t="shared" si="3"/>
        <v>0</v>
      </c>
    </row>
    <row r="14" spans="1:14" x14ac:dyDescent="0.35">
      <c r="A14" s="34" t="s">
        <v>18</v>
      </c>
      <c r="B14" s="34"/>
      <c r="C14" s="6">
        <f>(C7-C9)/C7</f>
        <v>-2.6881720430107529E-3</v>
      </c>
      <c r="D14" s="6">
        <f t="shared" ref="D14:N14" si="4">(D7-D9)/D7</f>
        <v>-3.5714285714285712E-2</v>
      </c>
      <c r="E14" s="6">
        <f t="shared" si="4"/>
        <v>0</v>
      </c>
      <c r="F14" s="6">
        <f t="shared" si="4"/>
        <v>0</v>
      </c>
      <c r="G14" s="6">
        <f t="shared" si="4"/>
        <v>0</v>
      </c>
      <c r="H14" s="6">
        <f t="shared" si="4"/>
        <v>0</v>
      </c>
      <c r="I14" s="6">
        <f t="shared" si="4"/>
        <v>-2.6881720430107529E-3</v>
      </c>
      <c r="J14" s="6">
        <f t="shared" si="4"/>
        <v>0</v>
      </c>
      <c r="K14" s="6">
        <f t="shared" si="4"/>
        <v>0</v>
      </c>
      <c r="L14" s="6">
        <f t="shared" si="4"/>
        <v>0</v>
      </c>
      <c r="M14" s="6">
        <f t="shared" si="4"/>
        <v>0</v>
      </c>
      <c r="N14" s="6">
        <f t="shared" si="4"/>
        <v>0</v>
      </c>
    </row>
    <row r="15" spans="1:14" x14ac:dyDescent="0.35">
      <c r="B15" s="8"/>
      <c r="C15" s="4"/>
      <c r="D15" s="4"/>
      <c r="E15" s="4"/>
      <c r="F15" s="4"/>
      <c r="G15" s="4"/>
      <c r="H15" s="4"/>
      <c r="I15" s="4"/>
      <c r="J15" s="4"/>
      <c r="K15" s="4"/>
      <c r="L15" s="4"/>
      <c r="M15" s="4"/>
      <c r="N15" s="4"/>
    </row>
    <row r="16" spans="1:14" ht="14.4" customHeight="1" x14ac:dyDescent="0.35">
      <c r="B16" s="28" t="s">
        <v>23</v>
      </c>
      <c r="C16" s="28"/>
      <c r="D16" s="28"/>
      <c r="E16" s="28"/>
      <c r="F16" s="28"/>
      <c r="G16" s="28"/>
      <c r="H16" s="28"/>
      <c r="I16" s="28"/>
      <c r="J16" s="28"/>
      <c r="K16" s="28"/>
      <c r="L16" s="28"/>
      <c r="M16" s="28"/>
    </row>
    <row r="17" spans="2:13" x14ac:dyDescent="0.35">
      <c r="B17" s="28"/>
      <c r="C17" s="28"/>
      <c r="D17" s="28"/>
      <c r="E17" s="28"/>
      <c r="F17" s="28"/>
      <c r="G17" s="28"/>
      <c r="H17" s="28"/>
      <c r="I17" s="28"/>
      <c r="J17" s="28"/>
      <c r="K17" s="28"/>
      <c r="L17" s="28"/>
      <c r="M17" s="28"/>
    </row>
    <row r="18" spans="2:13" x14ac:dyDescent="0.35">
      <c r="B18" s="28"/>
      <c r="C18" s="28"/>
      <c r="D18" s="28"/>
      <c r="E18" s="28"/>
      <c r="F18" s="28"/>
      <c r="G18" s="28"/>
      <c r="H18" s="28"/>
      <c r="I18" s="28"/>
      <c r="J18" s="28"/>
      <c r="K18" s="28"/>
      <c r="L18" s="28"/>
      <c r="M18" s="28"/>
    </row>
    <row r="19" spans="2:13" x14ac:dyDescent="0.35">
      <c r="B19" s="28"/>
      <c r="C19" s="28"/>
      <c r="D19" s="28"/>
      <c r="E19" s="28"/>
      <c r="F19" s="28"/>
      <c r="G19" s="28"/>
      <c r="H19" s="28"/>
      <c r="I19" s="28"/>
      <c r="J19" s="28"/>
      <c r="K19" s="28"/>
      <c r="L19" s="28"/>
      <c r="M19" s="28"/>
    </row>
    <row r="20" spans="2:13" x14ac:dyDescent="0.35">
      <c r="B20" s="28"/>
      <c r="C20" s="28"/>
      <c r="D20" s="28"/>
      <c r="E20" s="28"/>
      <c r="F20" s="28"/>
      <c r="G20" s="28"/>
      <c r="H20" s="28"/>
      <c r="I20" s="28"/>
      <c r="J20" s="28"/>
      <c r="K20" s="28"/>
      <c r="L20" s="28"/>
      <c r="M20" s="28"/>
    </row>
    <row r="21" spans="2:13" x14ac:dyDescent="0.35">
      <c r="B21" s="28"/>
      <c r="C21" s="28"/>
      <c r="D21" s="28"/>
      <c r="E21" s="28"/>
      <c r="F21" s="28"/>
      <c r="G21" s="28"/>
      <c r="H21" s="28"/>
      <c r="I21" s="28"/>
      <c r="J21" s="28"/>
      <c r="K21" s="28"/>
      <c r="L21" s="28"/>
      <c r="M21" s="28"/>
    </row>
    <row r="22" spans="2:13" x14ac:dyDescent="0.35">
      <c r="B22" s="28"/>
      <c r="C22" s="28"/>
      <c r="D22" s="28"/>
      <c r="E22" s="28"/>
      <c r="F22" s="28"/>
      <c r="G22" s="28"/>
      <c r="H22" s="28"/>
      <c r="I22" s="28"/>
      <c r="J22" s="28"/>
      <c r="K22" s="28"/>
      <c r="L22" s="28"/>
      <c r="M22" s="28"/>
    </row>
    <row r="23" spans="2:13" x14ac:dyDescent="0.35">
      <c r="B23" s="28"/>
      <c r="C23" s="28"/>
      <c r="D23" s="28"/>
      <c r="E23" s="28"/>
      <c r="F23" s="28"/>
      <c r="G23" s="28"/>
      <c r="H23" s="28"/>
      <c r="I23" s="28"/>
      <c r="J23" s="28"/>
      <c r="K23" s="28"/>
      <c r="L23" s="28"/>
      <c r="M23" s="28"/>
    </row>
    <row r="24" spans="2:13" x14ac:dyDescent="0.35">
      <c r="B24" s="28"/>
      <c r="C24" s="28"/>
      <c r="D24" s="28"/>
      <c r="E24" s="28"/>
      <c r="F24" s="28"/>
      <c r="G24" s="28"/>
      <c r="H24" s="28"/>
      <c r="I24" s="28"/>
      <c r="J24" s="28"/>
      <c r="K24" s="28"/>
      <c r="L24" s="28"/>
      <c r="M24" s="28"/>
    </row>
    <row r="25" spans="2:13" x14ac:dyDescent="0.35">
      <c r="B25" s="28"/>
      <c r="C25" s="28"/>
      <c r="D25" s="28"/>
      <c r="E25" s="28"/>
      <c r="F25" s="28"/>
      <c r="G25" s="28"/>
      <c r="H25" s="28"/>
      <c r="I25" s="28"/>
      <c r="J25" s="28"/>
      <c r="K25" s="28"/>
      <c r="L25" s="28"/>
      <c r="M25" s="28"/>
    </row>
    <row r="26" spans="2:13" x14ac:dyDescent="0.35">
      <c r="B26" s="28"/>
      <c r="C26" s="28"/>
      <c r="D26" s="28"/>
      <c r="E26" s="28"/>
      <c r="F26" s="28"/>
      <c r="G26" s="28"/>
      <c r="H26" s="28"/>
      <c r="I26" s="28"/>
      <c r="J26" s="28"/>
      <c r="K26" s="28"/>
      <c r="L26" s="28"/>
      <c r="M26" s="28"/>
    </row>
    <row r="27" spans="2:13" x14ac:dyDescent="0.35">
      <c r="B27" s="28"/>
      <c r="C27" s="28"/>
      <c r="D27" s="28"/>
      <c r="E27" s="28"/>
      <c r="F27" s="28"/>
      <c r="G27" s="28"/>
      <c r="H27" s="28"/>
      <c r="I27" s="28"/>
      <c r="J27" s="28"/>
      <c r="K27" s="28"/>
      <c r="L27" s="28"/>
      <c r="M27" s="28"/>
    </row>
    <row r="28" spans="2:13" x14ac:dyDescent="0.35">
      <c r="B28" s="28"/>
      <c r="C28" s="28"/>
      <c r="D28" s="28"/>
      <c r="E28" s="28"/>
      <c r="F28" s="28"/>
      <c r="G28" s="28"/>
      <c r="H28" s="28"/>
      <c r="I28" s="28"/>
      <c r="J28" s="28"/>
      <c r="K28" s="28"/>
      <c r="L28" s="28"/>
      <c r="M28" s="28"/>
    </row>
    <row r="29" spans="2:13" x14ac:dyDescent="0.35">
      <c r="B29" s="28"/>
      <c r="C29" s="28"/>
      <c r="D29" s="28"/>
      <c r="E29" s="28"/>
      <c r="F29" s="28"/>
      <c r="G29" s="28"/>
      <c r="H29" s="28"/>
      <c r="I29" s="28"/>
      <c r="J29" s="28"/>
      <c r="K29" s="28"/>
      <c r="L29" s="28"/>
      <c r="M29" s="28"/>
    </row>
    <row r="30" spans="2:13" x14ac:dyDescent="0.35">
      <c r="B30" s="28"/>
      <c r="C30" s="28"/>
      <c r="D30" s="28"/>
      <c r="E30" s="28"/>
      <c r="F30" s="28"/>
      <c r="G30" s="28"/>
      <c r="H30" s="28"/>
      <c r="I30" s="28"/>
      <c r="J30" s="28"/>
      <c r="K30" s="28"/>
      <c r="L30" s="28"/>
      <c r="M30" s="28"/>
    </row>
  </sheetData>
  <sheetProtection selectLockedCells="1"/>
  <mergeCells count="9">
    <mergeCell ref="A9:B9"/>
    <mergeCell ref="A14:B14"/>
    <mergeCell ref="B16:M30"/>
    <mergeCell ref="C1:D1"/>
    <mergeCell ref="C2:D2"/>
    <mergeCell ref="A5:B5"/>
    <mergeCell ref="A6:B6"/>
    <mergeCell ref="A7:B7"/>
    <mergeCell ref="A8:B8"/>
  </mergeCells>
  <conditionalFormatting sqref="C14:N14">
    <cfRule type="expression" dxfId="2" priority="1">
      <formula>C14=MAX($C$14:$N$14)</formula>
    </cfRule>
  </conditionalFormatting>
  <pageMargins left="0.7" right="0.7" top="0.75" bottom="0.75" header="0.3" footer="0.3"/>
  <pageSetup orientation="portrait" r:id="rId1"/>
  <headerFooter>
    <oddFooter>&amp;R&amp;1#&amp;"Arial"&amp;10&amp;K000000---Internal Use---</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23D28-CFF1-4106-8421-9A7A5CF3E708}">
  <sheetPr codeName="Sheet5"/>
  <dimension ref="A1:N30"/>
  <sheetViews>
    <sheetView workbookViewId="0">
      <selection activeCell="B16" sqref="B16:M30"/>
    </sheetView>
  </sheetViews>
  <sheetFormatPr defaultRowHeight="14.5" x14ac:dyDescent="0.35"/>
  <cols>
    <col min="1" max="1" width="4" customWidth="1"/>
    <col min="2" max="2" width="59" customWidth="1"/>
    <col min="3" max="14" width="10.81640625" style="2" customWidth="1"/>
  </cols>
  <sheetData>
    <row r="1" spans="1:14" x14ac:dyDescent="0.35">
      <c r="B1" s="20" t="s">
        <v>20</v>
      </c>
      <c r="C1" s="32" t="s">
        <v>29</v>
      </c>
      <c r="D1" s="32"/>
    </row>
    <row r="2" spans="1:14" x14ac:dyDescent="0.35">
      <c r="B2" s="20" t="s">
        <v>22</v>
      </c>
      <c r="C2" s="32">
        <v>2021</v>
      </c>
      <c r="D2" s="32"/>
    </row>
    <row r="4" spans="1:14" x14ac:dyDescent="0.35">
      <c r="A4" s="7"/>
      <c r="B4" s="1"/>
      <c r="C4" s="26" t="s">
        <v>0</v>
      </c>
      <c r="D4" s="26" t="s">
        <v>19</v>
      </c>
      <c r="E4" s="26" t="s">
        <v>1</v>
      </c>
      <c r="F4" s="26" t="s">
        <v>2</v>
      </c>
      <c r="G4" s="26" t="s">
        <v>3</v>
      </c>
      <c r="H4" s="26" t="s">
        <v>4</v>
      </c>
      <c r="I4" s="26" t="s">
        <v>5</v>
      </c>
      <c r="J4" s="26" t="s">
        <v>6</v>
      </c>
      <c r="K4" s="26" t="s">
        <v>7</v>
      </c>
      <c r="L4" s="26" t="s">
        <v>8</v>
      </c>
      <c r="M4" s="26" t="s">
        <v>9</v>
      </c>
      <c r="N4" s="26" t="s">
        <v>10</v>
      </c>
    </row>
    <row r="5" spans="1:14" x14ac:dyDescent="0.35">
      <c r="A5" s="33" t="s">
        <v>11</v>
      </c>
      <c r="B5" s="33"/>
      <c r="C5" s="5">
        <v>31</v>
      </c>
      <c r="D5" s="23">
        <v>28</v>
      </c>
      <c r="E5" s="5">
        <v>31</v>
      </c>
      <c r="F5" s="5">
        <v>30</v>
      </c>
      <c r="G5" s="5">
        <v>31</v>
      </c>
      <c r="H5" s="5">
        <v>30</v>
      </c>
      <c r="I5" s="5">
        <v>31</v>
      </c>
      <c r="J5" s="5">
        <v>31</v>
      </c>
      <c r="K5" s="5">
        <v>30</v>
      </c>
      <c r="L5" s="5">
        <v>31</v>
      </c>
      <c r="M5" s="5">
        <v>30</v>
      </c>
      <c r="N5" s="5">
        <v>31</v>
      </c>
    </row>
    <row r="6" spans="1:14" x14ac:dyDescent="0.35">
      <c r="A6" s="30" t="s">
        <v>24</v>
      </c>
      <c r="B6" s="30"/>
      <c r="C6" s="24">
        <v>0</v>
      </c>
      <c r="D6" s="24">
        <v>0</v>
      </c>
      <c r="E6" s="24">
        <v>0</v>
      </c>
      <c r="F6" s="24">
        <v>3</v>
      </c>
      <c r="G6" s="24">
        <v>0</v>
      </c>
      <c r="H6" s="24">
        <v>0</v>
      </c>
      <c r="I6" s="24">
        <v>0</v>
      </c>
      <c r="J6" s="24">
        <v>0</v>
      </c>
      <c r="K6" s="24">
        <v>0</v>
      </c>
      <c r="L6" s="24">
        <v>0</v>
      </c>
      <c r="M6" s="24">
        <v>0</v>
      </c>
      <c r="N6" s="24">
        <v>0</v>
      </c>
    </row>
    <row r="7" spans="1:14" x14ac:dyDescent="0.35">
      <c r="A7" s="33" t="s">
        <v>12</v>
      </c>
      <c r="B7" s="33"/>
      <c r="C7" s="3">
        <f>(C5-C6)*24</f>
        <v>744</v>
      </c>
      <c r="D7" s="3">
        <f t="shared" ref="D7:N7" si="0">(D5-D6)*24</f>
        <v>672</v>
      </c>
      <c r="E7" s="3">
        <f t="shared" si="0"/>
        <v>744</v>
      </c>
      <c r="F7" s="3">
        <f t="shared" si="0"/>
        <v>648</v>
      </c>
      <c r="G7" s="3">
        <f t="shared" si="0"/>
        <v>744</v>
      </c>
      <c r="H7" s="3">
        <f t="shared" si="0"/>
        <v>720</v>
      </c>
      <c r="I7" s="3">
        <f t="shared" si="0"/>
        <v>744</v>
      </c>
      <c r="J7" s="3">
        <f t="shared" si="0"/>
        <v>744</v>
      </c>
      <c r="K7" s="3">
        <f t="shared" si="0"/>
        <v>720</v>
      </c>
      <c r="L7" s="3">
        <f t="shared" si="0"/>
        <v>744</v>
      </c>
      <c r="M7" s="3">
        <f t="shared" si="0"/>
        <v>720</v>
      </c>
      <c r="N7" s="3">
        <f t="shared" si="0"/>
        <v>744</v>
      </c>
    </row>
    <row r="8" spans="1:14" x14ac:dyDescent="0.35">
      <c r="A8" s="33" t="s">
        <v>13</v>
      </c>
      <c r="B8" s="33"/>
      <c r="C8" s="9">
        <f>6*24</f>
        <v>144</v>
      </c>
      <c r="D8" s="9">
        <f>8*24</f>
        <v>192</v>
      </c>
      <c r="E8" s="9">
        <f>8*24</f>
        <v>192</v>
      </c>
      <c r="F8" s="9">
        <f>4*24</f>
        <v>96</v>
      </c>
      <c r="G8" s="9">
        <f>10*24</f>
        <v>240</v>
      </c>
      <c r="H8" s="9">
        <f>13*24</f>
        <v>312</v>
      </c>
      <c r="I8" s="9">
        <f>9*24</f>
        <v>216</v>
      </c>
      <c r="J8" s="9">
        <f>13*24</f>
        <v>312</v>
      </c>
      <c r="K8" s="9">
        <f>14*24</f>
        <v>336</v>
      </c>
      <c r="L8" s="9">
        <f>19*24</f>
        <v>456</v>
      </c>
      <c r="M8" s="9">
        <f>19*24</f>
        <v>456</v>
      </c>
      <c r="N8" s="9">
        <f>19*24</f>
        <v>456</v>
      </c>
    </row>
    <row r="9" spans="1:14" x14ac:dyDescent="0.35">
      <c r="A9" s="31" t="s">
        <v>25</v>
      </c>
      <c r="B9" s="31"/>
      <c r="C9" s="3">
        <f t="shared" ref="C9:N9" si="1">SUM(C10:C13)</f>
        <v>620</v>
      </c>
      <c r="D9" s="3">
        <f t="shared" si="1"/>
        <v>530</v>
      </c>
      <c r="E9" s="3">
        <f t="shared" si="1"/>
        <v>578</v>
      </c>
      <c r="F9" s="3">
        <f t="shared" si="1"/>
        <v>566</v>
      </c>
      <c r="G9" s="3">
        <f t="shared" si="1"/>
        <v>584</v>
      </c>
      <c r="H9" s="3">
        <f t="shared" si="1"/>
        <v>453</v>
      </c>
      <c r="I9" s="3">
        <f t="shared" si="1"/>
        <v>557</v>
      </c>
      <c r="J9" s="3">
        <f t="shared" si="1"/>
        <v>473</v>
      </c>
      <c r="K9" s="3">
        <f t="shared" si="1"/>
        <v>428</v>
      </c>
      <c r="L9" s="3">
        <f t="shared" si="1"/>
        <v>347</v>
      </c>
      <c r="M9" s="3">
        <f t="shared" si="1"/>
        <v>323</v>
      </c>
      <c r="N9" s="3">
        <f t="shared" si="1"/>
        <v>393</v>
      </c>
    </row>
    <row r="10" spans="1:14" x14ac:dyDescent="0.35">
      <c r="A10" s="7"/>
      <c r="B10" s="1" t="s">
        <v>17</v>
      </c>
      <c r="C10" s="9">
        <f>C7-C8</f>
        <v>600</v>
      </c>
      <c r="D10" s="22">
        <f t="shared" ref="D10:N10" si="2">D7-D8</f>
        <v>480</v>
      </c>
      <c r="E10" s="22">
        <f t="shared" si="2"/>
        <v>552</v>
      </c>
      <c r="F10" s="22">
        <f t="shared" si="2"/>
        <v>552</v>
      </c>
      <c r="G10" s="22">
        <f t="shared" si="2"/>
        <v>504</v>
      </c>
      <c r="H10" s="22">
        <f t="shared" si="2"/>
        <v>408</v>
      </c>
      <c r="I10" s="22">
        <f t="shared" si="2"/>
        <v>528</v>
      </c>
      <c r="J10" s="22">
        <f t="shared" si="2"/>
        <v>432</v>
      </c>
      <c r="K10" s="22">
        <f t="shared" si="2"/>
        <v>384</v>
      </c>
      <c r="L10" s="22">
        <f t="shared" si="2"/>
        <v>288</v>
      </c>
      <c r="M10" s="22">
        <f t="shared" si="2"/>
        <v>264</v>
      </c>
      <c r="N10" s="22">
        <f t="shared" si="2"/>
        <v>288</v>
      </c>
    </row>
    <row r="11" spans="1:14" x14ac:dyDescent="0.35">
      <c r="A11" s="7"/>
      <c r="B11" s="1" t="s">
        <v>14</v>
      </c>
      <c r="C11" s="25">
        <v>2</v>
      </c>
      <c r="D11" s="25">
        <v>2</v>
      </c>
      <c r="E11" s="25">
        <v>2</v>
      </c>
      <c r="F11" s="25">
        <v>2</v>
      </c>
      <c r="G11" s="25">
        <v>2</v>
      </c>
      <c r="H11" s="25">
        <v>6</v>
      </c>
      <c r="I11" s="25">
        <v>2</v>
      </c>
      <c r="J11" s="25">
        <v>2</v>
      </c>
      <c r="K11" s="25">
        <v>2</v>
      </c>
      <c r="L11" s="25">
        <v>2</v>
      </c>
      <c r="M11" s="25">
        <v>2</v>
      </c>
      <c r="N11" s="25">
        <v>48</v>
      </c>
    </row>
    <row r="12" spans="1:14" x14ac:dyDescent="0.35">
      <c r="A12" s="7"/>
      <c r="B12" s="1" t="s">
        <v>15</v>
      </c>
      <c r="C12" s="9">
        <v>0</v>
      </c>
      <c r="D12" s="22">
        <v>24</v>
      </c>
      <c r="E12" s="9">
        <v>0</v>
      </c>
      <c r="F12" s="9">
        <v>0</v>
      </c>
      <c r="G12" s="9">
        <v>48</v>
      </c>
      <c r="H12" s="9">
        <v>0</v>
      </c>
      <c r="I12" s="9">
        <v>0</v>
      </c>
      <c r="J12" s="9">
        <v>0</v>
      </c>
      <c r="K12" s="9">
        <v>0</v>
      </c>
      <c r="L12" s="9">
        <v>0</v>
      </c>
      <c r="M12" s="9">
        <v>0</v>
      </c>
      <c r="N12" s="9">
        <v>0</v>
      </c>
    </row>
    <row r="13" spans="1:14" x14ac:dyDescent="0.35">
      <c r="A13" s="7"/>
      <c r="B13" s="1" t="s">
        <v>16</v>
      </c>
      <c r="C13" s="22">
        <f>C8*3/24</f>
        <v>18</v>
      </c>
      <c r="D13" s="22">
        <f t="shared" ref="D13:N13" si="3">D8*3/24</f>
        <v>24</v>
      </c>
      <c r="E13" s="22">
        <f t="shared" si="3"/>
        <v>24</v>
      </c>
      <c r="F13" s="22">
        <f t="shared" si="3"/>
        <v>12</v>
      </c>
      <c r="G13" s="22">
        <f t="shared" si="3"/>
        <v>30</v>
      </c>
      <c r="H13" s="22">
        <f t="shared" si="3"/>
        <v>39</v>
      </c>
      <c r="I13" s="22">
        <f t="shared" si="3"/>
        <v>27</v>
      </c>
      <c r="J13" s="22">
        <f t="shared" si="3"/>
        <v>39</v>
      </c>
      <c r="K13" s="22">
        <f t="shared" si="3"/>
        <v>42</v>
      </c>
      <c r="L13" s="22">
        <f t="shared" si="3"/>
        <v>57</v>
      </c>
      <c r="M13" s="22">
        <f t="shared" si="3"/>
        <v>57</v>
      </c>
      <c r="N13" s="22">
        <f t="shared" si="3"/>
        <v>57</v>
      </c>
    </row>
    <row r="14" spans="1:14" x14ac:dyDescent="0.35">
      <c r="A14" s="34" t="s">
        <v>18</v>
      </c>
      <c r="B14" s="34"/>
      <c r="C14" s="6">
        <f>(C7-C9)/C7</f>
        <v>0.16666666666666666</v>
      </c>
      <c r="D14" s="6">
        <f t="shared" ref="D14:N14" si="4">(D7-D9)/D7</f>
        <v>0.21130952380952381</v>
      </c>
      <c r="E14" s="6">
        <f t="shared" si="4"/>
        <v>0.22311827956989247</v>
      </c>
      <c r="F14" s="6">
        <f t="shared" si="4"/>
        <v>0.12654320987654322</v>
      </c>
      <c r="G14" s="6">
        <f t="shared" si="4"/>
        <v>0.21505376344086022</v>
      </c>
      <c r="H14" s="6">
        <f t="shared" si="4"/>
        <v>0.37083333333333335</v>
      </c>
      <c r="I14" s="6">
        <f t="shared" si="4"/>
        <v>0.25134408602150538</v>
      </c>
      <c r="J14" s="6">
        <f t="shared" si="4"/>
        <v>0.364247311827957</v>
      </c>
      <c r="K14" s="6">
        <f t="shared" si="4"/>
        <v>0.40555555555555556</v>
      </c>
      <c r="L14" s="6">
        <f t="shared" si="4"/>
        <v>0.53360215053763438</v>
      </c>
      <c r="M14" s="6">
        <f t="shared" si="4"/>
        <v>0.55138888888888893</v>
      </c>
      <c r="N14" s="6">
        <f t="shared" si="4"/>
        <v>0.47177419354838712</v>
      </c>
    </row>
    <row r="15" spans="1:14" x14ac:dyDescent="0.35">
      <c r="B15" s="8"/>
      <c r="C15" s="4"/>
      <c r="D15" s="4"/>
      <c r="E15" s="4"/>
      <c r="F15" s="4"/>
      <c r="G15" s="4"/>
      <c r="H15" s="4"/>
      <c r="I15" s="4"/>
      <c r="J15" s="4"/>
      <c r="K15" s="4"/>
      <c r="L15" s="4"/>
      <c r="M15" s="4"/>
      <c r="N15" s="4"/>
    </row>
    <row r="16" spans="1:14" ht="14.4" customHeight="1" x14ac:dyDescent="0.35">
      <c r="B16" s="28" t="s">
        <v>23</v>
      </c>
      <c r="C16" s="28"/>
      <c r="D16" s="28"/>
      <c r="E16" s="28"/>
      <c r="F16" s="28"/>
      <c r="G16" s="28"/>
      <c r="H16" s="28"/>
      <c r="I16" s="28"/>
      <c r="J16" s="28"/>
      <c r="K16" s="28"/>
      <c r="L16" s="28"/>
      <c r="M16" s="28"/>
    </row>
    <row r="17" spans="2:13" x14ac:dyDescent="0.35">
      <c r="B17" s="28"/>
      <c r="C17" s="28"/>
      <c r="D17" s="28"/>
      <c r="E17" s="28"/>
      <c r="F17" s="28"/>
      <c r="G17" s="28"/>
      <c r="H17" s="28"/>
      <c r="I17" s="28"/>
      <c r="J17" s="28"/>
      <c r="K17" s="28"/>
      <c r="L17" s="28"/>
      <c r="M17" s="28"/>
    </row>
    <row r="18" spans="2:13" x14ac:dyDescent="0.35">
      <c r="B18" s="28"/>
      <c r="C18" s="28"/>
      <c r="D18" s="28"/>
      <c r="E18" s="28"/>
      <c r="F18" s="28"/>
      <c r="G18" s="28"/>
      <c r="H18" s="28"/>
      <c r="I18" s="28"/>
      <c r="J18" s="28"/>
      <c r="K18" s="28"/>
      <c r="L18" s="28"/>
      <c r="M18" s="28"/>
    </row>
    <row r="19" spans="2:13" x14ac:dyDescent="0.35">
      <c r="B19" s="28"/>
      <c r="C19" s="28"/>
      <c r="D19" s="28"/>
      <c r="E19" s="28"/>
      <c r="F19" s="28"/>
      <c r="G19" s="28"/>
      <c r="H19" s="28"/>
      <c r="I19" s="28"/>
      <c r="J19" s="28"/>
      <c r="K19" s="28"/>
      <c r="L19" s="28"/>
      <c r="M19" s="28"/>
    </row>
    <row r="20" spans="2:13" x14ac:dyDescent="0.35">
      <c r="B20" s="28"/>
      <c r="C20" s="28"/>
      <c r="D20" s="28"/>
      <c r="E20" s="28"/>
      <c r="F20" s="28"/>
      <c r="G20" s="28"/>
      <c r="H20" s="28"/>
      <c r="I20" s="28"/>
      <c r="J20" s="28"/>
      <c r="K20" s="28"/>
      <c r="L20" s="28"/>
      <c r="M20" s="28"/>
    </row>
    <row r="21" spans="2:13" x14ac:dyDescent="0.35">
      <c r="B21" s="28"/>
      <c r="C21" s="28"/>
      <c r="D21" s="28"/>
      <c r="E21" s="28"/>
      <c r="F21" s="28"/>
      <c r="G21" s="28"/>
      <c r="H21" s="28"/>
      <c r="I21" s="28"/>
      <c r="J21" s="28"/>
      <c r="K21" s="28"/>
      <c r="L21" s="28"/>
      <c r="M21" s="28"/>
    </row>
    <row r="22" spans="2:13" x14ac:dyDescent="0.35">
      <c r="B22" s="28"/>
      <c r="C22" s="28"/>
      <c r="D22" s="28"/>
      <c r="E22" s="28"/>
      <c r="F22" s="28"/>
      <c r="G22" s="28"/>
      <c r="H22" s="28"/>
      <c r="I22" s="28"/>
      <c r="J22" s="28"/>
      <c r="K22" s="28"/>
      <c r="L22" s="28"/>
      <c r="M22" s="28"/>
    </row>
    <row r="23" spans="2:13" x14ac:dyDescent="0.35">
      <c r="B23" s="28"/>
      <c r="C23" s="28"/>
      <c r="D23" s="28"/>
      <c r="E23" s="28"/>
      <c r="F23" s="28"/>
      <c r="G23" s="28"/>
      <c r="H23" s="28"/>
      <c r="I23" s="28"/>
      <c r="J23" s="28"/>
      <c r="K23" s="28"/>
      <c r="L23" s="28"/>
      <c r="M23" s="28"/>
    </row>
    <row r="24" spans="2:13" x14ac:dyDescent="0.35">
      <c r="B24" s="28"/>
      <c r="C24" s="28"/>
      <c r="D24" s="28"/>
      <c r="E24" s="28"/>
      <c r="F24" s="28"/>
      <c r="G24" s="28"/>
      <c r="H24" s="28"/>
      <c r="I24" s="28"/>
      <c r="J24" s="28"/>
      <c r="K24" s="28"/>
      <c r="L24" s="28"/>
      <c r="M24" s="28"/>
    </row>
    <row r="25" spans="2:13" x14ac:dyDescent="0.35">
      <c r="B25" s="28"/>
      <c r="C25" s="28"/>
      <c r="D25" s="28"/>
      <c r="E25" s="28"/>
      <c r="F25" s="28"/>
      <c r="G25" s="28"/>
      <c r="H25" s="28"/>
      <c r="I25" s="28"/>
      <c r="J25" s="28"/>
      <c r="K25" s="28"/>
      <c r="L25" s="28"/>
      <c r="M25" s="28"/>
    </row>
    <row r="26" spans="2:13" x14ac:dyDescent="0.35">
      <c r="B26" s="28"/>
      <c r="C26" s="28"/>
      <c r="D26" s="28"/>
      <c r="E26" s="28"/>
      <c r="F26" s="28"/>
      <c r="G26" s="28"/>
      <c r="H26" s="28"/>
      <c r="I26" s="28"/>
      <c r="J26" s="28"/>
      <c r="K26" s="28"/>
      <c r="L26" s="28"/>
      <c r="M26" s="28"/>
    </row>
    <row r="27" spans="2:13" x14ac:dyDescent="0.35">
      <c r="B27" s="28"/>
      <c r="C27" s="28"/>
      <c r="D27" s="28"/>
      <c r="E27" s="28"/>
      <c r="F27" s="28"/>
      <c r="G27" s="28"/>
      <c r="H27" s="28"/>
      <c r="I27" s="28"/>
      <c r="J27" s="28"/>
      <c r="K27" s="28"/>
      <c r="L27" s="28"/>
      <c r="M27" s="28"/>
    </row>
    <row r="28" spans="2:13" x14ac:dyDescent="0.35">
      <c r="B28" s="28"/>
      <c r="C28" s="28"/>
      <c r="D28" s="28"/>
      <c r="E28" s="28"/>
      <c r="F28" s="28"/>
      <c r="G28" s="28"/>
      <c r="H28" s="28"/>
      <c r="I28" s="28"/>
      <c r="J28" s="28"/>
      <c r="K28" s="28"/>
      <c r="L28" s="28"/>
      <c r="M28" s="28"/>
    </row>
    <row r="29" spans="2:13" x14ac:dyDescent="0.35">
      <c r="B29" s="28"/>
      <c r="C29" s="28"/>
      <c r="D29" s="28"/>
      <c r="E29" s="28"/>
      <c r="F29" s="28"/>
      <c r="G29" s="28"/>
      <c r="H29" s="28"/>
      <c r="I29" s="28"/>
      <c r="J29" s="28"/>
      <c r="K29" s="28"/>
      <c r="L29" s="28"/>
      <c r="M29" s="28"/>
    </row>
    <row r="30" spans="2:13" x14ac:dyDescent="0.35">
      <c r="B30" s="28"/>
      <c r="C30" s="28"/>
      <c r="D30" s="28"/>
      <c r="E30" s="28"/>
      <c r="F30" s="28"/>
      <c r="G30" s="28"/>
      <c r="H30" s="28"/>
      <c r="I30" s="28"/>
      <c r="J30" s="28"/>
      <c r="K30" s="28"/>
      <c r="L30" s="28"/>
      <c r="M30" s="28"/>
    </row>
  </sheetData>
  <sheetProtection selectLockedCells="1"/>
  <mergeCells count="9">
    <mergeCell ref="A9:B9"/>
    <mergeCell ref="A14:B14"/>
    <mergeCell ref="B16:M30"/>
    <mergeCell ref="C1:D1"/>
    <mergeCell ref="C2:D2"/>
    <mergeCell ref="A5:B5"/>
    <mergeCell ref="A6:B6"/>
    <mergeCell ref="A7:B7"/>
    <mergeCell ref="A8:B8"/>
  </mergeCells>
  <conditionalFormatting sqref="C14:N14">
    <cfRule type="expression" dxfId="1" priority="1">
      <formula>C14=MAX($C$14:$N$14)</formula>
    </cfRule>
  </conditionalFormatting>
  <pageMargins left="0.7" right="0.7" top="0.75" bottom="0.75" header="0.3" footer="0.3"/>
  <pageSetup orientation="portrait" r:id="rId1"/>
  <headerFooter>
    <oddFooter>&amp;R&amp;1#&amp;"Arial"&amp;10&amp;K000000---Internal Use---</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4BA5B-83CE-44B7-9A8D-482E79920E38}">
  <sheetPr codeName="Sheet6"/>
  <dimension ref="A1:N30"/>
  <sheetViews>
    <sheetView workbookViewId="0">
      <selection activeCell="N19" sqref="N19"/>
    </sheetView>
  </sheetViews>
  <sheetFormatPr defaultRowHeight="14.5" x14ac:dyDescent="0.35"/>
  <cols>
    <col min="1" max="1" width="4" customWidth="1"/>
    <col min="2" max="2" width="58.90625" customWidth="1"/>
    <col min="3" max="14" width="10.81640625" style="2" customWidth="1"/>
  </cols>
  <sheetData>
    <row r="1" spans="1:14" x14ac:dyDescent="0.35">
      <c r="B1" s="20" t="s">
        <v>20</v>
      </c>
      <c r="C1" s="32" t="s">
        <v>30</v>
      </c>
      <c r="D1" s="32"/>
    </row>
    <row r="2" spans="1:14" x14ac:dyDescent="0.35">
      <c r="B2" s="20" t="s">
        <v>22</v>
      </c>
      <c r="C2" s="32">
        <v>2021</v>
      </c>
      <c r="D2" s="32"/>
    </row>
    <row r="4" spans="1:14" x14ac:dyDescent="0.35">
      <c r="A4" s="7"/>
      <c r="B4" s="1"/>
      <c r="C4" s="5" t="s">
        <v>0</v>
      </c>
      <c r="D4" s="5" t="s">
        <v>19</v>
      </c>
      <c r="E4" s="5" t="s">
        <v>1</v>
      </c>
      <c r="F4" s="5" t="s">
        <v>2</v>
      </c>
      <c r="G4" s="5" t="s">
        <v>3</v>
      </c>
      <c r="H4" s="5" t="s">
        <v>4</v>
      </c>
      <c r="I4" s="5" t="s">
        <v>5</v>
      </c>
      <c r="J4" s="5" t="s">
        <v>6</v>
      </c>
      <c r="K4" s="5" t="s">
        <v>7</v>
      </c>
      <c r="L4" s="5" t="s">
        <v>8</v>
      </c>
      <c r="M4" s="5" t="s">
        <v>9</v>
      </c>
      <c r="N4" s="5" t="s">
        <v>10</v>
      </c>
    </row>
    <row r="5" spans="1:14" x14ac:dyDescent="0.35">
      <c r="A5" s="33" t="s">
        <v>11</v>
      </c>
      <c r="B5" s="33"/>
      <c r="C5" s="5">
        <v>31</v>
      </c>
      <c r="D5" s="23">
        <v>28</v>
      </c>
      <c r="E5" s="5">
        <v>31</v>
      </c>
      <c r="F5" s="5">
        <v>30</v>
      </c>
      <c r="G5" s="5">
        <v>31</v>
      </c>
      <c r="H5" s="5">
        <v>30</v>
      </c>
      <c r="I5" s="5">
        <v>31</v>
      </c>
      <c r="J5" s="5">
        <v>31</v>
      </c>
      <c r="K5" s="5">
        <v>30</v>
      </c>
      <c r="L5" s="5">
        <v>31</v>
      </c>
      <c r="M5" s="5">
        <v>30</v>
      </c>
      <c r="N5" s="5">
        <v>31</v>
      </c>
    </row>
    <row r="6" spans="1:14" x14ac:dyDescent="0.35">
      <c r="A6" s="30" t="s">
        <v>24</v>
      </c>
      <c r="B6" s="30"/>
      <c r="C6" s="24">
        <v>0</v>
      </c>
      <c r="D6" s="24">
        <v>0</v>
      </c>
      <c r="E6" s="24">
        <v>0</v>
      </c>
      <c r="F6" s="24">
        <v>3</v>
      </c>
      <c r="G6" s="24">
        <v>0</v>
      </c>
      <c r="H6" s="24">
        <v>0</v>
      </c>
      <c r="I6" s="24">
        <v>0</v>
      </c>
      <c r="J6" s="24">
        <v>0</v>
      </c>
      <c r="K6" s="24">
        <v>0</v>
      </c>
      <c r="L6" s="24">
        <v>0</v>
      </c>
      <c r="M6" s="24">
        <v>0</v>
      </c>
      <c r="N6" s="24">
        <v>0</v>
      </c>
    </row>
    <row r="7" spans="1:14" x14ac:dyDescent="0.35">
      <c r="A7" s="33" t="s">
        <v>12</v>
      </c>
      <c r="B7" s="33"/>
      <c r="C7" s="3">
        <f>(C5-C6)*24</f>
        <v>744</v>
      </c>
      <c r="D7" s="3">
        <f t="shared" ref="D7:N7" si="0">(D5-D6)*24</f>
        <v>672</v>
      </c>
      <c r="E7" s="3">
        <f t="shared" si="0"/>
        <v>744</v>
      </c>
      <c r="F7" s="3">
        <f t="shared" si="0"/>
        <v>648</v>
      </c>
      <c r="G7" s="3">
        <f t="shared" si="0"/>
        <v>744</v>
      </c>
      <c r="H7" s="3">
        <f t="shared" si="0"/>
        <v>720</v>
      </c>
      <c r="I7" s="3">
        <f t="shared" si="0"/>
        <v>744</v>
      </c>
      <c r="J7" s="3">
        <f t="shared" si="0"/>
        <v>744</v>
      </c>
      <c r="K7" s="3">
        <f t="shared" si="0"/>
        <v>720</v>
      </c>
      <c r="L7" s="3">
        <f t="shared" si="0"/>
        <v>744</v>
      </c>
      <c r="M7" s="3">
        <f t="shared" si="0"/>
        <v>720</v>
      </c>
      <c r="N7" s="3">
        <f t="shared" si="0"/>
        <v>744</v>
      </c>
    </row>
    <row r="8" spans="1:14" x14ac:dyDescent="0.35">
      <c r="A8" s="33" t="s">
        <v>13</v>
      </c>
      <c r="B8" s="33"/>
      <c r="C8" s="9">
        <v>0</v>
      </c>
      <c r="D8" s="9">
        <v>0</v>
      </c>
      <c r="E8" s="9">
        <v>0</v>
      </c>
      <c r="F8" s="9">
        <v>0</v>
      </c>
      <c r="G8" s="9">
        <v>0</v>
      </c>
      <c r="H8" s="9">
        <v>0</v>
      </c>
      <c r="I8" s="9">
        <v>0</v>
      </c>
      <c r="J8" s="9">
        <v>0</v>
      </c>
      <c r="K8" s="9">
        <v>0</v>
      </c>
      <c r="L8" s="9">
        <v>10</v>
      </c>
      <c r="M8" s="9">
        <v>0</v>
      </c>
      <c r="N8" s="9">
        <v>0</v>
      </c>
    </row>
    <row r="9" spans="1:14" x14ac:dyDescent="0.35">
      <c r="A9" s="31" t="s">
        <v>25</v>
      </c>
      <c r="B9" s="31"/>
      <c r="C9" s="3">
        <f t="shared" ref="C9:N9" si="1">SUM(C10:C13)</f>
        <v>744</v>
      </c>
      <c r="D9" s="3">
        <f t="shared" si="1"/>
        <v>696</v>
      </c>
      <c r="E9" s="3">
        <f t="shared" si="1"/>
        <v>747</v>
      </c>
      <c r="F9" s="3">
        <f t="shared" si="1"/>
        <v>648</v>
      </c>
      <c r="G9" s="3">
        <f t="shared" si="1"/>
        <v>744</v>
      </c>
      <c r="H9" s="3">
        <f t="shared" si="1"/>
        <v>723</v>
      </c>
      <c r="I9" s="3">
        <f t="shared" si="1"/>
        <v>744</v>
      </c>
      <c r="J9" s="3">
        <f t="shared" si="1"/>
        <v>744</v>
      </c>
      <c r="K9" s="3">
        <f t="shared" si="1"/>
        <v>723</v>
      </c>
      <c r="L9" s="3">
        <f t="shared" si="1"/>
        <v>735.25</v>
      </c>
      <c r="M9" s="3">
        <f t="shared" si="1"/>
        <v>720</v>
      </c>
      <c r="N9" s="3">
        <f t="shared" si="1"/>
        <v>747</v>
      </c>
    </row>
    <row r="10" spans="1:14" x14ac:dyDescent="0.35">
      <c r="A10" s="7"/>
      <c r="B10" s="1" t="s">
        <v>17</v>
      </c>
      <c r="C10" s="9">
        <f>C7-C8</f>
        <v>744</v>
      </c>
      <c r="D10" s="22">
        <f t="shared" ref="D10:N10" si="2">D7-D8</f>
        <v>672</v>
      </c>
      <c r="E10" s="22">
        <f t="shared" si="2"/>
        <v>744</v>
      </c>
      <c r="F10" s="22">
        <f t="shared" si="2"/>
        <v>648</v>
      </c>
      <c r="G10" s="22">
        <f t="shared" si="2"/>
        <v>744</v>
      </c>
      <c r="H10" s="22">
        <f t="shared" si="2"/>
        <v>720</v>
      </c>
      <c r="I10" s="22">
        <f t="shared" si="2"/>
        <v>744</v>
      </c>
      <c r="J10" s="22">
        <f t="shared" si="2"/>
        <v>744</v>
      </c>
      <c r="K10" s="22">
        <f t="shared" si="2"/>
        <v>720</v>
      </c>
      <c r="L10" s="22">
        <f t="shared" si="2"/>
        <v>734</v>
      </c>
      <c r="M10" s="22">
        <f t="shared" si="2"/>
        <v>720</v>
      </c>
      <c r="N10" s="22">
        <f t="shared" si="2"/>
        <v>744</v>
      </c>
    </row>
    <row r="11" spans="1:14" x14ac:dyDescent="0.35">
      <c r="A11" s="7"/>
      <c r="B11" s="1" t="s">
        <v>14</v>
      </c>
      <c r="C11" s="9">
        <v>0</v>
      </c>
      <c r="D11" s="22">
        <v>0</v>
      </c>
      <c r="E11" s="22">
        <v>3</v>
      </c>
      <c r="F11" s="22">
        <v>0</v>
      </c>
      <c r="G11" s="22">
        <v>0</v>
      </c>
      <c r="H11" s="25">
        <v>3</v>
      </c>
      <c r="I11" s="22">
        <v>0</v>
      </c>
      <c r="J11" s="22">
        <v>0</v>
      </c>
      <c r="K11" s="25">
        <v>3</v>
      </c>
      <c r="L11" s="22">
        <v>0</v>
      </c>
      <c r="M11" s="22">
        <v>0</v>
      </c>
      <c r="N11" s="25">
        <v>3</v>
      </c>
    </row>
    <row r="12" spans="1:14" x14ac:dyDescent="0.35">
      <c r="A12" s="7"/>
      <c r="B12" s="1" t="s">
        <v>15</v>
      </c>
      <c r="C12" s="9">
        <v>0</v>
      </c>
      <c r="D12" s="22">
        <v>24</v>
      </c>
      <c r="E12" s="9">
        <v>0</v>
      </c>
      <c r="F12" s="9">
        <v>0</v>
      </c>
      <c r="G12" s="9">
        <v>0</v>
      </c>
      <c r="H12" s="9">
        <v>0</v>
      </c>
      <c r="I12" s="9">
        <v>0</v>
      </c>
      <c r="J12" s="9">
        <v>0</v>
      </c>
      <c r="K12" s="9">
        <v>0</v>
      </c>
      <c r="L12" s="9">
        <v>0</v>
      </c>
      <c r="M12" s="9">
        <v>0</v>
      </c>
      <c r="N12" s="9">
        <v>0</v>
      </c>
    </row>
    <row r="13" spans="1:14" x14ac:dyDescent="0.35">
      <c r="A13" s="7"/>
      <c r="B13" s="1" t="s">
        <v>16</v>
      </c>
      <c r="C13" s="9">
        <f>C8*3/24</f>
        <v>0</v>
      </c>
      <c r="D13" s="22">
        <f t="shared" ref="D13:N13" si="3">D8*3/24</f>
        <v>0</v>
      </c>
      <c r="E13" s="22">
        <f t="shared" si="3"/>
        <v>0</v>
      </c>
      <c r="F13" s="22">
        <f t="shared" si="3"/>
        <v>0</v>
      </c>
      <c r="G13" s="22">
        <f t="shared" si="3"/>
        <v>0</v>
      </c>
      <c r="H13" s="22">
        <f t="shared" si="3"/>
        <v>0</v>
      </c>
      <c r="I13" s="22">
        <f t="shared" si="3"/>
        <v>0</v>
      </c>
      <c r="J13" s="22">
        <f t="shared" si="3"/>
        <v>0</v>
      </c>
      <c r="K13" s="22">
        <f t="shared" si="3"/>
        <v>0</v>
      </c>
      <c r="L13" s="22">
        <f>L8*3/24</f>
        <v>1.25</v>
      </c>
      <c r="M13" s="22">
        <f t="shared" si="3"/>
        <v>0</v>
      </c>
      <c r="N13" s="22">
        <f t="shared" si="3"/>
        <v>0</v>
      </c>
    </row>
    <row r="14" spans="1:14" x14ac:dyDescent="0.35">
      <c r="A14" s="34" t="s">
        <v>18</v>
      </c>
      <c r="B14" s="34"/>
      <c r="C14" s="6">
        <f>(C7-C9)/C7</f>
        <v>0</v>
      </c>
      <c r="D14" s="6">
        <f t="shared" ref="D14:N14" si="4">(D7-D9)/D7</f>
        <v>-3.5714285714285712E-2</v>
      </c>
      <c r="E14" s="6">
        <f t="shared" si="4"/>
        <v>-4.0322580645161289E-3</v>
      </c>
      <c r="F14" s="6">
        <f t="shared" si="4"/>
        <v>0</v>
      </c>
      <c r="G14" s="6">
        <f t="shared" si="4"/>
        <v>0</v>
      </c>
      <c r="H14" s="6">
        <f t="shared" si="4"/>
        <v>-4.1666666666666666E-3</v>
      </c>
      <c r="I14" s="6">
        <f t="shared" si="4"/>
        <v>0</v>
      </c>
      <c r="J14" s="6">
        <f t="shared" si="4"/>
        <v>0</v>
      </c>
      <c r="K14" s="6">
        <f t="shared" si="4"/>
        <v>-4.1666666666666666E-3</v>
      </c>
      <c r="L14" s="6">
        <f t="shared" si="4"/>
        <v>1.1760752688172043E-2</v>
      </c>
      <c r="M14" s="6">
        <f t="shared" si="4"/>
        <v>0</v>
      </c>
      <c r="N14" s="6">
        <f t="shared" si="4"/>
        <v>-4.0322580645161289E-3</v>
      </c>
    </row>
    <row r="15" spans="1:14" x14ac:dyDescent="0.35">
      <c r="B15" s="8"/>
      <c r="C15" s="4"/>
      <c r="D15" s="4"/>
      <c r="E15" s="4"/>
      <c r="F15" s="4"/>
      <c r="G15" s="4"/>
      <c r="H15" s="4"/>
      <c r="I15" s="4"/>
      <c r="J15" s="4"/>
      <c r="K15" s="4"/>
      <c r="L15" s="4"/>
      <c r="M15" s="4"/>
      <c r="N15" s="4"/>
    </row>
    <row r="16" spans="1:14" ht="14.4" customHeight="1" x14ac:dyDescent="0.35">
      <c r="B16" s="28" t="s">
        <v>23</v>
      </c>
      <c r="C16" s="28"/>
      <c r="D16" s="28"/>
      <c r="E16" s="28"/>
      <c r="F16" s="28"/>
      <c r="G16" s="28"/>
      <c r="H16" s="28"/>
      <c r="I16" s="28"/>
      <c r="J16" s="28"/>
      <c r="K16" s="28"/>
      <c r="L16" s="28"/>
      <c r="M16" s="28"/>
    </row>
    <row r="17" spans="2:13" x14ac:dyDescent="0.35">
      <c r="B17" s="28"/>
      <c r="C17" s="28"/>
      <c r="D17" s="28"/>
      <c r="E17" s="28"/>
      <c r="F17" s="28"/>
      <c r="G17" s="28"/>
      <c r="H17" s="28"/>
      <c r="I17" s="28"/>
      <c r="J17" s="28"/>
      <c r="K17" s="28"/>
      <c r="L17" s="28"/>
      <c r="M17" s="28"/>
    </row>
    <row r="18" spans="2:13" x14ac:dyDescent="0.35">
      <c r="B18" s="28"/>
      <c r="C18" s="28"/>
      <c r="D18" s="28"/>
      <c r="E18" s="28"/>
      <c r="F18" s="28"/>
      <c r="G18" s="28"/>
      <c r="H18" s="28"/>
      <c r="I18" s="28"/>
      <c r="J18" s="28"/>
      <c r="K18" s="28"/>
      <c r="L18" s="28"/>
      <c r="M18" s="28"/>
    </row>
    <row r="19" spans="2:13" x14ac:dyDescent="0.35">
      <c r="B19" s="28"/>
      <c r="C19" s="28"/>
      <c r="D19" s="28"/>
      <c r="E19" s="28"/>
      <c r="F19" s="28"/>
      <c r="G19" s="28"/>
      <c r="H19" s="28"/>
      <c r="I19" s="28"/>
      <c r="J19" s="28"/>
      <c r="K19" s="28"/>
      <c r="L19" s="28"/>
      <c r="M19" s="28"/>
    </row>
    <row r="20" spans="2:13" x14ac:dyDescent="0.35">
      <c r="B20" s="28"/>
      <c r="C20" s="28"/>
      <c r="D20" s="28"/>
      <c r="E20" s="28"/>
      <c r="F20" s="28"/>
      <c r="G20" s="28"/>
      <c r="H20" s="28"/>
      <c r="I20" s="28"/>
      <c r="J20" s="28"/>
      <c r="K20" s="28"/>
      <c r="L20" s="28"/>
      <c r="M20" s="28"/>
    </row>
    <row r="21" spans="2:13" x14ac:dyDescent="0.35">
      <c r="B21" s="28"/>
      <c r="C21" s="28"/>
      <c r="D21" s="28"/>
      <c r="E21" s="28"/>
      <c r="F21" s="28"/>
      <c r="G21" s="28"/>
      <c r="H21" s="28"/>
      <c r="I21" s="28"/>
      <c r="J21" s="28"/>
      <c r="K21" s="28"/>
      <c r="L21" s="28"/>
      <c r="M21" s="28"/>
    </row>
    <row r="22" spans="2:13" x14ac:dyDescent="0.35">
      <c r="B22" s="28"/>
      <c r="C22" s="28"/>
      <c r="D22" s="28"/>
      <c r="E22" s="28"/>
      <c r="F22" s="28"/>
      <c r="G22" s="28"/>
      <c r="H22" s="28"/>
      <c r="I22" s="28"/>
      <c r="J22" s="28"/>
      <c r="K22" s="28"/>
      <c r="L22" s="28"/>
      <c r="M22" s="28"/>
    </row>
    <row r="23" spans="2:13" x14ac:dyDescent="0.35">
      <c r="B23" s="28"/>
      <c r="C23" s="28"/>
      <c r="D23" s="28"/>
      <c r="E23" s="28"/>
      <c r="F23" s="28"/>
      <c r="G23" s="28"/>
      <c r="H23" s="28"/>
      <c r="I23" s="28"/>
      <c r="J23" s="28"/>
      <c r="K23" s="28"/>
      <c r="L23" s="28"/>
      <c r="M23" s="28"/>
    </row>
    <row r="24" spans="2:13" x14ac:dyDescent="0.35">
      <c r="B24" s="28"/>
      <c r="C24" s="28"/>
      <c r="D24" s="28"/>
      <c r="E24" s="28"/>
      <c r="F24" s="28"/>
      <c r="G24" s="28"/>
      <c r="H24" s="28"/>
      <c r="I24" s="28"/>
      <c r="J24" s="28"/>
      <c r="K24" s="28"/>
      <c r="L24" s="28"/>
      <c r="M24" s="28"/>
    </row>
    <row r="25" spans="2:13" x14ac:dyDescent="0.35">
      <c r="B25" s="28"/>
      <c r="C25" s="28"/>
      <c r="D25" s="28"/>
      <c r="E25" s="28"/>
      <c r="F25" s="28"/>
      <c r="G25" s="28"/>
      <c r="H25" s="28"/>
      <c r="I25" s="28"/>
      <c r="J25" s="28"/>
      <c r="K25" s="28"/>
      <c r="L25" s="28"/>
      <c r="M25" s="28"/>
    </row>
    <row r="26" spans="2:13" x14ac:dyDescent="0.35">
      <c r="B26" s="28"/>
      <c r="C26" s="28"/>
      <c r="D26" s="28"/>
      <c r="E26" s="28"/>
      <c r="F26" s="28"/>
      <c r="G26" s="28"/>
      <c r="H26" s="28"/>
      <c r="I26" s="28"/>
      <c r="J26" s="28"/>
      <c r="K26" s="28"/>
      <c r="L26" s="28"/>
      <c r="M26" s="28"/>
    </row>
    <row r="27" spans="2:13" x14ac:dyDescent="0.35">
      <c r="B27" s="28"/>
      <c r="C27" s="28"/>
      <c r="D27" s="28"/>
      <c r="E27" s="28"/>
      <c r="F27" s="28"/>
      <c r="G27" s="28"/>
      <c r="H27" s="28"/>
      <c r="I27" s="28"/>
      <c r="J27" s="28"/>
      <c r="K27" s="28"/>
      <c r="L27" s="28"/>
      <c r="M27" s="28"/>
    </row>
    <row r="28" spans="2:13" x14ac:dyDescent="0.35">
      <c r="B28" s="28"/>
      <c r="C28" s="28"/>
      <c r="D28" s="28"/>
      <c r="E28" s="28"/>
      <c r="F28" s="28"/>
      <c r="G28" s="28"/>
      <c r="H28" s="28"/>
      <c r="I28" s="28"/>
      <c r="J28" s="28"/>
      <c r="K28" s="28"/>
      <c r="L28" s="28"/>
      <c r="M28" s="28"/>
    </row>
    <row r="29" spans="2:13" x14ac:dyDescent="0.35">
      <c r="B29" s="28"/>
      <c r="C29" s="28"/>
      <c r="D29" s="28"/>
      <c r="E29" s="28"/>
      <c r="F29" s="28"/>
      <c r="G29" s="28"/>
      <c r="H29" s="28"/>
      <c r="I29" s="28"/>
      <c r="J29" s="28"/>
      <c r="K29" s="28"/>
      <c r="L29" s="28"/>
      <c r="M29" s="28"/>
    </row>
    <row r="30" spans="2:13" x14ac:dyDescent="0.35">
      <c r="B30" s="28"/>
      <c r="C30" s="28"/>
      <c r="D30" s="28"/>
      <c r="E30" s="28"/>
      <c r="F30" s="28"/>
      <c r="G30" s="28"/>
      <c r="H30" s="28"/>
      <c r="I30" s="28"/>
      <c r="J30" s="28"/>
      <c r="K30" s="28"/>
      <c r="L30" s="28"/>
      <c r="M30" s="28"/>
    </row>
  </sheetData>
  <sheetProtection selectLockedCells="1"/>
  <mergeCells count="9">
    <mergeCell ref="A9:B9"/>
    <mergeCell ref="A14:B14"/>
    <mergeCell ref="B16:M30"/>
    <mergeCell ref="C1:D1"/>
    <mergeCell ref="C2:D2"/>
    <mergeCell ref="A5:B5"/>
    <mergeCell ref="A6:B6"/>
    <mergeCell ref="A7:B7"/>
    <mergeCell ref="A8:B8"/>
  </mergeCells>
  <conditionalFormatting sqref="C14:N14">
    <cfRule type="expression" dxfId="0" priority="1">
      <formula>C14=MAX($C$14:$N$14)</formula>
    </cfRule>
  </conditionalFormatting>
  <pageMargins left="0.7" right="0.7" top="0.75" bottom="0.75" header="0.3" footer="0.3"/>
  <pageSetup orientation="portrait" r:id="rId1"/>
  <headerFooter>
    <oddFooter>&amp;R&amp;1#&amp;"Arial"&amp;10&amp;K000000---Internal Use---</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633329E208B404A942B1AA0E2E81688" ma:contentTypeVersion="13" ma:contentTypeDescription="Create a new document." ma:contentTypeScope="" ma:versionID="0c17ea36691ee74aade61f50c5dfa95c">
  <xsd:schema xmlns:xsd="http://www.w3.org/2001/XMLSchema" xmlns:xs="http://www.w3.org/2001/XMLSchema" xmlns:p="http://schemas.microsoft.com/office/2006/metadata/properties" xmlns:ns3="d1d917e7-82ee-4e2d-b411-2a91e208d5e1" xmlns:ns4="27e04b20-35d0-41fd-ad19-30416b74478b" targetNamespace="http://schemas.microsoft.com/office/2006/metadata/properties" ma:root="true" ma:fieldsID="c123b190092ac470057cff11eff49e3b" ns3:_="" ns4:_="">
    <xsd:import namespace="d1d917e7-82ee-4e2d-b411-2a91e208d5e1"/>
    <xsd:import namespace="27e04b20-35d0-41fd-ad19-30416b74478b"/>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AutoKeyPoints" minOccurs="0"/>
                <xsd:element ref="ns3:MediaServiceKeyPoints"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d917e7-82ee-4e2d-b411-2a91e208d5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7e04b20-35d0-41fd-ad19-30416b74478b"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DA82A7C-6AB1-4F4C-BAA7-224B183838BA}">
  <ds:schemaRefs>
    <ds:schemaRef ds:uri="http://schemas.microsoft.com/sharepoint/v3/contenttype/forms"/>
  </ds:schemaRefs>
</ds:datastoreItem>
</file>

<file path=customXml/itemProps2.xml><?xml version="1.0" encoding="utf-8"?>
<ds:datastoreItem xmlns:ds="http://schemas.openxmlformats.org/officeDocument/2006/customXml" ds:itemID="{68515D05-EE6D-432D-B874-6A4D5CB627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d917e7-82ee-4e2d-b411-2a91e208d5e1"/>
    <ds:schemaRef ds:uri="27e04b20-35d0-41fd-ad19-30416b7447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AA3A6B-DB7E-4F42-A7E0-F58593C15869}">
  <ds:schemaRefs>
    <ds:schemaRef ds:uri="http://schemas.microsoft.com/office/infopath/2007/PartnerControls"/>
    <ds:schemaRef ds:uri="http://purl.org/dc/elements/1.1/"/>
    <ds:schemaRef ds:uri="http://schemas.microsoft.com/office/2006/metadata/properties"/>
    <ds:schemaRef ds:uri="d1d917e7-82ee-4e2d-b411-2a91e208d5e1"/>
    <ds:schemaRef ds:uri="http://purl.org/dc/terms/"/>
    <ds:schemaRef ds:uri="http://schemas.openxmlformats.org/package/2006/metadata/core-properties"/>
    <ds:schemaRef ds:uri="http://schemas.microsoft.com/office/2006/documentManagement/types"/>
    <ds:schemaRef ds:uri="27e04b20-35d0-41fd-ad19-30416b74478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Example</vt:lpstr>
      <vt:lpstr>Load Factor ME-220</vt:lpstr>
      <vt:lpstr>Load Factor ME-302</vt:lpstr>
      <vt:lpstr>Load Factor ME-502</vt:lpstr>
      <vt:lpstr>Load Factor ME-503</vt:lpstr>
      <vt:lpstr>Load Factor ME-504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Korf, Greg</dc:creator>
  <cp:lastModifiedBy>Sinaga, Arman</cp:lastModifiedBy>
  <dcterms:created xsi:type="dcterms:W3CDTF">2020-08-12T13:43:48Z</dcterms:created>
  <dcterms:modified xsi:type="dcterms:W3CDTF">2021-03-22T05:56:39Z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0x0101000633329E208B404A942B1AA0E2E81688</vt:lpwstr>
  </property>
  <property fmtid="{D5CDD505-2E9C-101B-9397-08002B2CF9AE}" pid="3" name="MSIP_Label_0d28e344-bb15-459b-97fd-14fa06bc1052_Enabled">
    <vt:lpwstr>true</vt:lpwstr>
  </property>
  <property fmtid="{D5CDD505-2E9C-101B-9397-08002B2CF9AE}" pid="4" name="MSIP_Label_0d28e344-bb15-459b-97fd-14fa06bc1052_SetDate">
    <vt:lpwstr>2021-03-22T05:56:39Z</vt:lpwstr>
  </property>
  <property fmtid="{D5CDD505-2E9C-101B-9397-08002B2CF9AE}" pid="5" name="MSIP_Label_0d28e344-bb15-459b-97fd-14fa06bc1052_Method">
    <vt:lpwstr>Standard</vt:lpwstr>
  </property>
  <property fmtid="{D5CDD505-2E9C-101B-9397-08002B2CF9AE}" pid="6" name="MSIP_Label_0d28e344-bb15-459b-97fd-14fa06bc1052_Name">
    <vt:lpwstr>Not Protected (Internal Use)</vt:lpwstr>
  </property>
  <property fmtid="{D5CDD505-2E9C-101B-9397-08002B2CF9AE}" pid="7" name="MSIP_Label_0d28e344-bb15-459b-97fd-14fa06bc1052_SiteId">
    <vt:lpwstr>3e20ecb2-9cb0-4df1-ad7b-914e31dcdda4</vt:lpwstr>
  </property>
  <property fmtid="{D5CDD505-2E9C-101B-9397-08002B2CF9AE}" pid="8" name="MSIP_Label_0d28e344-bb15-459b-97fd-14fa06bc1052_ActionId">
    <vt:lpwstr>816b492c-016e-4f22-b289-c90a637b0a8b</vt:lpwstr>
  </property>
  <property fmtid="{D5CDD505-2E9C-101B-9397-08002B2CF9AE}" pid="9" name="MSIP_Label_0d28e344-bb15-459b-97fd-14fa06bc1052_ContentBits">
    <vt:lpwstr>2</vt:lpwstr>
  </property>
</Properties>
</file>