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09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omholden/Documents/Maya/"/>
    </mc:Choice>
  </mc:AlternateContent>
  <xr:revisionPtr revIDLastSave="0" documentId="8_{CE2CDB1C-64EF-CB48-9D13-25A354BBBB46}" xr6:coauthVersionLast="47" xr6:coauthVersionMax="47" xr10:uidLastSave="{00000000-0000-0000-0000-000000000000}"/>
  <bookViews>
    <workbookView xWindow="340" yWindow="740" windowWidth="25360" windowHeight="14740" tabRatio="713" activeTab="1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</sheets>
  <definedNames>
    <definedName name="Base">Base!$A$1:$BI$138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Base!$B$131:$AD$131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Base!$C$132:$Z$132</definedName>
    <definedName name="solver_adj2" localSheetId="3" hidden="1">Base!$B$131:$J$131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Base!$B$131:$BH$131</definedName>
    <definedName name="solver_lhs2" localSheetId="3" hidden="1">Base!$B$131:$BH$131</definedName>
    <definedName name="solver_lhs3" localSheetId="3" hidden="1">Base!$C$132:$Z$132</definedName>
    <definedName name="solver_lhs4" localSheetId="3" hidden="1">Base!$C$132:$Z$132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Base!$B$129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4" i="85" l="1"/>
  <c r="B83" i="85"/>
  <c r="B82" i="85"/>
  <c r="B80" i="85"/>
  <c r="B79" i="85"/>
  <c r="B77" i="85"/>
  <c r="B76" i="85"/>
  <c r="B75" i="85"/>
  <c r="B74" i="85"/>
  <c r="B73" i="85" s="1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2" i="85" s="1"/>
  <c r="B30" i="85"/>
  <c r="B29" i="85"/>
  <c r="B28" i="85"/>
  <c r="B27" i="85"/>
  <c r="B25" i="85"/>
  <c r="B19" i="85"/>
  <c r="B16" i="85"/>
  <c r="B12" i="85"/>
  <c r="B11" i="85"/>
  <c r="B8" i="85"/>
  <c r="B7" i="85"/>
  <c r="B9" i="85" s="1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10" i="85" l="1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B72" i="27"/>
  <c r="D72" i="27" s="1"/>
  <c r="B62" i="85" s="1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B108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F73" i="48"/>
  <c r="B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AI73" i="48"/>
  <c r="AE73" i="48"/>
  <c r="AA73" i="48"/>
  <c r="W73" i="48"/>
  <c r="S73" i="48"/>
  <c r="O73" i="48"/>
  <c r="K73" i="48"/>
  <c r="G73" i="48"/>
  <c r="C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AZ43" i="72"/>
  <c r="BT18" i="85"/>
  <c r="BT32" i="85"/>
  <c r="BU34" i="85"/>
  <c r="BU41" i="85"/>
  <c r="BU53" i="85"/>
  <c r="BT54" i="85"/>
  <c r="BS119" i="85"/>
  <c r="BT15" i="85"/>
  <c r="BK53" i="48"/>
  <c r="BJ54" i="48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W43" i="85" l="1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37" i="85"/>
  <c r="BG43" i="72"/>
  <c r="BZ108" i="85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37" i="85"/>
  <c r="BH43" i="72"/>
  <c r="CB32" i="85"/>
  <c r="CC34" i="85"/>
  <c r="CC53" i="85"/>
  <c r="CB54" i="85"/>
  <c r="CB18" i="85"/>
  <c r="CC41" i="85"/>
  <c r="CA108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37" i="85"/>
  <c r="CD32" i="85"/>
  <c r="CE34" i="85"/>
  <c r="CD18" i="85"/>
  <c r="CE53" i="85"/>
  <c r="CD54" i="85"/>
  <c r="CC119" i="85"/>
  <c r="CD15" i="85"/>
  <c r="CE41" i="85"/>
  <c r="CC108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F53" i="85"/>
  <c r="CE54" i="85"/>
  <c r="CD119" i="85"/>
  <c r="CE15" i="85"/>
  <c r="CE18" i="85"/>
  <c r="CF34" i="85"/>
  <c r="CE32" i="85"/>
  <c r="CF41" i="85"/>
  <c r="CD108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F18" i="85"/>
  <c r="CG41" i="85"/>
  <c r="CF32" i="85"/>
  <c r="CG34" i="85"/>
  <c r="CE119" i="85"/>
  <c r="CF15" i="85"/>
  <c r="CG53" i="85"/>
  <c r="CF54" i="85"/>
  <c r="CE108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19" i="85"/>
  <c r="CG15" i="85"/>
  <c r="CG32" i="85"/>
  <c r="CH34" i="85"/>
  <c r="CH41" i="85"/>
  <c r="CG18" i="85"/>
  <c r="CG54" i="85"/>
  <c r="CH53" i="85"/>
  <c r="CF108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37" i="85"/>
  <c r="CH108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35" i="85" s="1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C148" i="48"/>
  <c r="D53" i="78"/>
  <c r="D53" i="76"/>
  <c r="I119" i="76"/>
  <c r="C67" i="48"/>
  <c r="BY97" i="48" l="1"/>
  <c r="BZ97" i="48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B133" i="48" s="1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25" i="48"/>
  <c r="B16" i="48"/>
  <c r="C16" i="72" l="1"/>
  <c r="CB97" i="48"/>
  <c r="CC97" i="48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D34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CG97" i="48"/>
  <c r="F136" i="72"/>
  <c r="E135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F136" i="48" l="1"/>
  <c r="H34" i="48"/>
  <c r="CH97" i="48"/>
  <c r="G136" i="72"/>
  <c r="F135" i="48"/>
  <c r="F137" i="48"/>
  <c r="I34" i="72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48"/>
  <c r="G137" i="48"/>
  <c r="CI97" i="48"/>
  <c r="I136" i="72"/>
  <c r="H135" i="48"/>
  <c r="H136" i="72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CJ97" i="48"/>
  <c r="J136" i="72"/>
  <c r="I135" i="48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CK97" i="48"/>
  <c r="K136" i="72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CL97" i="48"/>
  <c r="L136" i="72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CM97" i="48"/>
  <c r="M136" i="72"/>
  <c r="L135" i="48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CN97" i="48"/>
  <c r="N136" i="72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CO97" i="48"/>
  <c r="O136" i="72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CP97" i="48"/>
  <c r="P136" i="72"/>
  <c r="O135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P137" i="48" l="1"/>
  <c r="R34" i="48"/>
  <c r="CQ97" i="48"/>
  <c r="P136" i="48"/>
  <c r="R34" i="72"/>
  <c r="Q133" i="48"/>
  <c r="S34" i="72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CR97" i="48"/>
  <c r="R135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6" i="72"/>
  <c r="CS97" i="48"/>
  <c r="CT97" i="48"/>
  <c r="Q135" i="72"/>
  <c r="T136" i="72"/>
  <c r="S135" i="48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CU97" i="48"/>
  <c r="U136" i="72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CV97" i="48"/>
  <c r="V136" i="72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CW97" i="48"/>
  <c r="W136" i="72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X136" i="72"/>
  <c r="W135" i="48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X135" i="48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Y136" i="48" l="1"/>
  <c r="Z136" i="72" s="1"/>
  <c r="Y135" i="48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Z136" i="48" l="1"/>
  <c r="AA136" i="72"/>
  <c r="Z135" i="48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AA136" i="48" l="1"/>
  <c r="AB136" i="72" s="1"/>
  <c r="AA135" i="48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B136" i="48" l="1"/>
  <c r="AC136" i="72"/>
  <c r="AB135" i="48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3" i="48"/>
  <c r="AD136" i="72"/>
  <c r="AC135" i="48"/>
  <c r="AB135" i="72"/>
  <c r="AF53" i="75"/>
  <c r="AE54" i="75"/>
  <c r="AB35" i="75"/>
  <c r="AC34" i="75"/>
  <c r="AN18" i="76"/>
  <c r="AC34" i="74"/>
  <c r="AE34" i="72"/>
  <c r="AD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D135" i="48" l="1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G34" i="72"/>
  <c r="AF133" i="48"/>
  <c r="AF136" i="48" s="1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H148" i="48"/>
  <c r="AN119" i="76"/>
  <c r="AF135" i="48" l="1"/>
  <c r="AE135" i="48"/>
  <c r="AF135" i="72" s="1"/>
  <c r="G136" i="76"/>
  <c r="G135" i="76"/>
  <c r="AH34" i="72"/>
  <c r="AG133" i="48"/>
  <c r="AG136" i="48" s="1"/>
  <c r="AH54" i="75"/>
  <c r="AI53" i="75"/>
  <c r="AF34" i="75"/>
  <c r="AQ18" i="76"/>
  <c r="AF34" i="74"/>
  <c r="AG136" i="72"/>
  <c r="AD137" i="78"/>
  <c r="AD133" i="78"/>
  <c r="AI54" i="74"/>
  <c r="AI53" i="74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I148" i="48"/>
  <c r="N135" i="75"/>
  <c r="AO119" i="76"/>
  <c r="AG135" i="48" l="1"/>
  <c r="AI34" i="72"/>
  <c r="AH133" i="48"/>
  <c r="AH136" i="48" s="1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M34" i="72"/>
  <c r="AL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K135" i="48"/>
  <c r="AN34" i="72"/>
  <c r="AM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3" i="48"/>
  <c r="AL135" i="48"/>
  <c r="AM135" i="72" s="1"/>
  <c r="H136" i="76"/>
  <c r="H135" i="76"/>
  <c r="AP53" i="75"/>
  <c r="AO54" i="75"/>
  <c r="AM34" i="75"/>
  <c r="AX18" i="76"/>
  <c r="AM34" i="74"/>
  <c r="AN136" i="72"/>
  <c r="AK137" i="78"/>
  <c r="AK133" i="78"/>
  <c r="AO34" i="72"/>
  <c r="AN136" i="48"/>
  <c r="AP54" i="74"/>
  <c r="AP53" i="74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C69" i="85"/>
  <c r="B69" i="85" s="1"/>
  <c r="C10" i="72"/>
  <c r="CK135" i="48"/>
  <c r="CL136" i="48"/>
  <c r="CL137" i="48"/>
  <c r="CN34" i="48"/>
  <c r="CM133" i="48"/>
  <c r="Q136" i="76"/>
  <c r="Q135" i="76"/>
  <c r="AV135" i="72"/>
  <c r="B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C66" i="85"/>
  <c r="B66" i="85" s="1"/>
  <c r="C71" i="48"/>
  <c r="B71" i="48" s="1"/>
  <c r="C71" i="85"/>
  <c r="B71" i="85" s="1"/>
  <c r="C65" i="48"/>
  <c r="B65" i="48" s="1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D71" i="72"/>
  <c r="B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D65" i="72" l="1"/>
  <c r="C68" i="48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C83" i="48"/>
  <c r="AO23" i="48"/>
  <c r="AO23" i="85"/>
  <c r="D20" i="72"/>
  <c r="C105" i="85"/>
  <c r="D101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M2" i="48"/>
  <c r="BM41" i="48" s="1"/>
  <c r="C38" i="72"/>
  <c r="BK108" i="48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N2" i="48" l="1"/>
  <c r="BL108" i="48"/>
  <c r="E44" i="72"/>
  <c r="DA118" i="27"/>
  <c r="BM32" i="48"/>
  <c r="BN41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32" i="4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B108" i="48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G35" i="72"/>
  <c r="BP108" i="48"/>
  <c r="I44" i="72"/>
  <c r="DE118" i="27"/>
  <c r="BQ32" i="48"/>
  <c r="BR41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N44" i="72"/>
  <c r="BT108" i="48"/>
  <c r="DI118" i="27"/>
  <c r="BU32" i="48"/>
  <c r="BV41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BZ108" i="48"/>
  <c r="T44" i="72"/>
  <c r="DO118" i="27"/>
  <c r="CA32" i="48"/>
  <c r="CB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B108" i="48"/>
  <c r="V44" i="72"/>
  <c r="DQ118" i="27"/>
  <c r="CC32" i="48"/>
  <c r="CD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X44" i="72"/>
  <c r="CD108" i="48"/>
  <c r="DS118" i="27"/>
  <c r="CE32" i="48"/>
  <c r="CF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G108" i="48"/>
  <c r="AA44" i="72"/>
  <c r="DV118" i="27"/>
  <c r="CH32" i="48"/>
  <c r="CI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Y35" i="72"/>
  <c r="AB44" i="72"/>
  <c r="CH108" i="48"/>
  <c r="DW118" i="27"/>
  <c r="CI32" i="48"/>
  <c r="CJ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AA35" i="72"/>
  <c r="CJ108" i="48"/>
  <c r="AD44" i="72"/>
  <c r="DY118" i="27"/>
  <c r="CK32" i="48"/>
  <c r="CL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K108" i="48"/>
  <c r="AE44" i="72"/>
  <c r="DZ118" i="27"/>
  <c r="CL32" i="48"/>
  <c r="CM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M108" i="48"/>
  <c r="AG44" i="72"/>
  <c r="EB118" i="27"/>
  <c r="CN32" i="48"/>
  <c r="CO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P108" i="48"/>
  <c r="AJ44" i="72"/>
  <c r="EE118" i="27"/>
  <c r="CQ32" i="48"/>
  <c r="CR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32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S108" i="48"/>
  <c r="AM44" i="72"/>
  <c r="E32" i="72"/>
  <c r="EH118" i="27"/>
  <c r="CT32" i="48"/>
  <c r="CU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T108" i="48"/>
  <c r="AN44" i="72"/>
  <c r="F32" i="72"/>
  <c r="EI118" i="27"/>
  <c r="CU32" i="48"/>
  <c r="CV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5" i="72" l="1"/>
  <c r="KP118" i="27"/>
  <c r="C18" i="48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104" i="48" l="1"/>
  <c r="BM15" i="48"/>
  <c r="BL119" i="48"/>
  <c r="MZ118" i="27"/>
  <c r="B106" i="27"/>
  <c r="B107" i="27" s="1"/>
  <c r="B106" i="48"/>
  <c r="C12" i="74"/>
  <c r="C117" i="72"/>
  <c r="B120" i="48"/>
  <c r="C12" i="75"/>
  <c r="C12" i="78"/>
  <c r="C117" i="78"/>
  <c r="C104" i="77"/>
  <c r="C120" i="72" l="1"/>
  <c r="BM119" i="48"/>
  <c r="BN15" i="48"/>
  <c r="NA118" i="27"/>
  <c r="C117" i="75"/>
  <c r="C104" i="72"/>
  <c r="B113" i="48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B114" i="48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87" i="48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B116" i="48"/>
  <c r="C107" i="75"/>
  <c r="C107" i="78"/>
  <c r="D88" i="77"/>
  <c r="D87" i="77"/>
  <c r="C100" i="48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B128" i="48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49" i="48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C150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C151" i="48"/>
  <c r="C153" i="48" s="1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C154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F121" i="85" l="1"/>
  <c r="F106" i="85"/>
  <c r="E150" i="85"/>
  <c r="E127" i="85"/>
  <c r="J20" i="72"/>
  <c r="K20" i="85"/>
  <c r="F112" i="85"/>
  <c r="F114" i="85"/>
  <c r="G94" i="85"/>
  <c r="B138" i="48"/>
  <c r="C152" i="48"/>
  <c r="E121" i="72"/>
  <c r="E114" i="72"/>
  <c r="F94" i="72"/>
  <c r="SG118" i="27"/>
  <c r="E92" i="48"/>
  <c r="E112" i="72"/>
  <c r="J21" i="74"/>
  <c r="K21" i="72"/>
  <c r="C138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C155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L20" i="48"/>
  <c r="F121" i="77"/>
  <c r="E117" i="48"/>
  <c r="E99" i="48"/>
  <c r="G90" i="48"/>
  <c r="F105" i="75"/>
  <c r="F107" i="76"/>
  <c r="N21" i="72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G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G104" i="48"/>
  <c r="G103" i="48" s="1"/>
  <c r="H101" i="48"/>
  <c r="I101" i="72" s="1"/>
  <c r="J90" i="72"/>
  <c r="G125" i="72"/>
  <c r="G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66" i="48"/>
  <c r="G113" i="48"/>
  <c r="G109" i="48"/>
  <c r="G120" i="48"/>
  <c r="AB117" i="27"/>
  <c r="AA21" i="85" s="1"/>
  <c r="H126" i="85" l="1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G110" i="48" s="1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I114" i="72"/>
  <c r="I121" i="72"/>
  <c r="TD118" i="27"/>
  <c r="I92" i="48"/>
  <c r="J94" i="72"/>
  <c r="I112" i="72"/>
  <c r="AG21" i="74"/>
  <c r="AH21" i="72"/>
  <c r="G138" i="72"/>
  <c r="G143" i="72" s="1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53" i="48"/>
  <c r="L121" i="72"/>
  <c r="TV118" i="27"/>
  <c r="L92" i="48"/>
  <c r="M94" i="72"/>
  <c r="L112" i="72"/>
  <c r="AY21" i="74"/>
  <c r="AZ21" i="77"/>
  <c r="J138" i="72"/>
  <c r="J143" i="72" s="1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K153" i="48"/>
  <c r="L121" i="48"/>
  <c r="L114" i="48"/>
  <c r="L107" i="48"/>
  <c r="BG117" i="27"/>
  <c r="BF21" i="85" s="1"/>
  <c r="N124" i="85" l="1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N152" i="48" l="1"/>
  <c r="Q105" i="85"/>
  <c r="R101" i="85"/>
  <c r="P150" i="85"/>
  <c r="P127" i="85"/>
  <c r="Q124" i="85"/>
  <c r="Q104" i="85"/>
  <c r="Q166" i="85" s="1"/>
  <c r="BX21" i="48"/>
  <c r="BX21" i="85"/>
  <c r="N155" i="48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Q154" i="48"/>
  <c r="T88" i="77"/>
  <c r="T100" i="77"/>
  <c r="U89" i="77"/>
  <c r="R114" i="48"/>
  <c r="R107" i="48"/>
  <c r="R121" i="48"/>
  <c r="CQ117" i="27"/>
  <c r="S127" i="85" l="1"/>
  <c r="S150" i="85"/>
  <c r="T104" i="85"/>
  <c r="T166" i="85" s="1"/>
  <c r="T124" i="85"/>
  <c r="T105" i="85"/>
  <c r="U101" i="85"/>
  <c r="CP21" i="48"/>
  <c r="CP21" i="85"/>
  <c r="S121" i="72"/>
  <c r="P138" i="48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52" i="48"/>
  <c r="R154" i="48"/>
  <c r="R128" i="48"/>
  <c r="S121" i="48"/>
  <c r="S114" i="48"/>
  <c r="S107" i="48"/>
  <c r="CW117" i="27"/>
  <c r="U105" i="85" l="1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S152" i="48" s="1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S154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U127" i="85" l="1"/>
  <c r="U150" i="85"/>
  <c r="V124" i="85"/>
  <c r="V104" i="85"/>
  <c r="V105" i="85"/>
  <c r="W101" i="85"/>
  <c r="R138" i="48"/>
  <c r="S138" i="72" s="1"/>
  <c r="S143" i="72" s="1"/>
  <c r="S155" i="48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5" i="48" s="1"/>
  <c r="B160" i="48" s="1"/>
  <c r="T154" i="48"/>
  <c r="S138" i="48" s="1"/>
  <c r="T153" i="48"/>
  <c r="V103" i="72"/>
  <c r="V106" i="72"/>
  <c r="V120" i="72"/>
  <c r="WC118" i="27"/>
  <c r="V94" i="48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WI118" i="27"/>
  <c r="W94" i="48"/>
  <c r="W113" i="72"/>
  <c r="W109" i="72"/>
  <c r="W106" i="72"/>
  <c r="X87" i="74"/>
  <c r="W110" i="74"/>
  <c r="X93" i="74"/>
  <c r="U138" i="74"/>
  <c r="U143" i="74" s="1"/>
  <c r="X93" i="75"/>
  <c r="U153" i="48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V152" i="48"/>
  <c r="X110" i="75"/>
  <c r="Z89" i="76"/>
  <c r="AA90" i="76"/>
  <c r="Y88" i="77"/>
  <c r="Y100" i="77"/>
  <c r="Z89" i="77"/>
  <c r="W107" i="48"/>
  <c r="W114" i="48"/>
  <c r="W112" i="48"/>
  <c r="W121" i="48"/>
  <c r="DU117" i="27"/>
  <c r="X127" i="85" l="1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X153" i="48" s="1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Y154" i="48" s="1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AC89" i="77"/>
  <c r="AB88" i="77"/>
  <c r="AB100" i="77"/>
  <c r="Z107" i="48"/>
  <c r="Z112" i="48"/>
  <c r="Z114" i="48"/>
  <c r="Z121" i="48"/>
  <c r="Y152" i="48" l="1"/>
  <c r="AB124" i="85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38" i="72" s="1"/>
  <c r="Y143" i="72" s="1"/>
  <c r="Y153" i="48"/>
  <c r="EN117" i="27"/>
  <c r="AB94" i="72"/>
  <c r="AA112" i="72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24" i="85"/>
  <c r="AD166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D124" i="48"/>
  <c r="AE101" i="48"/>
  <c r="AC150" i="48" l="1"/>
  <c r="AF88" i="85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F166" i="85"/>
  <c r="AE151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AD127" i="48" s="1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3" i="48"/>
  <c r="AF120" i="72"/>
  <c r="AD155" i="48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 s="1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/>
  <c r="AG125" i="85"/>
  <c r="AG167" i="85"/>
  <c r="AJ90" i="85"/>
  <c r="AH99" i="85"/>
  <c r="AH117" i="85"/>
  <c r="AE151" i="48"/>
  <c r="AE154" i="48" s="1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E152" i="48" l="1"/>
  <c r="AH105" i="85"/>
  <c r="AI101" i="85"/>
  <c r="AG150" i="85"/>
  <c r="AG127" i="85"/>
  <c r="AH104" i="85"/>
  <c r="AH124" i="85"/>
  <c r="AD138" i="48"/>
  <c r="AE138" i="72" s="1"/>
  <c r="AE143" i="72" s="1"/>
  <c r="AE155" i="48"/>
  <c r="AG121" i="72"/>
  <c r="AG92" i="48"/>
  <c r="AH92" i="72" s="1"/>
  <c r="AG114" i="72"/>
  <c r="AE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F153" i="48"/>
  <c r="AG112" i="48"/>
  <c r="AG114" i="48"/>
  <c r="AG121" i="48"/>
  <c r="AG107" i="48"/>
  <c r="AH167" i="85" l="1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50" i="85"/>
  <c r="AJ128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L88" i="77"/>
  <c r="AL100" i="77"/>
  <c r="AM89" i="77"/>
  <c r="AJ121" i="48"/>
  <c r="AJ107" i="48"/>
  <c r="AJ112" i="48"/>
  <c r="AJ114" i="48"/>
  <c r="AI152" i="48" l="1"/>
  <c r="AL105" i="85"/>
  <c r="AM101" i="85"/>
  <c r="AK127" i="85"/>
  <c r="AK150" i="85"/>
  <c r="AL124" i="85"/>
  <c r="AL104" i="85"/>
  <c r="AI154" i="48"/>
  <c r="AK92" i="48"/>
  <c r="AK121" i="72"/>
  <c r="AK114" i="72"/>
  <c r="AI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27" i="48"/>
  <c r="AK127" i="72" s="1"/>
  <c r="AM101" i="72"/>
  <c r="AJ151" i="48"/>
  <c r="AJ154" i="48" s="1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J128" i="48"/>
  <c r="AK166" i="48"/>
  <c r="AK113" i="48"/>
  <c r="AK109" i="48"/>
  <c r="AK120" i="48"/>
  <c r="AJ153" i="48" l="1"/>
  <c r="AL123" i="85"/>
  <c r="AM99" i="85"/>
  <c r="AO90" i="85"/>
  <c r="AM117" i="85"/>
  <c r="AJ152" i="48"/>
  <c r="AJ155" i="48" s="1"/>
  <c r="AL103" i="72"/>
  <c r="AI138" i="48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Q90" i="85"/>
  <c r="AO117" i="85"/>
  <c r="AO99" i="85"/>
  <c r="AN125" i="85"/>
  <c r="AN167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/>
  <c r="AN150" i="85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O166" i="85" l="1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M154" i="48" s="1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N114" i="48"/>
  <c r="AN121" i="48"/>
  <c r="AN107" i="48"/>
  <c r="AM153" i="48" l="1"/>
  <c r="AO126" i="85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Q117" i="85"/>
  <c r="AS90" i="85"/>
  <c r="AQ99" i="85"/>
  <c r="AP125" i="85"/>
  <c r="AP126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N155" i="48" s="1"/>
  <c r="AP121" i="72"/>
  <c r="AP114" i="72"/>
  <c r="AN153" i="48"/>
  <c r="AP92" i="48"/>
  <c r="AM138" i="48"/>
  <c r="HZ117" i="27"/>
  <c r="AQ94" i="72"/>
  <c r="AP112" i="72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T90" i="85"/>
  <c r="AQ125" i="85"/>
  <c r="AQ126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O154" i="48"/>
  <c r="AR88" i="77"/>
  <c r="AS89" i="77"/>
  <c r="AR100" i="77"/>
  <c r="AP107" i="48"/>
  <c r="AP121" i="48"/>
  <c r="AP114" i="48"/>
  <c r="AP112" i="48"/>
  <c r="AR124" i="85" l="1"/>
  <c r="AR104" i="85"/>
  <c r="AQ127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R125" i="85"/>
  <c r="AR126" i="85"/>
  <c r="AS105" i="85"/>
  <c r="AT101" i="85"/>
  <c r="AS124" i="85"/>
  <c r="AS104" i="85"/>
  <c r="AP155" i="48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6" i="85"/>
  <c r="AT125" i="85"/>
  <c r="AT167" i="85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50" i="85" l="1"/>
  <c r="AT127" i="85"/>
  <c r="AU105" i="85"/>
  <c r="AV101" i="85"/>
  <c r="AU104" i="85"/>
  <c r="AU124" i="85"/>
  <c r="AR153" i="48"/>
  <c r="AT92" i="48"/>
  <c r="AT121" i="72"/>
  <c r="AT114" i="72"/>
  <c r="AQ138" i="48"/>
  <c r="AR138" i="72" s="1"/>
  <c r="AR143" i="72" s="1"/>
  <c r="AR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4" i="72"/>
  <c r="AU114" i="72"/>
  <c r="AS154" i="48"/>
  <c r="JD117" i="27"/>
  <c r="AU112" i="72"/>
  <c r="AV9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T150" i="48"/>
  <c r="AU126" i="72"/>
  <c r="AW101" i="72"/>
  <c r="AT151" i="48"/>
  <c r="AV124" i="72"/>
  <c r="AU127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T128" i="48"/>
  <c r="AW99" i="85" l="1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W92" i="72" s="1"/>
  <c r="AV114" i="72"/>
  <c r="AV121" i="72"/>
  <c r="JJ117" i="27"/>
  <c r="AW94" i="72"/>
  <c r="AV11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2" i="85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5" i="85"/>
  <c r="AX126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V138" i="48" s="1"/>
  <c r="AZ94" i="72"/>
  <c r="AY121" i="72"/>
  <c r="AY114" i="72"/>
  <c r="AY92" i="48"/>
  <c r="AW155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BA109" i="85"/>
  <c r="BA113" i="85"/>
  <c r="BA120" i="85"/>
  <c r="BA106" i="85"/>
  <c r="AZ151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B99" i="85"/>
  <c r="BD90" i="85"/>
  <c r="BB117" i="85"/>
  <c r="BA125" i="85"/>
  <c r="BA126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/>
  <c r="BB126" i="85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C124" i="85" l="1"/>
  <c r="BC104" i="85"/>
  <c r="BC105" i="85"/>
  <c r="BD101" i="85"/>
  <c r="BB127" i="85"/>
  <c r="BB150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6" i="85"/>
  <c r="BD125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G152" i="48"/>
  <c r="BG154" i="48"/>
  <c r="BJ88" i="77"/>
  <c r="BJ100" i="77"/>
  <c r="BI116" i="77"/>
  <c r="C94" i="77"/>
  <c r="BH114" i="48"/>
  <c r="BH112" i="48"/>
  <c r="BH121" i="48"/>
  <c r="BH107" i="48"/>
  <c r="BI125" i="85" l="1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50" i="85"/>
  <c r="BJ113" i="85"/>
  <c r="BJ120" i="85"/>
  <c r="BJ109" i="85"/>
  <c r="BI128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L94" i="85"/>
  <c r="BK114" i="85"/>
  <c r="BK112" i="85"/>
  <c r="BK121" i="85"/>
  <c r="BK110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20" i="48"/>
  <c r="BJ121" i="48" s="1"/>
  <c r="BJ125" i="72"/>
  <c r="BJ107" i="48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L105" i="85"/>
  <c r="BM101" i="85"/>
  <c r="BL109" i="85"/>
  <c r="BL113" i="85"/>
  <c r="BL120" i="85"/>
  <c r="BK128" i="85"/>
  <c r="BI152" i="48"/>
  <c r="BJ116" i="48"/>
  <c r="BK93" i="48"/>
  <c r="BI154" i="48"/>
  <c r="MV117" i="27"/>
  <c r="BK141" i="48"/>
  <c r="BK88" i="48"/>
  <c r="BK142" i="48"/>
  <c r="BK100" i="48"/>
  <c r="BL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I155" i="48"/>
  <c r="BK117" i="48"/>
  <c r="BJ123" i="48"/>
  <c r="BH138" i="48"/>
  <c r="BM90" i="48"/>
  <c r="BK99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20" i="85"/>
  <c r="BM113" i="85"/>
  <c r="BM107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/>
  <c r="BR126" i="85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G123" i="85"/>
  <c r="CD99" i="48"/>
  <c r="CF90" i="48"/>
  <c r="CC126" i="48"/>
  <c r="CC125" i="48"/>
  <c r="CD117" i="48"/>
  <c r="RF117" i="27"/>
  <c r="V124" i="78"/>
  <c r="V117" i="78"/>
  <c r="U123" i="78"/>
  <c r="U125" i="78"/>
  <c r="W101" i="78"/>
  <c r="CG125" i="85" l="1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K126" i="85"/>
  <c r="CK127" i="85" s="1"/>
  <c r="CK128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L113" i="85" l="1"/>
  <c r="CL109" i="85"/>
  <c r="CL120" i="85"/>
  <c r="CL121" i="85" s="1"/>
  <c r="CL105" i="85"/>
  <c r="CL106" i="85" s="1"/>
  <c r="CL107" i="85" s="1"/>
  <c r="CL110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6" i="85" l="1"/>
  <c r="CM117" i="85" s="1"/>
  <c r="CL123" i="85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M92" i="85" l="1"/>
  <c r="CM93" i="85" s="1"/>
  <c r="CM87" i="85"/>
  <c r="CL125" i="85"/>
  <c r="CL126" i="85"/>
  <c r="CL127" i="85" s="1"/>
  <c r="CL128" i="85" s="1"/>
  <c r="CM104" i="85"/>
  <c r="CM124" i="85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M123" i="85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6" i="85" l="1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Q123" i="85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R124" i="85" l="1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6" i="85" l="1"/>
  <c r="CT117" i="85" s="1"/>
  <c r="CS123" i="85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6" i="85" l="1"/>
  <c r="CS127" i="85" s="1"/>
  <c r="CS128" i="85" s="1"/>
  <c r="CS125" i="85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W113" i="85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<sst xmlns="http://schemas.openxmlformats.org/spreadsheetml/2006/main" count="1903" uniqueCount="434">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</sst>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(* #,##0.00_);_(* \(#,##0.00\);_(* &quot;-&quot;??_);_(@_)"/>
    <numFmt numFmtId="164" formatCode="0.00000"/>
    <numFmt numFmtId="165" formatCode="_(* #,##0.0000_);_(* \(#,##0.0000\);_(* &quot;-&quot;??_);_(@_)"/>
    <numFmt numFmtId="166" formatCode="_(* #,##0.0_);_(* \(#,##0.0\);_(* &quot;-&quot;??_);_(@_)"/>
    <numFmt numFmtId="167" formatCode="_(* #,##0.000_);_(* \(#,##0.000\);_(* &quot;-&quot;??_);_(@_)"/>
    <numFmt numFmtId="168" formatCode="_(* #,##0.00000_);_(* \(#,##0.00000\);_(* &quot;-&quot;??_);_(@_)"/>
    <numFmt numFmtId="169" formatCode="_(* #,##0.000000_);_(* \(#,##0.000000\);_(* &quot;-&quot;??_);_(@_)"/>
    <numFmt numFmtId="170" formatCode="#,##0.000000"/>
    <numFmt numFmtId="171" formatCode="0.0000000"/>
    <numFmt numFmtId="172" formatCode="#,##0.0000"/>
    <numFmt numFmtId="173" formatCode="#,##0.0"/>
    <numFmt numFmtId="174" formatCode="0.000"/>
    <numFmt numFmtId="175" formatCode="0.000000"/>
    <numFmt numFmtId="176" formatCode="0.0%"/>
    <numFmt numFmtId="177" formatCode="0.000%"/>
    <numFmt numFmtId="178" formatCode="_(* #,##0_);_(* \(#,##0\);_(* &quot;-&quot;??_);_(@_)"/>
    <numFmt numFmtId="179" formatCode="0_);\(0\)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07">
    <xf numFmtId="0" fontId="0" fillId="0" borderId="0" xfId="0"/>
    <xf numFmtId="0" fontId="3" fillId="0" borderId="0" xfId="0" applyFont="1"/>
    <xf numFmtId="167" fontId="5" fillId="2" borderId="2" xfId="1" applyNumberFormat="1" applyFont="1" applyFill="1" applyBorder="1"/>
    <xf numFmtId="165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 applyAlignment="1">
      <alignment horizontal="right"/>
    </xf>
    <xf numFmtId="167" fontId="7" fillId="2" borderId="2" xfId="1" applyNumberFormat="1" applyFont="1" applyFill="1" applyBorder="1"/>
    <xf numFmtId="167" fontId="5" fillId="6" borderId="2" xfId="1" applyNumberFormat="1" applyFont="1" applyFill="1" applyBorder="1"/>
    <xf numFmtId="167" fontId="5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left" vertical="center" wrapText="1"/>
    </xf>
    <xf numFmtId="165" fontId="7" fillId="2" borderId="2" xfId="1" applyNumberFormat="1" applyFont="1" applyFill="1" applyBorder="1"/>
    <xf numFmtId="167" fontId="15" fillId="2" borderId="3" xfId="1" applyNumberFormat="1" applyFont="1" applyFill="1" applyBorder="1" applyAlignment="1">
      <alignment horizontal="left" vertical="center" wrapText="1"/>
    </xf>
    <xf numFmtId="167" fontId="14" fillId="2" borderId="4" xfId="1" applyNumberFormat="1" applyFont="1" applyFill="1" applyBorder="1" applyAlignment="1">
      <alignment horizontal="left" vertical="center" wrapText="1"/>
    </xf>
    <xf numFmtId="167" fontId="14" fillId="3" borderId="4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left"/>
    </xf>
    <xf numFmtId="167" fontId="5" fillId="2" borderId="2" xfId="1" applyNumberFormat="1" applyFont="1" applyFill="1" applyBorder="1" applyAlignment="1">
      <alignment wrapText="1"/>
    </xf>
    <xf numFmtId="167" fontId="7" fillId="2" borderId="1" xfId="1" applyNumberFormat="1" applyFont="1" applyFill="1" applyBorder="1"/>
    <xf numFmtId="167" fontId="3" fillId="2" borderId="2" xfId="1" applyNumberFormat="1" applyFont="1" applyFill="1" applyBorder="1"/>
    <xf numFmtId="167" fontId="9" fillId="2" borderId="2" xfId="1" applyNumberFormat="1" applyFont="1" applyFill="1" applyBorder="1"/>
    <xf numFmtId="167" fontId="13" fillId="2" borderId="3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center"/>
    </xf>
    <xf numFmtId="167" fontId="15" fillId="2" borderId="2" xfId="1" applyNumberFormat="1" applyFont="1" applyFill="1" applyBorder="1" applyAlignment="1">
      <alignment horizontal="left" vertical="center" wrapText="1"/>
    </xf>
    <xf numFmtId="167" fontId="5" fillId="5" borderId="2" xfId="1" applyNumberFormat="1" applyFont="1" applyFill="1" applyBorder="1" applyAlignment="1">
      <alignment horizontal="left" vertical="center" wrapText="1"/>
    </xf>
    <xf numFmtId="167" fontId="15" fillId="2" borderId="3" xfId="1" applyNumberFormat="1" applyFont="1" applyFill="1" applyBorder="1" applyAlignment="1">
      <alignment horizontal="left" vertical="center"/>
    </xf>
    <xf numFmtId="167" fontId="5" fillId="2" borderId="2" xfId="1" applyNumberFormat="1" applyFont="1" applyFill="1" applyBorder="1" applyAlignment="1"/>
    <xf numFmtId="167" fontId="11" fillId="2" borderId="2" xfId="1" applyNumberFormat="1" applyFont="1" applyFill="1" applyBorder="1"/>
    <xf numFmtId="165" fontId="7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right"/>
    </xf>
    <xf numFmtId="165" fontId="5" fillId="2" borderId="2" xfId="1" applyNumberFormat="1" applyFont="1" applyFill="1" applyBorder="1" applyAlignment="1">
      <alignment wrapText="1"/>
    </xf>
    <xf numFmtId="165" fontId="3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/>
    <xf numFmtId="165" fontId="12" fillId="2" borderId="2" xfId="1" applyNumberFormat="1" applyFont="1" applyFill="1" applyBorder="1"/>
    <xf numFmtId="165" fontId="13" fillId="2" borderId="3" xfId="1" applyNumberFormat="1" applyFont="1" applyFill="1" applyBorder="1" applyAlignment="1">
      <alignment horizontal="left" vertical="center" wrapText="1"/>
    </xf>
    <xf numFmtId="165" fontId="16" fillId="2" borderId="2" xfId="1" applyNumberFormat="1" applyFont="1" applyFill="1" applyBorder="1" applyAlignment="1">
      <alignment horizontal="left"/>
    </xf>
    <xf numFmtId="165" fontId="13" fillId="2" borderId="3" xfId="1" applyNumberFormat="1" applyFont="1" applyFill="1" applyBorder="1" applyAlignment="1">
      <alignment horizontal="left" vertical="center"/>
    </xf>
    <xf numFmtId="167" fontId="19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vertical="center"/>
    </xf>
    <xf numFmtId="165" fontId="5" fillId="7" borderId="2" xfId="1" applyNumberFormat="1" applyFont="1" applyFill="1" applyBorder="1"/>
    <xf numFmtId="10" fontId="5" fillId="8" borderId="5" xfId="5" applyNumberFormat="1" applyFont="1" applyFill="1" applyBorder="1"/>
    <xf numFmtId="171" fontId="0" fillId="0" borderId="0" xfId="0" applyNumberFormat="1"/>
    <xf numFmtId="167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center" vertical="center"/>
    </xf>
    <xf numFmtId="174" fontId="5" fillId="2" borderId="2" xfId="1" applyNumberFormat="1" applyFont="1" applyFill="1" applyBorder="1" applyAlignment="1">
      <alignment horizontal="right"/>
    </xf>
    <xf numFmtId="174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left"/>
    </xf>
    <xf numFmtId="174" fontId="5" fillId="2" borderId="2" xfId="1" applyNumberFormat="1" applyFont="1" applyFill="1" applyBorder="1" applyAlignment="1">
      <alignment wrapText="1"/>
    </xf>
    <xf numFmtId="174" fontId="3" fillId="2" borderId="2" xfId="1" applyNumberFormat="1" applyFont="1" applyFill="1" applyBorder="1"/>
    <xf numFmtId="174" fontId="9" fillId="2" borderId="2" xfId="1" applyNumberFormat="1" applyFont="1" applyFill="1" applyBorder="1"/>
    <xf numFmtId="174" fontId="7" fillId="2" borderId="2" xfId="1" applyNumberFormat="1" applyFont="1" applyFill="1" applyBorder="1"/>
    <xf numFmtId="174" fontId="3" fillId="2" borderId="2" xfId="1" applyNumberFormat="1" applyFont="1" applyFill="1" applyBorder="1" applyAlignment="1"/>
    <xf numFmtId="174" fontId="17" fillId="2" borderId="2" xfId="1" applyNumberFormat="1" applyFont="1" applyFill="1" applyBorder="1" applyAlignment="1">
      <alignment horizontal="center"/>
    </xf>
    <xf numFmtId="174" fontId="10" fillId="2" borderId="2" xfId="1" applyNumberFormat="1" applyFont="1" applyFill="1" applyBorder="1"/>
    <xf numFmtId="174" fontId="5" fillId="6" borderId="2" xfId="1" applyNumberFormat="1" applyFont="1" applyFill="1" applyBorder="1" applyAlignment="1">
      <alignment horizontal="right"/>
    </xf>
    <xf numFmtId="174" fontId="5" fillId="7" borderId="2" xfId="1" applyNumberFormat="1" applyFont="1" applyFill="1" applyBorder="1"/>
    <xf numFmtId="174" fontId="5" fillId="7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 applyAlignment="1">
      <alignment horizontal="right"/>
    </xf>
    <xf numFmtId="171" fontId="5" fillId="2" borderId="2" xfId="1" applyNumberFormat="1" applyFont="1" applyFill="1" applyBorder="1" applyAlignment="1">
      <alignment horizontal="right"/>
    </xf>
    <xf numFmtId="167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5" fontId="0" fillId="0" borderId="0" xfId="0" applyNumberFormat="1"/>
    <xf numFmtId="175" fontId="5" fillId="2" borderId="2" xfId="1" applyNumberFormat="1" applyFont="1" applyFill="1" applyBorder="1"/>
    <xf numFmtId="169" fontId="7" fillId="2" borderId="2" xfId="1" applyNumberFormat="1" applyFont="1" applyFill="1" applyBorder="1"/>
    <xf numFmtId="167" fontId="33" fillId="0" borderId="3" xfId="1" applyNumberFormat="1" applyFont="1" applyFill="1" applyBorder="1"/>
    <xf numFmtId="172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/>
    <xf numFmtId="167" fontId="34" fillId="0" borderId="0" xfId="1" applyNumberFormat="1" applyFont="1" applyFill="1"/>
    <xf numFmtId="169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2" fontId="36" fillId="0" borderId="0" xfId="0" applyNumberFormat="1" applyFont="1" applyFill="1" applyAlignment="1">
      <alignment horizontal="right" vertical="center"/>
    </xf>
    <xf numFmtId="172" fontId="36" fillId="0" borderId="0" xfId="0" applyNumberFormat="1" applyFont="1" applyFill="1"/>
    <xf numFmtId="167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 applyAlignment="1">
      <alignment horizontal="center" vertical="center"/>
    </xf>
    <xf numFmtId="172" fontId="36" fillId="0" borderId="0" xfId="1" applyNumberFormat="1" applyFont="1" applyFill="1" applyAlignment="1">
      <alignment horizontal="right" vertical="center"/>
    </xf>
    <xf numFmtId="172" fontId="36" fillId="0" borderId="0" xfId="1" applyNumberFormat="1" applyFont="1" applyFill="1" applyAlignment="1">
      <alignment horizontal="center" vertical="center"/>
    </xf>
    <xf numFmtId="43" fontId="36" fillId="0" borderId="0" xfId="1" applyFont="1" applyFill="1" applyAlignment="1">
      <alignment horizontal="center" vertical="center"/>
    </xf>
    <xf numFmtId="173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7" fontId="37" fillId="0" borderId="4" xfId="14" applyNumberFormat="1" applyFont="1" applyFill="1"/>
    <xf numFmtId="174" fontId="5" fillId="0" borderId="2" xfId="1" applyNumberFormat="1" applyFont="1" applyFill="1" applyBorder="1" applyAlignment="1">
      <alignment horizontal="right"/>
    </xf>
    <xf numFmtId="167" fontId="33" fillId="0" borderId="3" xfId="13" applyNumberFormat="1" applyFont="1" applyFill="1"/>
    <xf numFmtId="172" fontId="34" fillId="0" borderId="0" xfId="1" applyNumberFormat="1" applyFont="1" applyFill="1" applyAlignment="1">
      <alignment horizontal="right"/>
    </xf>
    <xf numFmtId="170" fontId="34" fillId="0" borderId="0" xfId="1" applyNumberFormat="1" applyFont="1" applyFill="1"/>
    <xf numFmtId="168" fontId="34" fillId="0" borderId="0" xfId="1" applyNumberFormat="1" applyFont="1" applyFill="1"/>
    <xf numFmtId="10" fontId="34" fillId="0" borderId="0" xfId="5" applyNumberFormat="1" applyFont="1" applyFill="1"/>
    <xf numFmtId="164" fontId="34" fillId="0" borderId="2" xfId="2" applyNumberFormat="1" applyFont="1" applyFill="1" applyBorder="1" applyAlignment="1">
      <alignment horizontal="left" vertical="center" wrapText="1"/>
    </xf>
    <xf numFmtId="172" fontId="34" fillId="0" borderId="2" xfId="1" applyNumberFormat="1" applyFont="1" applyFill="1" applyBorder="1" applyAlignment="1">
      <alignment horizontal="right" vertical="center"/>
    </xf>
    <xf numFmtId="172" fontId="34" fillId="0" borderId="2" xfId="1" applyNumberFormat="1" applyFont="1" applyFill="1" applyBorder="1" applyAlignment="1">
      <alignment horizontal="right"/>
    </xf>
    <xf numFmtId="164" fontId="34" fillId="0" borderId="2" xfId="2" applyNumberFormat="1" applyFont="1" applyFill="1" applyBorder="1"/>
    <xf numFmtId="167" fontId="5" fillId="2" borderId="2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/>
    <xf numFmtId="169" fontId="5" fillId="2" borderId="2" xfId="1" applyNumberFormat="1" applyFont="1" applyFill="1" applyBorder="1" applyAlignment="1">
      <alignment horizontal="right"/>
    </xf>
    <xf numFmtId="167" fontId="34" fillId="0" borderId="0" xfId="7" quotePrefix="1" applyNumberFormat="1" applyFont="1" applyFill="1"/>
    <xf numFmtId="10" fontId="5" fillId="2" borderId="2" xfId="5" applyNumberFormat="1" applyFont="1" applyFill="1" applyBorder="1"/>
    <xf numFmtId="177" fontId="14" fillId="3" borderId="4" xfId="5" applyNumberFormat="1" applyFont="1" applyFill="1" applyBorder="1" applyAlignment="1">
      <alignment horizontal="left" vertical="center" wrapText="1"/>
    </xf>
    <xf numFmtId="177" fontId="5" fillId="2" borderId="2" xfId="5" applyNumberFormat="1" applyFont="1" applyFill="1" applyBorder="1" applyAlignment="1">
      <alignment horizontal="right"/>
    </xf>
    <xf numFmtId="177" fontId="5" fillId="2" borderId="2" xfId="5" applyNumberFormat="1" applyFont="1" applyFill="1" applyBorder="1"/>
    <xf numFmtId="178" fontId="34" fillId="0" borderId="0" xfId="1" applyNumberFormat="1" applyFont="1" applyFill="1"/>
    <xf numFmtId="178" fontId="34" fillId="0" borderId="0" xfId="1" applyNumberFormat="1" applyFont="1" applyFill="1" applyAlignment="1">
      <alignment horizontal="right" vertical="center"/>
    </xf>
    <xf numFmtId="170" fontId="34" fillId="40" borderId="0" xfId="1" applyNumberFormat="1" applyFont="1" applyFill="1" applyAlignment="1">
      <alignment horizontal="right" vertical="center"/>
    </xf>
    <xf numFmtId="172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5" fontId="34" fillId="40" borderId="0" xfId="1" applyNumberFormat="1" applyFont="1" applyFill="1" applyAlignment="1">
      <alignment horizontal="right" vertical="center"/>
    </xf>
    <xf numFmtId="167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2" fontId="39" fillId="0" borderId="0" xfId="1" applyNumberFormat="1" applyFont="1" applyFill="1"/>
    <xf numFmtId="167" fontId="39" fillId="0" borderId="0" xfId="1" quotePrefix="1" applyNumberFormat="1" applyFont="1" applyFill="1"/>
    <xf numFmtId="0" fontId="40" fillId="0" borderId="0" xfId="2" applyFont="1" applyFill="1"/>
    <xf numFmtId="172" fontId="39" fillId="0" borderId="0" xfId="1" applyNumberFormat="1" applyFont="1" applyFill="1" applyAlignment="1">
      <alignment horizontal="right" vertical="center"/>
    </xf>
    <xf numFmtId="169" fontId="39" fillId="0" borderId="0" xfId="1" applyNumberFormat="1" applyFont="1" applyFill="1"/>
    <xf numFmtId="176" fontId="5" fillId="2" borderId="2" xfId="5" applyNumberFormat="1" applyFont="1" applyFill="1" applyBorder="1"/>
    <xf numFmtId="178" fontId="36" fillId="40" borderId="0" xfId="1" applyNumberFormat="1" applyFont="1" applyFill="1" applyAlignment="1">
      <alignment horizontal="right" vertical="center"/>
    </xf>
    <xf numFmtId="178" fontId="34" fillId="40" borderId="0" xfId="1" applyNumberFormat="1" applyFont="1" applyFill="1"/>
    <xf numFmtId="165" fontId="36" fillId="40" borderId="0" xfId="1" applyNumberFormat="1" applyFont="1" applyFill="1"/>
    <xf numFmtId="179" fontId="34" fillId="0" borderId="0" xfId="1" applyNumberFormat="1" applyFont="1" applyFill="1" applyAlignment="1">
      <alignment horizontal="left"/>
    </xf>
    <xf numFmtId="167" fontId="7" fillId="2" borderId="2" xfId="1" applyNumberFormat="1" applyFont="1" applyFill="1" applyBorder="1" applyAlignment="1">
      <alignment horizontal="left" vertical="center" wrapText="1"/>
    </xf>
    <xf numFmtId="166" fontId="34" fillId="0" borderId="0" xfId="1" applyNumberFormat="1" applyFont="1" applyFill="1" applyAlignment="1">
      <alignment horizontal="right" vertical="center"/>
    </xf>
    <xf numFmtId="166" fontId="34" fillId="0" borderId="0" xfId="1" applyNumberFormat="1" applyFont="1" applyFill="1"/>
    <xf numFmtId="166" fontId="41" fillId="0" borderId="0" xfId="1" applyNumberFormat="1" applyFont="1"/>
    <xf numFmtId="1" fontId="39" fillId="0" borderId="0" xfId="1" applyNumberFormat="1" applyFont="1" applyFill="1"/>
    <xf numFmtId="167" fontId="39" fillId="0" borderId="0" xfId="1" applyNumberFormat="1" applyFont="1" applyFill="1" applyAlignment="1">
      <alignment horizontal="right" vertical="center"/>
    </xf>
    <xf numFmtId="177" fontId="39" fillId="0" borderId="0" xfId="5" applyNumberFormat="1" applyFont="1" applyFill="1"/>
    <xf numFmtId="43" fontId="39" fillId="0" borderId="0" xfId="1" applyFont="1" applyFill="1"/>
    <xf numFmtId="10" fontId="34" fillId="0" borderId="0" xfId="12" applyNumberFormat="1" applyFont="1" applyFill="1"/>
    <xf numFmtId="167" fontId="5" fillId="4" borderId="2" xfId="7" applyNumberFormat="1" applyFont="1" applyFill="1" applyBorder="1" applyAlignment="1"/>
    <xf numFmtId="168" fontId="5" fillId="2" borderId="2" xfId="1" applyNumberFormat="1" applyFont="1" applyFill="1" applyBorder="1" applyAlignment="1">
      <alignment horizontal="left" vertical="center" wrapText="1"/>
    </xf>
    <xf numFmtId="167" fontId="38" fillId="0" borderId="0" xfId="1" applyNumberFormat="1" applyFont="1" applyFill="1" applyAlignment="1">
      <alignment horizontal="center"/>
    </xf>
    <xf numFmtId="167" fontId="34" fillId="0" borderId="0" xfId="1" applyNumberFormat="1" applyFont="1" applyFill="1" applyAlignment="1">
      <alignment horizontal="center"/>
    </xf>
    <xf numFmtId="172" fontId="34" fillId="0" borderId="0" xfId="1" applyNumberFormat="1" applyFont="1" applyFill="1" applyAlignment="1">
      <alignment horizontal="center"/>
    </xf>
    <xf numFmtId="169" fontId="34" fillId="0" borderId="0" xfId="1" applyNumberFormat="1" applyFont="1" applyFill="1" applyAlignment="1">
      <alignment horizontal="center"/>
    </xf>
    <xf numFmtId="167" fontId="41" fillId="0" borderId="22" xfId="1" applyNumberFormat="1" applyFont="1" applyFill="1" applyBorder="1" applyAlignment="1">
      <alignment horizontal="center"/>
    </xf>
    <xf numFmtId="167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2" fontId="34" fillId="40" borderId="0" xfId="1" applyNumberFormat="1" applyFont="1" applyFill="1" applyAlignment="1">
      <alignment horizontal="center"/>
    </xf>
    <xf numFmtId="172" fontId="34" fillId="40" borderId="0" xfId="7" applyNumberFormat="1" applyFont="1" applyFill="1" applyAlignment="1">
      <alignment horizontal="center"/>
    </xf>
    <xf numFmtId="167" fontId="38" fillId="0" borderId="20" xfId="1" applyNumberFormat="1" applyFont="1" applyFill="1" applyBorder="1" applyAlignment="1">
      <alignment horizontal="center" vertical="center"/>
    </xf>
    <xf numFmtId="167" fontId="41" fillId="0" borderId="23" xfId="1" applyNumberFormat="1" applyFont="1" applyFill="1" applyBorder="1" applyAlignment="1">
      <alignment horizontal="left" vertical="center"/>
    </xf>
    <xf numFmtId="167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7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7" fontId="41" fillId="0" borderId="21" xfId="7" applyNumberFormat="1" applyFont="1" applyFill="1" applyBorder="1" applyAlignment="1">
      <alignment horizontal="center" vertical="center" wrapText="1"/>
    </xf>
    <xf numFmtId="167" fontId="38" fillId="0" borderId="14" xfId="1" applyNumberFormat="1" applyFont="1" applyFill="1" applyBorder="1" applyAlignment="1">
      <alignment horizontal="center" vertical="center"/>
    </xf>
    <xf numFmtId="167" fontId="41" fillId="0" borderId="18" xfId="1" applyNumberFormat="1" applyFont="1" applyFill="1" applyBorder="1" applyAlignment="1">
      <alignment horizontal="left" vertical="center"/>
    </xf>
    <xf numFmtId="167" fontId="41" fillId="0" borderId="19" xfId="1" applyNumberFormat="1" applyFont="1" applyFill="1" applyBorder="1" applyAlignment="1">
      <alignment horizontal="center"/>
    </xf>
    <xf numFmtId="167" fontId="38" fillId="0" borderId="25" xfId="1" applyNumberFormat="1" applyFont="1" applyFill="1" applyBorder="1" applyAlignment="1">
      <alignment horizontal="center"/>
    </xf>
    <xf numFmtId="167" fontId="38" fillId="0" borderId="24" xfId="1" applyNumberFormat="1" applyFont="1" applyFill="1" applyBorder="1" applyAlignment="1">
      <alignment horizontal="center"/>
    </xf>
    <xf numFmtId="179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7" fontId="41" fillId="0" borderId="18" xfId="7" applyNumberFormat="1" applyFont="1" applyFill="1" applyBorder="1" applyAlignment="1">
      <alignment horizontal="center" vertical="center"/>
    </xf>
    <xf numFmtId="167" fontId="38" fillId="0" borderId="15" xfId="1" applyNumberFormat="1" applyFont="1" applyFill="1" applyBorder="1" applyAlignment="1">
      <alignment horizontal="center" vertical="center"/>
    </xf>
    <xf numFmtId="167" fontId="34" fillId="0" borderId="16" xfId="1" applyNumberFormat="1" applyFont="1" applyFill="1" applyBorder="1" applyAlignment="1">
      <alignment horizontal="center" vertical="center"/>
    </xf>
    <xf numFmtId="178" fontId="0" fillId="0" borderId="0" xfId="1" applyNumberFormat="1" applyFont="1"/>
    <xf numFmtId="178" fontId="34" fillId="0" borderId="0" xfId="1" applyNumberFormat="1" applyFont="1" applyFill="1" applyAlignment="1">
      <alignment horizontal="left" vertical="center"/>
    </xf>
    <xf numFmtId="179" fontId="34" fillId="0" borderId="0" xfId="1" applyNumberFormat="1" applyFont="1" applyFill="1" applyAlignment="1">
      <alignment vertical="center"/>
    </xf>
    <xf numFmtId="174" fontId="5" fillId="40" borderId="2" xfId="1" applyNumberFormat="1" applyFont="1" applyFill="1" applyBorder="1"/>
    <xf numFmtId="167" fontId="38" fillId="0" borderId="21" xfId="1" applyNumberFormat="1" applyFont="1" applyFill="1" applyBorder="1" applyAlignment="1">
      <alignment horizontal="center" vertical="center"/>
    </xf>
    <xf numFmtId="167" fontId="38" fillId="0" borderId="0" xfId="1" applyNumberFormat="1" applyFont="1" applyFill="1" applyBorder="1" applyAlignment="1">
      <alignment horizontal="center"/>
    </xf>
    <xf numFmtId="167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7" fontId="43" fillId="0" borderId="0" xfId="1" applyNumberFormat="1" applyFont="1" applyFill="1" applyAlignment="1">
      <alignment horizontal="right" vertical="center"/>
    </xf>
    <xf numFmtId="172" fontId="43" fillId="0" borderId="0" xfId="1" applyNumberFormat="1" applyFont="1" applyFill="1" applyAlignment="1">
      <alignment vertical="center"/>
    </xf>
    <xf numFmtId="43" fontId="43" fillId="0" borderId="0" xfId="1" applyFont="1" applyFill="1" applyAlignment="1">
      <alignment vertical="center"/>
    </xf>
    <xf numFmtId="174" fontId="5" fillId="40" borderId="2" xfId="1" applyNumberFormat="1" applyFont="1" applyFill="1" applyBorder="1" applyAlignment="1">
      <alignment horizontal="right"/>
    </xf>
    <xf numFmtId="165" fontId="0" fillId="0" borderId="0" xfId="1" applyNumberFormat="1" applyFont="1"/>
    <xf numFmtId="167" fontId="43" fillId="0" borderId="0" xfId="1" applyNumberFormat="1" applyFont="1" applyFill="1"/>
    <xf numFmtId="172" fontId="43" fillId="0" borderId="0" xfId="1" applyNumberFormat="1" applyFont="1" applyFill="1" applyAlignment="1">
      <alignment horizontal="right" vertical="center"/>
    </xf>
    <xf numFmtId="169" fontId="5" fillId="2" borderId="2" xfId="1" applyNumberFormat="1" applyFont="1" applyFill="1" applyBorder="1" applyAlignment="1">
      <alignment horizontal="left" vertical="center" wrapText="1"/>
    </xf>
    <xf numFmtId="168" fontId="34" fillId="0" borderId="0" xfId="1" applyNumberFormat="1" applyFont="1" applyFill="1" applyAlignment="1">
      <alignment horizontal="right" vertical="center"/>
    </xf>
    <xf numFmtId="174" fontId="45" fillId="40" borderId="0" xfId="7" applyNumberFormat="1" applyFont="1" applyFill="1"/>
    <xf numFmtId="175" fontId="45" fillId="40" borderId="0" xfId="7" applyNumberFormat="1" applyFont="1" applyFill="1"/>
    <xf numFmtId="171" fontId="45" fillId="40" borderId="0" xfId="7" applyNumberFormat="1" applyFont="1" applyFill="1"/>
    <xf numFmtId="168" fontId="5" fillId="2" borderId="2" xfId="1" applyNumberFormat="1" applyFont="1" applyFill="1" applyBorder="1" applyAlignment="1">
      <alignment horizontal="right"/>
    </xf>
    <xf numFmtId="169" fontId="36" fillId="40" borderId="0" xfId="1" applyNumberFormat="1" applyFont="1" applyFill="1"/>
    <xf numFmtId="168" fontId="11" fillId="2" borderId="2" xfId="1" applyNumberFormat="1" applyFont="1" applyFill="1" applyBorder="1"/>
    <xf numFmtId="164" fontId="5" fillId="2" borderId="2" xfId="1" applyNumberFormat="1" applyFont="1" applyFill="1" applyBorder="1" applyAlignment="1">
      <alignment horizontal="right"/>
    </xf>
    <xf numFmtId="167" fontId="46" fillId="2" borderId="3" xfId="1" applyNumberFormat="1" applyFont="1" applyFill="1" applyBorder="1" applyAlignment="1">
      <alignment horizontal="left" vertical="center" wrapText="1"/>
    </xf>
    <xf numFmtId="167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7" fontId="47" fillId="3" borderId="4" xfId="5" applyNumberFormat="1" applyFont="1" applyFill="1" applyBorder="1" applyAlignment="1">
      <alignment horizontal="left" vertical="center" wrapText="1"/>
    </xf>
    <xf numFmtId="167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7" fontId="48" fillId="2" borderId="3" xfId="1" applyNumberFormat="1" applyFont="1" applyFill="1" applyBorder="1" applyAlignment="1">
      <alignment horizontal="left" vertical="center" wrapText="1"/>
    </xf>
    <xf numFmtId="167" fontId="46" fillId="2" borderId="2" xfId="1" applyNumberFormat="1" applyFont="1" applyFill="1" applyBorder="1" applyAlignment="1">
      <alignment horizontal="left" vertical="center" wrapText="1"/>
    </xf>
    <xf numFmtId="167" fontId="46" fillId="2" borderId="3" xfId="1" applyNumberFormat="1" applyFont="1" applyFill="1" applyBorder="1" applyAlignment="1">
      <alignment horizontal="left" vertical="center"/>
    </xf>
    <xf numFmtId="168" fontId="3" fillId="0" borderId="0" xfId="1" applyNumberFormat="1" applyFont="1"/>
    <xf numFmtId="165" fontId="3" fillId="0" borderId="0" xfId="1" applyNumberFormat="1" applyFont="1"/>
    <xf numFmtId="165" fontId="48" fillId="2" borderId="3" xfId="1" applyNumberFormat="1" applyFont="1" applyFill="1" applyBorder="1" applyAlignment="1">
      <alignment horizontal="left" vertical="center"/>
    </xf>
    <xf numFmtId="165" fontId="49" fillId="2" borderId="2" xfId="1" applyNumberFormat="1" applyFont="1" applyFill="1" applyBorder="1" applyAlignment="1">
      <alignment horizontal="left"/>
    </xf>
    <xf numFmtId="165" fontId="48" fillId="2" borderId="3" xfId="1" applyNumberFormat="1" applyFont="1" applyFill="1" applyBorder="1" applyAlignment="1">
      <alignment horizontal="left" vertical="center" wrapText="1"/>
    </xf>
    <xf numFmtId="43" fontId="5" fillId="2" borderId="2" xfId="1" applyFont="1" applyFill="1" applyBorder="1" applyAlignment="1">
      <alignment horizontal="left" vertical="center" wrapText="1"/>
    </xf>
    <xf numFmtId="43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 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B9-9144-8574-784943221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9A-AE4F-B664-2AC2F0953BAB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9A-AE4F-B664-2AC2F0953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98-4F42-BC6F-F21CBDDA9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3.648888574565734E-2</c:v>
                </c:pt>
                <c:pt idx="1">
                  <c:v>3.5367193307014766E-2</c:v>
                </c:pt>
                <c:pt idx="2">
                  <c:v>3.4266144324889281E-2</c:v>
                </c:pt>
                <c:pt idx="3">
                  <c:v>3.3194950681689761E-2</c:v>
                </c:pt>
                <c:pt idx="4">
                  <c:v>3.2157361049728328E-2</c:v>
                </c:pt>
                <c:pt idx="5">
                  <c:v>3.1154351932922042E-2</c:v>
                </c:pt>
                <c:pt idx="6">
                  <c:v>3.0185573160110835E-2</c:v>
                </c:pt>
                <c:pt idx="7">
                  <c:v>2.9250107558737026E-2</c:v>
                </c:pt>
                <c:pt idx="8">
                  <c:v>2.8346856477251769E-2</c:v>
                </c:pt>
                <c:pt idx="9">
                  <c:v>2.7474723304839577E-2</c:v>
                </c:pt>
                <c:pt idx="10">
                  <c:v>2.6632691530459107E-2</c:v>
                </c:pt>
                <c:pt idx="11">
                  <c:v>2.5819852073798444E-2</c:v>
                </c:pt>
                <c:pt idx="12">
                  <c:v>2.5035409213180593E-2</c:v>
                </c:pt>
                <c:pt idx="13">
                  <c:v>2.4278689107009921E-2</c:v>
                </c:pt>
                <c:pt idx="14">
                  <c:v>2.3549163949044161E-2</c:v>
                </c:pt>
                <c:pt idx="15">
                  <c:v>2.2846513922732292E-2</c:v>
                </c:pt>
                <c:pt idx="16">
                  <c:v>2.2170757742458136E-2</c:v>
                </c:pt>
                <c:pt idx="17">
                  <c:v>2.1529036871338336E-2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B0-7B40-AEE6-94387D72D654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3.6462180546247058E-2</c:v>
                </c:pt>
                <c:pt idx="1">
                  <c:v>3.5318804918418767E-2</c:v>
                </c:pt>
                <c:pt idx="2">
                  <c:v>3.4207442191529713E-2</c:v>
                </c:pt>
                <c:pt idx="3">
                  <c:v>3.3133869944774297E-2</c:v>
                </c:pt>
                <c:pt idx="4">
                  <c:v>3.2100057712365571E-2</c:v>
                </c:pt>
                <c:pt idx="5">
                  <c:v>3.1106135026746973E-2</c:v>
                </c:pt>
                <c:pt idx="6">
                  <c:v>3.0151423721461956E-2</c:v>
                </c:pt>
                <c:pt idx="7">
                  <c:v>2.9234966088385272E-2</c:v>
                </c:pt>
                <c:pt idx="8">
                  <c:v>2.8355784383960581E-2</c:v>
                </c:pt>
                <c:pt idx="9">
                  <c:v>2.7513005900686283E-2</c:v>
                </c:pt>
                <c:pt idx="10">
                  <c:v>2.6705930654003396E-2</c:v>
                </c:pt>
                <c:pt idx="11">
                  <c:v>2.593409362190302E-2</c:v>
                </c:pt>
                <c:pt idx="12">
                  <c:v>2.5197366443463265E-2</c:v>
                </c:pt>
                <c:pt idx="13">
                  <c:v>2.4496154692922989E-2</c:v>
                </c:pt>
                <c:pt idx="14">
                  <c:v>2.3831780022727012E-2</c:v>
                </c:pt>
                <c:pt idx="15">
                  <c:v>2.3207205204478942E-2</c:v>
                </c:pt>
                <c:pt idx="16">
                  <c:v>2.2628390136492316E-2</c:v>
                </c:pt>
                <c:pt idx="17">
                  <c:v>2.2112216819578423E-2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0-7B40-AEE6-94387D72D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744-F14C-B6D4-804906031CA9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744-F14C-B6D4-804906031CA9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744-F14C-B6D4-804906031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550-A740-A001-5EC2B6870DAB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8550-A740-A001-5EC2B6870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8550-A740-A001-5EC2B6870DA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8550-A740-A001-5EC2B6870DAB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ECF-674A-A7A2-75E10981C862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ECF-674A-A7A2-75E10981C862}"/>
            </c:ext>
          </c:extLst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1.1892366337833096</c:v>
                </c:pt>
                <c:pt idx="3">
                  <c:v>1.3679298491821201</c:v>
                </c:pt>
                <c:pt idx="4">
                  <c:v>1.551746530524603</c:v>
                </c:pt>
                <c:pt idx="5">
                  <c:v>1.7400208636100756</c:v>
                </c:pt>
                <c:pt idx="6">
                  <c:v>1.9320774318994012</c:v>
                </c:pt>
                <c:pt idx="7">
                  <c:v>2.1272273346265949</c:v>
                </c:pt>
                <c:pt idx="8">
                  <c:v>2.3247739002330876</c:v>
                </c:pt>
                <c:pt idx="9">
                  <c:v>2.5240226181638037</c:v>
                </c:pt>
                <c:pt idx="10">
                  <c:v>2.7242920719757606</c:v>
                </c:pt>
                <c:pt idx="11">
                  <c:v>2.9249240757924415</c:v>
                </c:pt>
                <c:pt idx="12">
                  <c:v>3.1252921250819492</c:v>
                </c:pt>
                <c:pt idx="13">
                  <c:v>3.3248078343672818</c:v>
                </c:pt>
                <c:pt idx="14">
                  <c:v>3.5229253637649096</c:v>
                </c:pt>
                <c:pt idx="15">
                  <c:v>3.7191440137029579</c:v>
                </c:pt>
                <c:pt idx="16">
                  <c:v>3.9130092479454706</c:v>
                </c:pt>
                <c:pt idx="17">
                  <c:v>4.104112426306882</c:v>
                </c:pt>
                <c:pt idx="18">
                  <c:v>4.2891336318202233</c:v>
                </c:pt>
                <c:pt idx="19">
                  <c:v>4.4681302663415936</c:v>
                </c:pt>
                <c:pt idx="20">
                  <c:v>4.6411510312561459</c:v>
                </c:pt>
                <c:pt idx="21">
                  <c:v>4.8082396302700623</c:v>
                </c:pt>
                <c:pt idx="22">
                  <c:v>4.9694372635125355</c:v>
                </c:pt>
                <c:pt idx="23">
                  <c:v>5.1247842337144398</c:v>
                </c:pt>
                <c:pt idx="24">
                  <c:v>5.2743208944768663</c:v>
                </c:pt>
                <c:pt idx="25">
                  <c:v>5.4180881095014337</c:v>
                </c:pt>
                <c:pt idx="26">
                  <c:v>5.5561273488521152</c:v>
                </c:pt>
                <c:pt idx="27">
                  <c:v>5.6884805172449555</c:v>
                </c:pt>
                <c:pt idx="28">
                  <c:v>5.8151895861125968</c:v>
                </c:pt>
                <c:pt idx="29">
                  <c:v>5.9362960834015199</c:v>
                </c:pt>
                <c:pt idx="30">
                  <c:v>6.0518404812348914</c:v>
                </c:pt>
                <c:pt idx="31">
                  <c:v>6.1618615106452816</c:v>
                </c:pt>
                <c:pt idx="32">
                  <c:v>6.2663954239139619</c:v>
                </c:pt>
                <c:pt idx="33">
                  <c:v>6.3654752180814729</c:v>
                </c:pt>
                <c:pt idx="34">
                  <c:v>6.4591298275298366</c:v>
                </c:pt>
                <c:pt idx="35">
                  <c:v>6.5473832888916332</c:v>
                </c:pt>
                <c:pt idx="36">
                  <c:v>6.6302538776253028</c:v>
                </c:pt>
                <c:pt idx="37">
                  <c:v>6.7077532122103554</c:v>
                </c:pt>
                <c:pt idx="38">
                  <c:v>6.77988531883683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CF-674A-A7A2-75E10981C862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CF-674A-A7A2-75E10981C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39.383563713895761</c:v>
                </c:pt>
                <c:pt idx="2">
                  <c:v>42.93148531900934</c:v>
                </c:pt>
                <c:pt idx="3">
                  <c:v>46.349699342542593</c:v>
                </c:pt>
                <c:pt idx="4">
                  <c:v>49.605972118494023</c:v>
                </c:pt>
                <c:pt idx="5">
                  <c:v>52.674069905097369</c:v>
                </c:pt>
                <c:pt idx="6">
                  <c:v>55.533137541206898</c:v>
                </c:pt>
                <c:pt idx="7">
                  <c:v>58.167056307329595</c:v>
                </c:pt>
                <c:pt idx="8">
                  <c:v>60.563817782728322</c:v>
                </c:pt>
                <c:pt idx="9">
                  <c:v>62.714936559669141</c:v>
                </c:pt>
                <c:pt idx="10">
                  <c:v>64.614914292798332</c:v>
                </c:pt>
                <c:pt idx="11">
                  <c:v>66.260760148598735</c:v>
                </c:pt>
                <c:pt idx="12">
                  <c:v>67.651567604859366</c:v>
                </c:pt>
                <c:pt idx="13">
                  <c:v>68.788144002771475</c:v>
                </c:pt>
                <c:pt idx="14">
                  <c:v>69.672686992860847</c:v>
                </c:pt>
                <c:pt idx="15">
                  <c:v>70.308499814448979</c:v>
                </c:pt>
                <c:pt idx="16">
                  <c:v>70.699735170526168</c:v>
                </c:pt>
                <c:pt idx="17">
                  <c:v>70.851153899944364</c:v>
                </c:pt>
                <c:pt idx="18">
                  <c:v>70.767878420948861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7C-D642-9B72-C0607E4427F9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17.336839811616969</c:v>
                </c:pt>
                <c:pt idx="17">
                  <c:v>12.745875614172032</c:v>
                </c:pt>
                <c:pt idx="18">
                  <c:v>7.7774879146958513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7C-D642-9B72-C0607E4427F9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57C-D642-9B72-C0607E4427F9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57C-D642-9B72-C0607E442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104.99723699656077</c:v>
                </c:pt>
                <c:pt idx="1">
                  <c:v>125.04045324546543</c:v>
                </c:pt>
                <c:pt idx="2">
                  <c:v>147.2765387179831</c:v>
                </c:pt>
                <c:pt idx="3">
                  <c:v>171.74453248029457</c:v>
                </c:pt>
                <c:pt idx="4">
                  <c:v>198.47664637962419</c:v>
                </c:pt>
                <c:pt idx="5">
                  <c:v>227.49890266990033</c:v>
                </c:pt>
                <c:pt idx="6">
                  <c:v>258.83162332671935</c:v>
                </c:pt>
                <c:pt idx="7">
                  <c:v>292.48981053045691</c:v>
                </c:pt>
                <c:pt idx="8">
                  <c:v>328.48345139249687</c:v>
                </c:pt>
                <c:pt idx="9">
                  <c:v>366.81777310603309</c:v>
                </c:pt>
                <c:pt idx="10">
                  <c:v>407.49346726432981</c:v>
                </c:pt>
                <c:pt idx="11">
                  <c:v>450.50689469486463</c:v>
                </c:pt>
                <c:pt idx="12">
                  <c:v>495.85027415688018</c:v>
                </c:pt>
                <c:pt idx="13">
                  <c:v>543.51184799408838</c:v>
                </c:pt>
                <c:pt idx="14">
                  <c:v>593.47600453919495</c:v>
                </c:pt>
                <c:pt idx="15">
                  <c:v>645.72331157516089</c:v>
                </c:pt>
                <c:pt idx="16">
                  <c:v>700.230372058434</c:v>
                </c:pt>
                <c:pt idx="17">
                  <c:v>756.96932966565942</c:v>
                </c:pt>
                <c:pt idx="18">
                  <c:v>815.9577559374078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D-EF4F-8821-C2F443AE4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91D-EF4F-8821-C2F443AE4E52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topLeftCell="A13" workbookViewId="0">
      <selection activeCell="E29" sqref="E29"/>
    </sheetView>
  </sheetViews>
  <sheetFormatPr baseColWidth="10" defaultColWidth="8.6640625" defaultRowHeight="17.25" customHeight="1" x14ac:dyDescent="0.2"/>
  <cols>
    <col min="1" max="1" width="11" style="204" bestFit="1" customWidth="1"/>
    <col min="2" max="16384" width="8.6640625" style="204"/>
  </cols>
  <sheetData>
    <row r="1" spans="1:1" s="201" customFormat="1" ht="17.25" customHeight="1" x14ac:dyDescent="0.2">
      <c r="A1" s="201" t="s">
        <v>427</v>
      </c>
    </row>
    <row r="2" spans="1:1" s="201" customFormat="1" ht="17.25" customHeight="1" x14ac:dyDescent="0.2">
      <c r="A2" s="201" t="s">
        <v>428</v>
      </c>
    </row>
    <row r="3" spans="1:1" s="201" customFormat="1" ht="17.25" customHeight="1" x14ac:dyDescent="0.2">
      <c r="A3" s="201" t="s">
        <v>429</v>
      </c>
    </row>
    <row r="4" spans="1:1" s="201" customFormat="1" ht="17.25" customHeight="1" x14ac:dyDescent="0.2"/>
    <row r="5" spans="1:1" s="201" customFormat="1" ht="17.25" customHeight="1" x14ac:dyDescent="0.2">
      <c r="A5" s="202">
        <v>42669</v>
      </c>
    </row>
    <row r="6" spans="1:1" ht="17.25" customHeight="1" thickBot="1" x14ac:dyDescent="0.25">
      <c r="A6" s="203"/>
    </row>
    <row r="7" spans="1:1" ht="17.25" customHeight="1" thickTop="1" x14ac:dyDescent="0.2"/>
    <row r="8" spans="1:1" ht="17.25" customHeight="1" x14ac:dyDescent="0.2">
      <c r="A8" s="204" t="s">
        <v>350</v>
      </c>
    </row>
    <row r="9" spans="1:1" ht="17.25" customHeight="1" x14ac:dyDescent="0.2">
      <c r="A9" s="204" t="s">
        <v>387</v>
      </c>
    </row>
    <row r="10" spans="1:1" ht="17.25" customHeight="1" x14ac:dyDescent="0.2">
      <c r="A10" s="204" t="s">
        <v>430</v>
      </c>
    </row>
    <row r="11" spans="1:1" ht="17.25" customHeight="1" x14ac:dyDescent="0.2">
      <c r="A11" s="204" t="s">
        <v>351</v>
      </c>
    </row>
    <row r="13" spans="1:1" ht="17.25" customHeight="1" thickBot="1" x14ac:dyDescent="0.25">
      <c r="A13" s="205" t="s">
        <v>352</v>
      </c>
    </row>
    <row r="14" spans="1:1" ht="17.25" customHeight="1" thickTop="1" x14ac:dyDescent="0.2">
      <c r="A14" s="204" t="s">
        <v>388</v>
      </c>
    </row>
    <row r="16" spans="1:1" ht="17.25" customHeight="1" thickBot="1" x14ac:dyDescent="0.25">
      <c r="A16" s="205" t="s">
        <v>210</v>
      </c>
    </row>
    <row r="17" spans="1:1" ht="17.25" customHeight="1" thickTop="1" x14ac:dyDescent="0.2">
      <c r="A17" s="204" t="s">
        <v>431</v>
      </c>
    </row>
    <row r="18" spans="1:1" ht="17.25" customHeight="1" x14ac:dyDescent="0.2">
      <c r="A18" s="204" t="s">
        <v>432</v>
      </c>
    </row>
    <row r="20" spans="1:1" ht="17.25" customHeight="1" thickBot="1" x14ac:dyDescent="0.25">
      <c r="A20" s="205" t="s">
        <v>188</v>
      </c>
    </row>
    <row r="21" spans="1:1" ht="17.25" customHeight="1" thickTop="1" x14ac:dyDescent="0.2">
      <c r="A21" s="206" t="s">
        <v>433</v>
      </c>
    </row>
    <row r="22" spans="1:1" ht="17.25" customHeight="1" x14ac:dyDescent="0.2">
      <c r="A22" s="206"/>
    </row>
    <row r="23" spans="1:1" ht="17.25" customHeight="1" x14ac:dyDescent="0.2">
      <c r="A23" s="206"/>
    </row>
    <row r="24" spans="1:1" ht="17.25" customHeight="1" x14ac:dyDescent="0.2">
      <c r="A24" s="206"/>
    </row>
    <row r="25" spans="1:1" ht="17.25" customHeight="1" x14ac:dyDescent="0.2">
      <c r="A25" s="206"/>
    </row>
    <row r="26" spans="1:1" ht="17.25" customHeight="1" thickBot="1" x14ac:dyDescent="0.25">
      <c r="A26" s="205"/>
    </row>
    <row r="27" spans="1:1" ht="17.25" customHeight="1" thickTop="1" x14ac:dyDescent="0.2"/>
    <row r="29" spans="1:1" ht="17.25" customHeight="1" thickBot="1" x14ac:dyDescent="0.25">
      <c r="A29" s="205"/>
    </row>
    <row r="30" spans="1:1" ht="17.25" customHeight="1" thickTop="1" x14ac:dyDescent="0.2"/>
    <row r="34" spans="1:1" ht="17.25" customHeight="1" thickBot="1" x14ac:dyDescent="0.25">
      <c r="A34" s="205"/>
    </row>
    <row r="35" spans="1:1" ht="17.25" customHeight="1" thickTop="1" x14ac:dyDescent="0.2"/>
    <row r="39" spans="1:1" ht="17.25" customHeight="1" thickBot="1" x14ac:dyDescent="0.25">
      <c r="A39" s="205"/>
    </row>
    <row r="40" spans="1:1" ht="17.25" customHeight="1" thickTop="1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tabSelected="1" zoomScale="85" zoomScaleNormal="85" workbookViewId="0">
      <selection activeCell="B6" sqref="B6"/>
    </sheetView>
  </sheetViews>
  <sheetFormatPr baseColWidth="10" defaultColWidth="10.5" defaultRowHeight="14.25" customHeight="1" x14ac:dyDescent="0.15"/>
  <cols>
    <col min="1" max="1" width="62" style="70" customWidth="1"/>
    <col min="2" max="2" width="18" style="68" customWidth="1"/>
    <col min="3" max="3" width="2.6640625" style="69" customWidth="1"/>
    <col min="4" max="4" width="12.5" style="70" customWidth="1"/>
    <col min="5" max="5" width="15.5" style="70" customWidth="1"/>
    <col min="6" max="8" width="12.5" style="70" customWidth="1"/>
    <col min="9" max="9" width="10.33203125" style="70" customWidth="1"/>
    <col min="10" max="10" width="11.6640625" style="70" customWidth="1"/>
    <col min="11" max="11" width="10.33203125" style="70" customWidth="1"/>
    <col min="12" max="13" width="11.33203125" style="70" customWidth="1"/>
    <col min="14" max="15" width="9.5" style="70" customWidth="1"/>
    <col min="16" max="19" width="7.5" style="70" customWidth="1"/>
    <col min="20" max="74" width="12.5" style="70" bestFit="1" customWidth="1"/>
    <col min="75" max="101" width="13.6640625" style="70" bestFit="1" customWidth="1"/>
    <col min="102" max="125" width="15.5" style="70" bestFit="1" customWidth="1"/>
    <col min="126" max="126" width="14" style="70" customWidth="1"/>
    <col min="127" max="141" width="10.6640625" style="70" bestFit="1" customWidth="1"/>
    <col min="142" max="16384" width="10.5" style="70"/>
  </cols>
  <sheetData>
    <row r="1" spans="1:5" ht="21" customHeight="1" thickBot="1" x14ac:dyDescent="0.25">
      <c r="A1" s="67" t="s">
        <v>426</v>
      </c>
    </row>
    <row r="2" spans="1:5" ht="21" customHeight="1" thickTop="1" x14ac:dyDescent="0.15">
      <c r="B2" s="68" t="s">
        <v>101</v>
      </c>
      <c r="D2" s="70" t="s">
        <v>92</v>
      </c>
    </row>
    <row r="3" spans="1:5" ht="14.25" customHeight="1" x14ac:dyDescent="0.15">
      <c r="E3" s="71"/>
    </row>
    <row r="4" spans="1:5" ht="17.25" customHeight="1" thickBot="1" x14ac:dyDescent="0.25">
      <c r="A4" s="67" t="s">
        <v>85</v>
      </c>
    </row>
    <row r="5" spans="1:5" ht="17.25" customHeight="1" thickTop="1" x14ac:dyDescent="0.15">
      <c r="A5" s="70" t="s">
        <v>20</v>
      </c>
      <c r="B5" s="68">
        <v>1E-3</v>
      </c>
      <c r="D5" s="70" t="s">
        <v>93</v>
      </c>
    </row>
    <row r="6" spans="1:5" ht="17.25" customHeight="1" x14ac:dyDescent="0.15">
      <c r="A6" s="70" t="s">
        <v>24</v>
      </c>
      <c r="B6" s="68">
        <v>1.45</v>
      </c>
      <c r="D6" s="70" t="s">
        <v>93</v>
      </c>
    </row>
    <row r="7" spans="1:5" ht="17.25" customHeight="1" x14ac:dyDescent="0.15">
      <c r="A7" s="70" t="s">
        <v>64</v>
      </c>
      <c r="B7" s="68">
        <v>0</v>
      </c>
      <c r="D7" s="70" t="s">
        <v>408</v>
      </c>
    </row>
    <row r="8" spans="1:5" ht="17.25" customHeight="1" x14ac:dyDescent="0.15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15">
      <c r="A9" s="70" t="s">
        <v>17</v>
      </c>
      <c r="B9" s="68">
        <v>2</v>
      </c>
      <c r="D9" s="70" t="s">
        <v>94</v>
      </c>
    </row>
    <row r="10" spans="1:5" ht="17.25" customHeight="1" x14ac:dyDescent="0.2">
      <c r="A10" s="70" t="s">
        <v>386</v>
      </c>
      <c r="B10" s="172">
        <v>550</v>
      </c>
      <c r="D10" s="70" t="s">
        <v>408</v>
      </c>
    </row>
    <row r="11" spans="1:5" ht="17.25" customHeight="1" x14ac:dyDescent="0.15">
      <c r="A11" s="70" t="s">
        <v>27</v>
      </c>
      <c r="B11" s="105">
        <v>2.6</v>
      </c>
      <c r="D11" s="70" t="s">
        <v>408</v>
      </c>
    </row>
    <row r="12" spans="1:5" ht="17.25" customHeight="1" x14ac:dyDescent="0.15">
      <c r="A12" s="70" t="s">
        <v>95</v>
      </c>
      <c r="B12" s="68">
        <v>2250</v>
      </c>
      <c r="D12" s="70" t="s">
        <v>96</v>
      </c>
    </row>
    <row r="13" spans="1:5" ht="17.25" customHeight="1" x14ac:dyDescent="0.15">
      <c r="A13" s="70" t="s">
        <v>19</v>
      </c>
      <c r="B13" s="68">
        <v>6000</v>
      </c>
      <c r="D13" s="70" t="s">
        <v>408</v>
      </c>
    </row>
    <row r="14" spans="1:5" ht="17.25" customHeight="1" x14ac:dyDescent="0.15">
      <c r="A14" s="70" t="s">
        <v>58</v>
      </c>
      <c r="B14" s="68">
        <v>3.1</v>
      </c>
      <c r="D14" s="70" t="s">
        <v>408</v>
      </c>
    </row>
    <row r="15" spans="1:5" ht="17.25" customHeight="1" x14ac:dyDescent="0.15">
      <c r="A15" s="70" t="s">
        <v>86</v>
      </c>
      <c r="B15" s="68">
        <v>-1.52E-2</v>
      </c>
      <c r="D15" s="70" t="s">
        <v>408</v>
      </c>
    </row>
    <row r="16" spans="1:5" ht="17.25" customHeight="1" x14ac:dyDescent="0.15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15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15">
      <c r="A18" s="70" t="s">
        <v>61</v>
      </c>
      <c r="B18" s="68">
        <v>4</v>
      </c>
      <c r="D18" s="70" t="s">
        <v>353</v>
      </c>
    </row>
    <row r="19" spans="1:4" ht="17.25" customHeight="1" x14ac:dyDescent="0.15">
      <c r="A19" s="70" t="s">
        <v>62</v>
      </c>
      <c r="B19" s="68">
        <v>3</v>
      </c>
      <c r="D19" s="70" t="s">
        <v>353</v>
      </c>
    </row>
    <row r="20" spans="1:4" ht="17.25" customHeight="1" x14ac:dyDescent="0.15">
      <c r="A20" s="70" t="s">
        <v>117</v>
      </c>
      <c r="B20" s="68">
        <v>0</v>
      </c>
      <c r="D20" s="70" t="s">
        <v>353</v>
      </c>
    </row>
    <row r="21" spans="1:4" ht="17.25" customHeight="1" x14ac:dyDescent="0.15">
      <c r="A21" s="70" t="s">
        <v>106</v>
      </c>
      <c r="B21" s="68">
        <v>5</v>
      </c>
      <c r="D21" s="70" t="s">
        <v>354</v>
      </c>
    </row>
    <row r="22" spans="1:4" ht="17.25" customHeight="1" x14ac:dyDescent="0.15">
      <c r="A22" s="70" t="s">
        <v>128</v>
      </c>
      <c r="B22" s="68">
        <v>0</v>
      </c>
      <c r="D22" s="70" t="s">
        <v>353</v>
      </c>
    </row>
    <row r="23" spans="1:4" ht="17.25" customHeight="1" x14ac:dyDescent="0.15">
      <c r="A23" s="70" t="s">
        <v>123</v>
      </c>
      <c r="B23" s="68">
        <v>1.2</v>
      </c>
      <c r="D23" s="70" t="s">
        <v>353</v>
      </c>
    </row>
    <row r="24" spans="1:4" ht="17.25" customHeight="1" x14ac:dyDescent="0.15">
      <c r="A24" s="70" t="s">
        <v>127</v>
      </c>
      <c r="B24" s="68">
        <v>0.5</v>
      </c>
      <c r="D24" s="70" t="s">
        <v>353</v>
      </c>
    </row>
    <row r="25" spans="1:4" ht="17.25" customHeight="1" x14ac:dyDescent="0.15">
      <c r="A25" s="70" t="s">
        <v>109</v>
      </c>
      <c r="B25" s="105">
        <v>1.25</v>
      </c>
      <c r="D25" s="72" t="s">
        <v>409</v>
      </c>
    </row>
    <row r="26" spans="1:4" ht="17.25" customHeight="1" x14ac:dyDescent="0.15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15">
      <c r="A27" s="70" t="s">
        <v>132</v>
      </c>
      <c r="B27" s="68" t="s">
        <v>411</v>
      </c>
      <c r="D27" s="70" t="s">
        <v>353</v>
      </c>
    </row>
    <row r="28" spans="1:4" ht="17.25" customHeight="1" x14ac:dyDescent="0.15">
      <c r="A28" s="70" t="s">
        <v>191</v>
      </c>
      <c r="B28" s="68">
        <v>0.8</v>
      </c>
      <c r="D28" s="70" t="s">
        <v>83</v>
      </c>
    </row>
    <row r="29" spans="1:4" ht="17.25" customHeight="1" x14ac:dyDescent="0.15">
      <c r="A29" s="70" t="s">
        <v>88</v>
      </c>
      <c r="B29" s="68">
        <v>1</v>
      </c>
      <c r="D29" s="70" t="s">
        <v>355</v>
      </c>
    </row>
    <row r="30" spans="1:4" ht="17.75" customHeight="1" x14ac:dyDescent="0.15">
      <c r="A30" s="70" t="s">
        <v>147</v>
      </c>
      <c r="B30" s="68">
        <v>0</v>
      </c>
      <c r="D30" s="70" t="s">
        <v>355</v>
      </c>
    </row>
    <row r="31" spans="1:4" ht="26" customHeight="1" thickBot="1" x14ac:dyDescent="0.25">
      <c r="A31" s="67" t="s">
        <v>84</v>
      </c>
    </row>
    <row r="32" spans="1:4" ht="17.25" customHeight="1" thickTop="1" x14ac:dyDescent="0.15">
      <c r="A32" s="70" t="s">
        <v>38</v>
      </c>
      <c r="B32" s="68">
        <v>0.3</v>
      </c>
      <c r="D32" s="70" t="s">
        <v>74</v>
      </c>
    </row>
    <row r="33" spans="1:62" ht="17.25" customHeight="1" x14ac:dyDescent="0.15">
      <c r="A33" s="70" t="s">
        <v>35</v>
      </c>
      <c r="B33" s="68">
        <v>0.1</v>
      </c>
      <c r="D33" s="70" t="s">
        <v>74</v>
      </c>
    </row>
    <row r="34" spans="1:62" ht="17.25" customHeight="1" x14ac:dyDescent="0.15">
      <c r="A34" s="70" t="s">
        <v>367</v>
      </c>
      <c r="B34" s="73"/>
      <c r="C34" s="74"/>
    </row>
    <row r="35" spans="1:62" ht="17.25" customHeight="1" x14ac:dyDescent="0.15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15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15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15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15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15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15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15">
      <c r="A42" s="70" t="s">
        <v>10</v>
      </c>
      <c r="B42" s="81">
        <v>223</v>
      </c>
      <c r="D42" s="70" t="s">
        <v>76</v>
      </c>
    </row>
    <row r="43" spans="1:62" ht="17.25" customHeight="1" x14ac:dyDescent="0.15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15">
      <c r="A44" s="70" t="s">
        <v>121</v>
      </c>
    </row>
    <row r="45" spans="1:62" ht="26.75" customHeight="1" thickBot="1" x14ac:dyDescent="0.25">
      <c r="A45" s="67" t="s">
        <v>36</v>
      </c>
    </row>
    <row r="46" spans="1:62" ht="17.25" customHeight="1" thickTop="1" x14ac:dyDescent="0.15"/>
    <row r="47" spans="1:62" ht="17.25" customHeight="1" x14ac:dyDescent="0.15">
      <c r="A47" s="70" t="s">
        <v>358</v>
      </c>
      <c r="B47" s="68">
        <v>1</v>
      </c>
      <c r="D47" s="70" t="s">
        <v>74</v>
      </c>
    </row>
    <row r="48" spans="1:62" ht="29.75" customHeight="1" thickBot="1" x14ac:dyDescent="0.25">
      <c r="A48" s="67" t="s">
        <v>130</v>
      </c>
    </row>
    <row r="49" spans="1:6" s="124" customFormat="1" ht="17.25" customHeight="1" thickTop="1" x14ac:dyDescent="0.15">
      <c r="B49" s="113"/>
      <c r="C49" s="110"/>
    </row>
    <row r="50" spans="1:6" s="108" customFormat="1" ht="17.25" customHeight="1" x14ac:dyDescent="0.15">
      <c r="B50" s="113"/>
      <c r="C50" s="110"/>
    </row>
    <row r="51" spans="1:6" s="108" customFormat="1" ht="17.25" customHeight="1" x14ac:dyDescent="0.15">
      <c r="B51" s="113"/>
      <c r="C51" s="110"/>
    </row>
    <row r="52" spans="1:6" s="108" customFormat="1" ht="17.25" customHeight="1" x14ac:dyDescent="0.15">
      <c r="B52" s="113"/>
      <c r="C52" s="110"/>
    </row>
    <row r="53" spans="1:6" s="108" customFormat="1" ht="17.25" customHeight="1" x14ac:dyDescent="0.15">
      <c r="B53" s="113"/>
      <c r="C53" s="110"/>
    </row>
    <row r="54" spans="1:6" ht="26" customHeight="1" thickBot="1" x14ac:dyDescent="0.25">
      <c r="A54" s="67" t="s">
        <v>28</v>
      </c>
    </row>
    <row r="55" spans="1:6" ht="17.25" customHeight="1" thickTop="1" x14ac:dyDescent="0.15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15">
      <c r="A56" s="163">
        <v>2010</v>
      </c>
      <c r="B56" s="162">
        <v>33516.379999999997</v>
      </c>
    </row>
    <row r="57" spans="1:6" s="162" customFormat="1" ht="17.25" customHeight="1" x14ac:dyDescent="0.15">
      <c r="A57" s="163">
        <v>2015</v>
      </c>
      <c r="B57" s="162">
        <v>35700</v>
      </c>
    </row>
    <row r="58" spans="1:6" ht="17.25" customHeight="1" x14ac:dyDescent="0.15">
      <c r="A58" s="70" t="s">
        <v>134</v>
      </c>
      <c r="D58" s="117">
        <v>35705000</v>
      </c>
      <c r="E58" s="70" t="s">
        <v>375</v>
      </c>
    </row>
    <row r="59" spans="1:6" ht="17.25" customHeight="1" x14ac:dyDescent="0.15">
      <c r="A59" s="70" t="s">
        <v>30</v>
      </c>
    </row>
    <row r="60" spans="1:6" ht="17.25" customHeight="1" x14ac:dyDescent="0.15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15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 x14ac:dyDescent="0.15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 x14ac:dyDescent="0.15">
      <c r="A63" s="70" t="s">
        <v>381</v>
      </c>
      <c r="D63" s="82">
        <v>2.6</v>
      </c>
      <c r="E63" s="70" t="s">
        <v>384</v>
      </c>
    </row>
    <row r="64" spans="1:6" ht="17.25" customHeight="1" x14ac:dyDescent="0.15">
      <c r="A64" s="70" t="s">
        <v>382</v>
      </c>
      <c r="D64" s="71">
        <v>0.115</v>
      </c>
      <c r="E64" s="70" t="s">
        <v>383</v>
      </c>
    </row>
    <row r="65" spans="1:6" ht="17.25" customHeight="1" x14ac:dyDescent="0.15">
      <c r="A65" s="70" t="s">
        <v>139</v>
      </c>
      <c r="B65" s="68">
        <v>10</v>
      </c>
      <c r="D65" s="70" t="s">
        <v>140</v>
      </c>
    </row>
    <row r="66" spans="1:6" ht="20.75" customHeight="1" x14ac:dyDescent="0.15">
      <c r="A66" s="174" t="s">
        <v>190</v>
      </c>
      <c r="B66" s="175">
        <v>-1E-3</v>
      </c>
    </row>
    <row r="67" spans="1:6" ht="17.25" customHeight="1" thickBot="1" x14ac:dyDescent="0.25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15">
      <c r="A68" s="70" t="s">
        <v>362</v>
      </c>
    </row>
    <row r="69" spans="1:6" ht="17.25" customHeight="1" x14ac:dyDescent="0.15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15"/>
    <row r="72" spans="1:6" ht="17.25" customHeight="1" x14ac:dyDescent="0.15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15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25">
      <c r="A74" s="83" t="s">
        <v>135</v>
      </c>
      <c r="B74" s="68" t="s">
        <v>136</v>
      </c>
    </row>
    <row r="75" spans="1:6" ht="17.25" customHeight="1" thickTop="1" x14ac:dyDescent="0.15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15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">
      <c r="A77" s="70" t="s">
        <v>54</v>
      </c>
      <c r="B77" s="179">
        <v>12</v>
      </c>
      <c r="D77" s="70" t="s">
        <v>75</v>
      </c>
    </row>
    <row r="78" spans="1:6" ht="17.25" customHeight="1" x14ac:dyDescent="0.15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15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">
      <c r="A80" s="70" t="s">
        <v>68</v>
      </c>
      <c r="B80" s="180">
        <v>0.7</v>
      </c>
      <c r="D80" s="70" t="s">
        <v>75</v>
      </c>
    </row>
    <row r="81" spans="1:4" ht="17.25" customHeight="1" x14ac:dyDescent="0.15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15">
      <c r="A82" s="70" t="s">
        <v>97</v>
      </c>
      <c r="B82" s="68">
        <v>588</v>
      </c>
      <c r="D82" s="70" t="s">
        <v>76</v>
      </c>
    </row>
    <row r="83" spans="1:4" ht="17.25" customHeight="1" x14ac:dyDescent="0.2">
      <c r="A83" s="70" t="s">
        <v>98</v>
      </c>
      <c r="B83" s="178">
        <v>360</v>
      </c>
      <c r="D83" s="70" t="s">
        <v>75</v>
      </c>
    </row>
    <row r="84" spans="1:4" ht="17.25" customHeight="1" x14ac:dyDescent="0.2">
      <c r="A84" s="70" t="s">
        <v>99</v>
      </c>
      <c r="B84" s="178">
        <v>1720</v>
      </c>
      <c r="D84" s="70" t="s">
        <v>137</v>
      </c>
    </row>
    <row r="85" spans="1:4" ht="17.25" customHeight="1" x14ac:dyDescent="0.15"/>
    <row r="86" spans="1:4" ht="17.25" customHeight="1" thickBot="1" x14ac:dyDescent="0.25">
      <c r="A86" s="67" t="s">
        <v>60</v>
      </c>
    </row>
    <row r="87" spans="1:4" ht="17.25" customHeight="1" thickTop="1" x14ac:dyDescent="0.2">
      <c r="A87" s="70" t="s">
        <v>406</v>
      </c>
      <c r="B87" s="84">
        <v>0.5</v>
      </c>
      <c r="D87" s="72" t="s">
        <v>390</v>
      </c>
    </row>
    <row r="88" spans="1:4" ht="17.25" customHeight="1" x14ac:dyDescent="0.2">
      <c r="A88" s="70" t="s">
        <v>31</v>
      </c>
      <c r="B88" s="84">
        <v>1</v>
      </c>
      <c r="D88" s="72" t="s">
        <v>390</v>
      </c>
    </row>
    <row r="89" spans="1:4" ht="17.25" customHeight="1" x14ac:dyDescent="0.15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15">
      <c r="A90" s="70">
        <v>2015</v>
      </c>
      <c r="B90" s="68">
        <v>0.85</v>
      </c>
      <c r="D90" s="72"/>
    </row>
    <row r="91" spans="1:4" ht="17.25" customHeight="1" x14ac:dyDescent="0.15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15">
      <c r="A92" s="70" t="s">
        <v>58</v>
      </c>
      <c r="B92" s="68">
        <v>3.1</v>
      </c>
      <c r="D92" s="72" t="s">
        <v>390</v>
      </c>
    </row>
    <row r="93" spans="1:4" ht="17.25" customHeight="1" x14ac:dyDescent="0.15">
      <c r="A93" s="70" t="s">
        <v>16</v>
      </c>
      <c r="B93" s="68">
        <v>3.6812999999999998</v>
      </c>
      <c r="D93" s="72" t="s">
        <v>390</v>
      </c>
    </row>
    <row r="94" spans="1:4" ht="25.25" customHeight="1" thickBot="1" x14ac:dyDescent="0.25">
      <c r="A94" s="85" t="s">
        <v>141</v>
      </c>
    </row>
    <row r="95" spans="1:4" ht="17.25" customHeight="1" thickTop="1" x14ac:dyDescent="0.15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15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15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25">
      <c r="A98" s="67" t="s">
        <v>91</v>
      </c>
      <c r="C98" s="86"/>
    </row>
    <row r="99" spans="1:12" ht="17.25" customHeight="1" thickTop="1" x14ac:dyDescent="0.15"/>
    <row r="100" spans="1:12" ht="17.25" customHeight="1" x14ac:dyDescent="0.15">
      <c r="A100" s="70" t="s">
        <v>209</v>
      </c>
      <c r="B100" s="73">
        <v>0</v>
      </c>
      <c r="C100" s="74"/>
    </row>
    <row r="101" spans="1:12" ht="17.25" customHeight="1" x14ac:dyDescent="0.15">
      <c r="A101" s="70" t="s">
        <v>192</v>
      </c>
      <c r="B101" s="68">
        <v>400</v>
      </c>
    </row>
    <row r="102" spans="1:12" ht="17.25" customHeight="1" x14ac:dyDescent="0.15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125.04156958224515</v>
      </c>
    </row>
    <row r="103" spans="1:12" s="108" customFormat="1" ht="33.5" customHeight="1" x14ac:dyDescent="0.15">
      <c r="B103" s="109"/>
      <c r="C103" s="110"/>
      <c r="E103" s="111"/>
    </row>
    <row r="104" spans="1:12" s="108" customFormat="1" ht="17.25" customHeight="1" x14ac:dyDescent="0.15">
      <c r="A104" s="112"/>
      <c r="B104" s="113"/>
      <c r="C104" s="110"/>
      <c r="D104" s="114"/>
    </row>
    <row r="105" spans="1:12" s="108" customFormat="1" ht="17.25" customHeight="1" x14ac:dyDescent="0.15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15">
      <c r="A106" s="169" t="s">
        <v>400</v>
      </c>
      <c r="B106" s="171">
        <f>+Base!B104</f>
        <v>105.17742197545904</v>
      </c>
      <c r="C106" s="171"/>
      <c r="D106" s="171">
        <f>+Base!C104</f>
        <v>125.34713830127831</v>
      </c>
      <c r="E106" s="142"/>
      <c r="F106" s="143" t="s">
        <v>395</v>
      </c>
      <c r="G106" s="154"/>
      <c r="H106" s="155"/>
    </row>
    <row r="107" spans="1:12" s="131" customFormat="1" ht="24" customHeight="1" x14ac:dyDescent="0.15">
      <c r="A107" s="169" t="s">
        <v>401</v>
      </c>
      <c r="B107" s="170">
        <f>+B106/B105*1000</f>
        <v>1.1881351212670164</v>
      </c>
      <c r="C107" s="170"/>
      <c r="D107" s="170">
        <f>+D106/D105*1000</f>
        <v>1.1926464158066443</v>
      </c>
      <c r="E107" s="165"/>
      <c r="F107" s="152"/>
      <c r="G107" s="166"/>
      <c r="H107" s="167"/>
    </row>
    <row r="108" spans="1:12" s="131" customFormat="1" ht="24" customHeight="1" x14ac:dyDescent="0.2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15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15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2.1207581909517437E-2</v>
      </c>
      <c r="H111" s="146">
        <f>+Base!T170</f>
        <v>1.8423974435809676E-2</v>
      </c>
      <c r="I111" s="137"/>
      <c r="J111" s="139"/>
      <c r="K111" s="137"/>
      <c r="L111" s="137"/>
    </row>
    <row r="112" spans="1:12" ht="27" customHeight="1" x14ac:dyDescent="0.15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15">
      <c r="A113" s="70" t="s">
        <v>194</v>
      </c>
      <c r="F113" s="128"/>
      <c r="G113" s="128"/>
    </row>
    <row r="114" spans="1:727" ht="14.25" customHeight="1" x14ac:dyDescent="0.15">
      <c r="A114" s="70" t="s">
        <v>195</v>
      </c>
    </row>
    <row r="115" spans="1:727" ht="14.25" customHeight="1" x14ac:dyDescent="0.15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15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15">
      <c r="A117" s="88" t="s">
        <v>198</v>
      </c>
      <c r="B117" s="177">
        <f>+B108</f>
        <v>5.1150000000000002</v>
      </c>
      <c r="C117" s="88">
        <f>+B117</f>
        <v>5.1150000000000002</v>
      </c>
      <c r="D117" s="8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15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8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 x14ac:dyDescent="0.15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 x14ac:dyDescent="0.15">
      <c r="B120" s="125"/>
    </row>
    <row r="121" spans="1:727" s="108" customFormat="1" ht="14.25" customHeight="1" x14ac:dyDescent="0.15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75" customHeight="1" x14ac:dyDescent="0.15">
      <c r="B122" s="113"/>
      <c r="C122" s="110"/>
    </row>
    <row r="127" spans="1:727" s="108" customFormat="1" ht="14.25" customHeight="1" x14ac:dyDescent="0.15">
      <c r="B127" s="113"/>
      <c r="C127" s="110"/>
    </row>
    <row r="128" spans="1:727" s="108" customFormat="1" ht="14.25" customHeight="1" x14ac:dyDescent="0.15">
      <c r="B128" s="113"/>
      <c r="C128" s="110"/>
    </row>
    <row r="129" spans="2:67" s="108" customFormat="1" ht="14.25" customHeight="1" x14ac:dyDescent="0.15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15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15">
      <c r="B131" s="113"/>
      <c r="C131" s="110"/>
    </row>
    <row r="132" spans="2:67" s="108" customFormat="1" ht="14.25" customHeight="1" x14ac:dyDescent="0.15">
      <c r="B132" s="113"/>
      <c r="C132" s="110"/>
    </row>
    <row r="133" spans="2:67" s="108" customFormat="1" ht="14.25" customHeight="1" x14ac:dyDescent="0.15">
      <c r="B133" s="113"/>
      <c r="C133" s="110"/>
    </row>
    <row r="134" spans="2:67" s="108" customFormat="1" ht="14.25" customHeight="1" x14ac:dyDescent="0.15">
      <c r="B134" s="113"/>
      <c r="C134" s="110"/>
    </row>
    <row r="135" spans="2:67" s="108" customFormat="1" ht="14.25" customHeight="1" x14ac:dyDescent="0.15">
      <c r="B135" s="113"/>
      <c r="C135" s="110"/>
    </row>
    <row r="168" spans="2:3" s="71" customFormat="1" ht="14.25" customHeight="1" x14ac:dyDescent="0.15">
      <c r="B168" s="68"/>
      <c r="C168" s="69"/>
    </row>
    <row r="169" spans="2:3" s="87" customFormat="1" ht="14.25" customHeight="1" x14ac:dyDescent="0.15">
      <c r="B169" s="68"/>
      <c r="C169" s="69"/>
    </row>
    <row r="170" spans="2:3" s="87" customFormat="1" ht="14.25" customHeight="1" x14ac:dyDescent="0.15">
      <c r="B170" s="68"/>
      <c r="C170" s="69"/>
    </row>
    <row r="171" spans="2:3" s="87" customFormat="1" ht="14.25" customHeight="1" x14ac:dyDescent="0.15">
      <c r="B171" s="68"/>
      <c r="C171" s="69"/>
    </row>
    <row r="175" spans="2:3" s="71" customFormat="1" ht="14" customHeight="1" x14ac:dyDescent="0.15">
      <c r="B175" s="68"/>
      <c r="C175" s="69"/>
    </row>
    <row r="176" spans="2:3" s="88" customFormat="1" ht="14.25" customHeight="1" x14ac:dyDescent="0.15">
      <c r="B176" s="68"/>
      <c r="C176" s="69"/>
    </row>
    <row r="182" spans="1:125" ht="14.25" customHeight="1" x14ac:dyDescent="0.15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15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15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15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15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topLeftCell="A52" zoomScale="55" zoomScaleNormal="55" workbookViewId="0">
      <selection activeCell="J169" sqref="J169"/>
    </sheetView>
  </sheetViews>
  <sheetFormatPr baseColWidth="10" defaultColWidth="8.83203125" defaultRowHeight="13" x14ac:dyDescent="0.15"/>
  <sheetData>
    <row r="157" spans="1:2" x14ac:dyDescent="0.15">
      <c r="A157" s="1"/>
      <c r="B157" s="1"/>
    </row>
  </sheetData>
  <sortState xmlns:xlrd2="http://schemas.microsoft.com/office/spreadsheetml/2017/richdata2"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W373"/>
  <sheetViews>
    <sheetView zoomScale="85" zoomScaleNormal="85" workbookViewId="0">
      <pane xSplit="1" ySplit="2" topLeftCell="B110" activePane="bottomRight" state="frozen"/>
      <selection pane="topRight" activeCell="B1" sqref="B1"/>
      <selection pane="bottomLeft" activeCell="A3" sqref="A3"/>
      <selection pane="bottomRight" activeCell="B5" sqref="B5:B84"/>
    </sheetView>
  </sheetViews>
  <sheetFormatPr baseColWidth="10" defaultColWidth="12.33203125" defaultRowHeight="20.75" customHeight="1" x14ac:dyDescent="0.2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 x14ac:dyDescent="0.1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75" customHeight="1" x14ac:dyDescent="0.1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 x14ac:dyDescent="0.25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 x14ac:dyDescent="0.25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 x14ac:dyDescent="0.2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 x14ac:dyDescent="0.2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 x14ac:dyDescent="0.2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 x14ac:dyDescent="0.2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 x14ac:dyDescent="0.2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 x14ac:dyDescent="0.2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 x14ac:dyDescent="0.2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 x14ac:dyDescent="0.2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 x14ac:dyDescent="0.2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 x14ac:dyDescent="0.25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 x14ac:dyDescent="0.2">
      <c r="A15" s="8" t="s">
        <v>107</v>
      </c>
      <c r="B15" s="46">
        <f>+B16+B17</f>
        <v>1E-3</v>
      </c>
      <c r="C15" s="2">
        <f>+B15</f>
        <v>1E-3</v>
      </c>
      <c r="D15" s="2">
        <f t="shared" ref="D15:BH15" si="42">+C15</f>
        <v>1E-3</v>
      </c>
      <c r="E15" s="2">
        <f t="shared" si="42"/>
        <v>1E-3</v>
      </c>
      <c r="F15" s="2">
        <f t="shared" si="42"/>
        <v>1E-3</v>
      </c>
      <c r="G15" s="2">
        <f t="shared" si="42"/>
        <v>1E-3</v>
      </c>
      <c r="H15" s="2">
        <f t="shared" si="42"/>
        <v>1E-3</v>
      </c>
      <c r="I15" s="2">
        <f t="shared" si="42"/>
        <v>1E-3</v>
      </c>
      <c r="J15" s="2">
        <f t="shared" si="42"/>
        <v>1E-3</v>
      </c>
      <c r="K15" s="2">
        <f t="shared" si="42"/>
        <v>1E-3</v>
      </c>
      <c r="L15" s="2">
        <f t="shared" si="42"/>
        <v>1E-3</v>
      </c>
      <c r="M15" s="2">
        <f t="shared" si="42"/>
        <v>1E-3</v>
      </c>
      <c r="N15" s="2">
        <f t="shared" si="42"/>
        <v>1E-3</v>
      </c>
      <c r="O15" s="2">
        <f t="shared" si="42"/>
        <v>1E-3</v>
      </c>
      <c r="P15" s="2">
        <f t="shared" si="42"/>
        <v>1E-3</v>
      </c>
      <c r="Q15" s="2">
        <f t="shared" si="42"/>
        <v>1E-3</v>
      </c>
      <c r="R15" s="2">
        <f t="shared" si="42"/>
        <v>1E-3</v>
      </c>
      <c r="S15" s="2">
        <f t="shared" si="42"/>
        <v>1E-3</v>
      </c>
      <c r="T15" s="2">
        <f t="shared" si="42"/>
        <v>1E-3</v>
      </c>
      <c r="U15" s="2">
        <f t="shared" si="42"/>
        <v>1E-3</v>
      </c>
      <c r="V15" s="2">
        <f t="shared" si="42"/>
        <v>1E-3</v>
      </c>
      <c r="W15" s="2">
        <f t="shared" si="42"/>
        <v>1E-3</v>
      </c>
      <c r="X15" s="2">
        <f t="shared" si="42"/>
        <v>1E-3</v>
      </c>
      <c r="Y15" s="2">
        <f t="shared" si="42"/>
        <v>1E-3</v>
      </c>
      <c r="Z15" s="2">
        <f t="shared" si="42"/>
        <v>1E-3</v>
      </c>
      <c r="AA15" s="2">
        <f t="shared" si="42"/>
        <v>1E-3</v>
      </c>
      <c r="AB15" s="2">
        <f t="shared" si="42"/>
        <v>1E-3</v>
      </c>
      <c r="AC15" s="2">
        <f t="shared" si="42"/>
        <v>1E-3</v>
      </c>
      <c r="AD15" s="2">
        <f t="shared" si="42"/>
        <v>1E-3</v>
      </c>
      <c r="AE15" s="2">
        <f t="shared" si="42"/>
        <v>1E-3</v>
      </c>
      <c r="AF15" s="2">
        <f t="shared" si="42"/>
        <v>1E-3</v>
      </c>
      <c r="AG15" s="2">
        <f t="shared" si="42"/>
        <v>1E-3</v>
      </c>
      <c r="AH15" s="2">
        <f t="shared" si="42"/>
        <v>1E-3</v>
      </c>
      <c r="AI15" s="2">
        <f t="shared" si="42"/>
        <v>1E-3</v>
      </c>
      <c r="AJ15" s="2">
        <f t="shared" si="42"/>
        <v>1E-3</v>
      </c>
      <c r="AK15" s="2">
        <f t="shared" si="42"/>
        <v>1E-3</v>
      </c>
      <c r="AL15" s="2">
        <f t="shared" si="42"/>
        <v>1E-3</v>
      </c>
      <c r="AM15" s="2">
        <f t="shared" si="42"/>
        <v>1E-3</v>
      </c>
      <c r="AN15" s="2">
        <f t="shared" si="42"/>
        <v>1E-3</v>
      </c>
      <c r="AO15" s="2">
        <f t="shared" si="42"/>
        <v>1E-3</v>
      </c>
      <c r="AP15" s="2">
        <f t="shared" si="42"/>
        <v>1E-3</v>
      </c>
      <c r="AQ15" s="2">
        <f t="shared" si="42"/>
        <v>1E-3</v>
      </c>
      <c r="AR15" s="2">
        <f t="shared" si="42"/>
        <v>1E-3</v>
      </c>
      <c r="AS15" s="2">
        <f t="shared" si="42"/>
        <v>1E-3</v>
      </c>
      <c r="AT15" s="2">
        <f t="shared" si="42"/>
        <v>1E-3</v>
      </c>
      <c r="AU15" s="2">
        <f t="shared" si="42"/>
        <v>1E-3</v>
      </c>
      <c r="AV15" s="2">
        <f t="shared" si="42"/>
        <v>1E-3</v>
      </c>
      <c r="AW15" s="2">
        <f t="shared" si="42"/>
        <v>1E-3</v>
      </c>
      <c r="AX15" s="2">
        <f t="shared" si="42"/>
        <v>1E-3</v>
      </c>
      <c r="AY15" s="2">
        <f t="shared" si="42"/>
        <v>1E-3</v>
      </c>
      <c r="AZ15" s="2">
        <f t="shared" si="42"/>
        <v>1E-3</v>
      </c>
      <c r="BA15" s="2">
        <f t="shared" si="42"/>
        <v>1E-3</v>
      </c>
      <c r="BB15" s="2">
        <f t="shared" si="42"/>
        <v>1E-3</v>
      </c>
      <c r="BC15" s="2">
        <f t="shared" si="42"/>
        <v>1E-3</v>
      </c>
      <c r="BD15" s="2">
        <f t="shared" si="42"/>
        <v>1E-3</v>
      </c>
      <c r="BE15" s="2">
        <f t="shared" si="42"/>
        <v>1E-3</v>
      </c>
      <c r="BF15" s="2">
        <f t="shared" si="42"/>
        <v>1E-3</v>
      </c>
      <c r="BG15" s="2">
        <f t="shared" si="42"/>
        <v>1E-3</v>
      </c>
      <c r="BH15" s="2">
        <f t="shared" si="42"/>
        <v>1E-3</v>
      </c>
      <c r="BI15" s="2">
        <f t="shared" ref="BI15" si="43">+BH15</f>
        <v>1E-3</v>
      </c>
      <c r="BJ15" s="2">
        <f t="shared" ref="BJ15" si="44">+BI15</f>
        <v>1E-3</v>
      </c>
      <c r="BK15" s="2">
        <f t="shared" ref="BK15" si="45">+BJ15</f>
        <v>1E-3</v>
      </c>
      <c r="BL15" s="2">
        <f t="shared" ref="BL15" si="46">+BK15</f>
        <v>1E-3</v>
      </c>
      <c r="BM15" s="2">
        <f t="shared" ref="BM15" si="47">+BL15</f>
        <v>1E-3</v>
      </c>
      <c r="BN15" s="2">
        <f t="shared" ref="BN15" si="48">+BM15</f>
        <v>1E-3</v>
      </c>
      <c r="BO15" s="2">
        <f t="shared" ref="BO15" si="49">+BN15</f>
        <v>1E-3</v>
      </c>
      <c r="BP15" s="2">
        <f t="shared" ref="BP15" si="50">+BO15</f>
        <v>1E-3</v>
      </c>
      <c r="BQ15" s="2">
        <f t="shared" ref="BQ15" si="51">+BP15</f>
        <v>1E-3</v>
      </c>
      <c r="BR15" s="2">
        <f t="shared" ref="BR15" si="52">+BQ15</f>
        <v>1E-3</v>
      </c>
      <c r="BS15" s="2">
        <f t="shared" ref="BS15" si="53">+BR15</f>
        <v>1E-3</v>
      </c>
      <c r="BT15" s="2">
        <f t="shared" ref="BT15" si="54">+BS15</f>
        <v>1E-3</v>
      </c>
      <c r="BU15" s="2">
        <f t="shared" ref="BU15" si="55">+BT15</f>
        <v>1E-3</v>
      </c>
      <c r="BV15" s="2">
        <f t="shared" ref="BV15" si="56">+BU15</f>
        <v>1E-3</v>
      </c>
      <c r="BW15" s="2">
        <f t="shared" ref="BW15" si="57">+BV15</f>
        <v>1E-3</v>
      </c>
      <c r="BX15" s="2">
        <f t="shared" ref="BX15" si="58">+BW15</f>
        <v>1E-3</v>
      </c>
      <c r="BY15" s="2">
        <f t="shared" ref="BY15" si="59">+BX15</f>
        <v>1E-3</v>
      </c>
      <c r="BZ15" s="2">
        <f t="shared" ref="BZ15" si="60">+BY15</f>
        <v>1E-3</v>
      </c>
      <c r="CA15" s="2">
        <f t="shared" ref="CA15" si="61">+BZ15</f>
        <v>1E-3</v>
      </c>
      <c r="CB15" s="2">
        <f t="shared" ref="CB15" si="62">+CA15</f>
        <v>1E-3</v>
      </c>
      <c r="CC15" s="2">
        <f t="shared" ref="CC15" si="63">+CB15</f>
        <v>1E-3</v>
      </c>
      <c r="CD15" s="2">
        <f t="shared" ref="CD15" si="64">+CC15</f>
        <v>1E-3</v>
      </c>
      <c r="CE15" s="2">
        <f t="shared" ref="CE15" si="65">+CD15</f>
        <v>1E-3</v>
      </c>
      <c r="CF15" s="2">
        <f t="shared" ref="CF15" si="66">+CE15</f>
        <v>1E-3</v>
      </c>
      <c r="CG15" s="2">
        <f t="shared" ref="CG15" si="67">+CF15</f>
        <v>1E-3</v>
      </c>
      <c r="CH15" s="2">
        <f t="shared" ref="CH15" si="68">+CG15</f>
        <v>1E-3</v>
      </c>
      <c r="CI15" s="2">
        <f t="shared" ref="CI15" si="69">+CH15</f>
        <v>1E-3</v>
      </c>
      <c r="CJ15" s="2">
        <f t="shared" ref="CJ15" si="70">+CI15</f>
        <v>1E-3</v>
      </c>
      <c r="CK15" s="2">
        <f t="shared" ref="CK15" si="71">+CJ15</f>
        <v>1E-3</v>
      </c>
      <c r="CL15" s="2">
        <f t="shared" ref="CL15" si="72">+CK15</f>
        <v>1E-3</v>
      </c>
      <c r="CM15" s="2">
        <f t="shared" ref="CM15" si="73">+CL15</f>
        <v>1E-3</v>
      </c>
      <c r="CN15" s="2">
        <f t="shared" ref="CN15" si="74">+CM15</f>
        <v>1E-3</v>
      </c>
      <c r="CO15" s="2">
        <f t="shared" ref="CO15" si="75">+CN15</f>
        <v>1E-3</v>
      </c>
      <c r="CP15" s="2">
        <f t="shared" ref="CP15" si="76">+CO15</f>
        <v>1E-3</v>
      </c>
      <c r="CQ15" s="2">
        <f t="shared" ref="CQ15" si="77">+CP15</f>
        <v>1E-3</v>
      </c>
      <c r="CR15" s="2">
        <f t="shared" ref="CR15" si="78">+CQ15</f>
        <v>1E-3</v>
      </c>
      <c r="CS15" s="2">
        <f t="shared" ref="CS15" si="79">+CR15</f>
        <v>1E-3</v>
      </c>
      <c r="CT15" s="2">
        <f t="shared" ref="CT15" si="80">+CS15</f>
        <v>1E-3</v>
      </c>
      <c r="CU15" s="2">
        <f t="shared" ref="CU15" si="81">+CT15</f>
        <v>1E-3</v>
      </c>
      <c r="CV15" s="2">
        <f t="shared" ref="CV15" si="82">+CU15</f>
        <v>1E-3</v>
      </c>
      <c r="CW15" s="2">
        <f t="shared" ref="CW15" si="83">+CV15</f>
        <v>1E-3</v>
      </c>
    </row>
    <row r="16" spans="1:101" ht="20.75" customHeight="1" x14ac:dyDescent="0.2">
      <c r="A16" s="8" t="s">
        <v>110</v>
      </c>
      <c r="B16" s="46">
        <f>+Parameters!B5</f>
        <v>1E-3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 x14ac:dyDescent="0.2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 x14ac:dyDescent="0.2">
      <c r="A18" s="8" t="s">
        <v>40</v>
      </c>
      <c r="B18" s="46">
        <v>1</v>
      </c>
      <c r="C18" s="2">
        <f>B18/(1+B15)^(C2-B2)</f>
        <v>0.99501496506987486</v>
      </c>
      <c r="D18" s="2">
        <f>C18/(1+C15)^(D2-C2)</f>
        <v>0.99005478071300423</v>
      </c>
      <c r="E18" s="2">
        <f t="shared" ref="E18:AH18" si="84">D18/(1+D15)^(E2-D2)</f>
        <v>0.98511932304841254</v>
      </c>
      <c r="F18" s="2">
        <f t="shared" si="84"/>
        <v>0.98020846881267498</v>
      </c>
      <c r="G18" s="2">
        <f t="shared" si="84"/>
        <v>0.97532209535683934</v>
      </c>
      <c r="H18" s="2">
        <f t="shared" si="84"/>
        <v>0.97046008064336264</v>
      </c>
      <c r="I18" s="2">
        <f t="shared" si="84"/>
        <v>0.96562230324306342</v>
      </c>
      <c r="J18" s="2">
        <f t="shared" si="84"/>
        <v>0.96080864233208885</v>
      </c>
      <c r="K18" s="2">
        <f t="shared" si="84"/>
        <v>0.95601897768889732</v>
      </c>
      <c r="L18" s="2">
        <f t="shared" si="84"/>
        <v>0.95125318969125561</v>
      </c>
      <c r="M18" s="2">
        <f t="shared" si="84"/>
        <v>0.94651115931325169</v>
      </c>
      <c r="N18" s="2">
        <f t="shared" si="84"/>
        <v>0.94179276812232193</v>
      </c>
      <c r="O18" s="2">
        <f t="shared" si="84"/>
        <v>0.93709789827629286</v>
      </c>
      <c r="P18" s="2">
        <f t="shared" si="84"/>
        <v>0.93242643252043866</v>
      </c>
      <c r="Q18" s="2">
        <f t="shared" si="84"/>
        <v>0.92777825418455229</v>
      </c>
      <c r="R18" s="2">
        <f t="shared" si="84"/>
        <v>0.92315324718003178</v>
      </c>
      <c r="S18" s="2">
        <f t="shared" si="84"/>
        <v>0.91855129599698082</v>
      </c>
      <c r="T18" s="2">
        <f t="shared" si="84"/>
        <v>0.91397228570132416</v>
      </c>
      <c r="U18" s="2">
        <f t="shared" si="84"/>
        <v>0.90941610193193678</v>
      </c>
      <c r="V18" s="2">
        <f t="shared" si="84"/>
        <v>0.90488263089778787</v>
      </c>
      <c r="W18" s="2">
        <f t="shared" si="84"/>
        <v>0.90037175937509883</v>
      </c>
      <c r="X18" s="2">
        <f t="shared" si="84"/>
        <v>0.89588337470451573</v>
      </c>
      <c r="Y18" s="2">
        <f t="shared" si="84"/>
        <v>0.89141736478829536</v>
      </c>
      <c r="Z18" s="2">
        <f t="shared" si="84"/>
        <v>0.88697361808750563</v>
      </c>
      <c r="AA18" s="2">
        <f t="shared" si="84"/>
        <v>0.8825520236192399</v>
      </c>
      <c r="AB18" s="2">
        <f t="shared" si="84"/>
        <v>0.87815247095384541</v>
      </c>
      <c r="AC18" s="2">
        <f t="shared" si="84"/>
        <v>0.87377485021216483</v>
      </c>
      <c r="AD18" s="2">
        <f t="shared" si="84"/>
        <v>0.86941905206279235</v>
      </c>
      <c r="AE18" s="2">
        <f t="shared" si="84"/>
        <v>0.86508496771934307</v>
      </c>
      <c r="AF18" s="2">
        <f t="shared" si="84"/>
        <v>0.86077248893773595</v>
      </c>
      <c r="AG18" s="2">
        <f t="shared" si="84"/>
        <v>0.85648150801349054</v>
      </c>
      <c r="AH18" s="2">
        <f t="shared" si="84"/>
        <v>0.85221191777903704</v>
      </c>
      <c r="AI18" s="2">
        <f t="shared" ref="AI18:BI18" si="85">AH18/(1+AH15)^(AI2-AH2)</f>
        <v>0.84796361160103961</v>
      </c>
      <c r="AJ18" s="2">
        <f t="shared" si="85"/>
        <v>0.84373648337773333</v>
      </c>
      <c r="AK18" s="2">
        <f t="shared" si="85"/>
        <v>0.83953042753627438</v>
      </c>
      <c r="AL18" s="2">
        <f t="shared" si="85"/>
        <v>0.83534533903010311</v>
      </c>
      <c r="AM18" s="2">
        <f t="shared" si="85"/>
        <v>0.83118111333632083</v>
      </c>
      <c r="AN18" s="2">
        <f t="shared" si="85"/>
        <v>0.82703764645307898</v>
      </c>
      <c r="AO18" s="2">
        <f t="shared" si="85"/>
        <v>0.82291483489698192</v>
      </c>
      <c r="AP18" s="2">
        <f t="shared" si="85"/>
        <v>0.81881257570050225</v>
      </c>
      <c r="AQ18" s="2">
        <f t="shared" si="85"/>
        <v>0.81473076640940956</v>
      </c>
      <c r="AR18" s="2">
        <f t="shared" si="85"/>
        <v>0.81066930508021107</v>
      </c>
      <c r="AS18" s="2">
        <f t="shared" si="85"/>
        <v>0.80662809027760596</v>
      </c>
      <c r="AT18" s="2">
        <f t="shared" si="85"/>
        <v>0.80260702107195192</v>
      </c>
      <c r="AU18" s="2">
        <f t="shared" si="85"/>
        <v>0.79860599703674451</v>
      </c>
      <c r="AV18" s="2">
        <f t="shared" si="85"/>
        <v>0.79462491824610892</v>
      </c>
      <c r="AW18" s="2">
        <f t="shared" si="85"/>
        <v>0.79066368527230424</v>
      </c>
      <c r="AX18" s="2">
        <f t="shared" si="85"/>
        <v>0.78672219918324038</v>
      </c>
      <c r="AY18" s="2">
        <f t="shared" si="85"/>
        <v>0.78280036154000709</v>
      </c>
      <c r="AZ18" s="2">
        <f t="shared" si="85"/>
        <v>0.77889807439441561</v>
      </c>
      <c r="BA18" s="2">
        <f t="shared" si="85"/>
        <v>0.77501524028655222</v>
      </c>
      <c r="BB18" s="2">
        <f t="shared" si="85"/>
        <v>0.77115176224234439</v>
      </c>
      <c r="BC18" s="2">
        <f t="shared" si="85"/>
        <v>0.76730754377113874</v>
      </c>
      <c r="BD18" s="2">
        <f t="shared" si="85"/>
        <v>0.76348248886329106</v>
      </c>
      <c r="BE18" s="2">
        <f t="shared" si="85"/>
        <v>0.7596765019877687</v>
      </c>
      <c r="BF18" s="2">
        <f t="shared" si="85"/>
        <v>0.75588948808976442</v>
      </c>
      <c r="BG18" s="2">
        <f t="shared" si="85"/>
        <v>0.75212135258832258</v>
      </c>
      <c r="BH18" s="2">
        <f t="shared" si="85"/>
        <v>0.74837200137397686</v>
      </c>
      <c r="BI18" s="2">
        <f t="shared" si="85"/>
        <v>0.74464134080639988</v>
      </c>
      <c r="BJ18" s="2">
        <f t="shared" ref="BJ18" si="86">BI18/(1+BI15)^(BJ2-BI2)</f>
        <v>0.74092927771206474</v>
      </c>
      <c r="BK18" s="2">
        <f t="shared" ref="BK18" si="87">BJ18/(1+BJ15)^(BK2-BJ2)</f>
        <v>0.73723571938191768</v>
      </c>
      <c r="BL18" s="2">
        <f t="shared" ref="BL18" si="88">BK18/(1+BK15)^(BL2-BK2)</f>
        <v>0.7335605735690629</v>
      </c>
      <c r="BM18" s="2">
        <f t="shared" ref="BM18" si="89">BL18/(1+BL15)^(BM2-BL2)</f>
        <v>0.72990374848645845</v>
      </c>
      <c r="BN18" s="2">
        <f t="shared" ref="BN18" si="90">BM18/(1+BM15)^(BN2-BM2)</f>
        <v>0.72626515280462423</v>
      </c>
      <c r="BO18" s="2">
        <f t="shared" ref="BO18" si="91">BN18/(1+BN15)^(BO2-BN2)</f>
        <v>0.72264469564936051</v>
      </c>
      <c r="BP18" s="2">
        <f t="shared" ref="BP18" si="92">BO18/(1+BO15)^(BP2-BO2)</f>
        <v>0.71904228659947877</v>
      </c>
      <c r="BQ18" s="2">
        <f t="shared" ref="BQ18" si="93">BP18/(1+BP15)^(BQ2-BP2)</f>
        <v>0.71545783568454335</v>
      </c>
      <c r="BR18" s="2">
        <f t="shared" ref="BR18" si="94">BQ18/(1+BQ15)^(BR2-BQ2)</f>
        <v>0.71189125338262416</v>
      </c>
      <c r="BS18" s="2">
        <f t="shared" ref="BS18" si="95">BR18/(1+BR15)^(BS2-BR2)</f>
        <v>0.70834245061806123</v>
      </c>
      <c r="BT18" s="2">
        <f t="shared" ref="BT18" si="96">BS18/(1+BS15)^(BT2-BS2)</f>
        <v>0.70481133875923974</v>
      </c>
      <c r="BU18" s="2">
        <f t="shared" ref="BU18" si="97">BT18/(1+BT15)^(BU2-BT2)</f>
        <v>0.70129782961637666</v>
      </c>
      <c r="BV18" s="2">
        <f t="shared" ref="BV18" si="98">BU18/(1+BU15)^(BV2-BU2)</f>
        <v>0.69780183543931806</v>
      </c>
      <c r="BW18" s="2">
        <f t="shared" ref="BW18" si="99">BV18/(1+BV15)^(BW2-BV2)</f>
        <v>0.69432326891534768</v>
      </c>
      <c r="BX18" s="2">
        <f t="shared" ref="BX18" si="100">BW18/(1+BW15)^(BX2-BW2)</f>
        <v>0.69086204316700595</v>
      </c>
      <c r="BY18" s="2">
        <f t="shared" ref="BY18" si="101">BX18/(1+BX15)^(BY2-BX2)</f>
        <v>0.68741807174992076</v>
      </c>
      <c r="BZ18" s="2">
        <f t="shared" ref="BZ18" si="102">BY18/(1+BY15)^(BZ2-BY2)</f>
        <v>0.68399126865064808</v>
      </c>
      <c r="CA18" s="2">
        <f t="shared" ref="CA18" si="103">BZ18/(1+BZ15)^(CA2-BZ2)</f>
        <v>0.680581548284524</v>
      </c>
      <c r="CB18" s="2">
        <f t="shared" ref="CB18" si="104">CA18/(1+CA15)^(CB2-CA2)</f>
        <v>0.67718882549352699</v>
      </c>
      <c r="CC18" s="2">
        <f t="shared" ref="CC18" si="105">CB18/(1+CB15)^(CC2-CB2)</f>
        <v>0.67381301554415129</v>
      </c>
      <c r="CD18" s="2">
        <f t="shared" ref="CD18" si="106">CC18/(1+CC15)^(CD2-CC2)</f>
        <v>0.6704540341252907</v>
      </c>
      <c r="CE18" s="2">
        <f t="shared" ref="CE18" si="107">CD18/(1+CD15)^(CE2-CD2)</f>
        <v>0.6671117973461328</v>
      </c>
      <c r="CF18" s="2">
        <f t="shared" ref="CF18" si="108">CE18/(1+CE15)^(CF2-CE2)</f>
        <v>0.66378622173406376</v>
      </c>
      <c r="CG18" s="2">
        <f t="shared" ref="CG18" si="109">CF18/(1+CF15)^(CG2-CF2)</f>
        <v>0.6604772242325837</v>
      </c>
      <c r="CH18" s="2">
        <f t="shared" ref="CH18" si="110">CG18/(1+CG15)^(CH2-CG2)</f>
        <v>0.65718472219923219</v>
      </c>
      <c r="CI18" s="2">
        <f t="shared" ref="CI18" si="111">CH18/(1+CH15)^(CI2-CH2)</f>
        <v>0.65390863340352445</v>
      </c>
      <c r="CJ18" s="2">
        <f t="shared" ref="CJ18" si="112">CI18/(1+CI15)^(CJ2-CI2)</f>
        <v>0.65064887602489752</v>
      </c>
      <c r="CK18" s="2">
        <f t="shared" ref="CK18" si="113">CJ18/(1+CJ15)^(CK2-CJ2)</f>
        <v>0.64740536865066678</v>
      </c>
      <c r="CL18" s="2">
        <f t="shared" ref="CL18" si="114">CK18/(1+CK15)^(CL2-CK2)</f>
        <v>0.64417803027399267</v>
      </c>
      <c r="CM18" s="2">
        <f t="shared" ref="CM18" si="115">CL18/(1+CL15)^(CM2-CL2)</f>
        <v>0.64096678029185761</v>
      </c>
      <c r="CN18" s="2">
        <f t="shared" ref="CN18" si="116">CM18/(1+CM15)^(CN2-CM2)</f>
        <v>0.6377715385030529</v>
      </c>
      <c r="CO18" s="2">
        <f t="shared" ref="CO18" si="117">CN18/(1+CN15)^(CO2-CN2)</f>
        <v>0.63459222510617552</v>
      </c>
      <c r="CP18" s="2">
        <f t="shared" ref="CP18" si="118">CO18/(1+CO15)^(CP2-CO2)</f>
        <v>0.63142876069763543</v>
      </c>
      <c r="CQ18" s="2">
        <f t="shared" ref="CQ18" si="119">CP18/(1+CP15)^(CQ2-CP2)</f>
        <v>0.62828106626967206</v>
      </c>
      <c r="CR18" s="2">
        <f t="shared" ref="CR18" si="120">CQ18/(1+CQ15)^(CR2-CQ2)</f>
        <v>0.62514906320838148</v>
      </c>
      <c r="CS18" s="2">
        <f t="shared" ref="CS18" si="121">CR18/(1+CR15)^(CS2-CR2)</f>
        <v>0.62203267329175271</v>
      </c>
      <c r="CT18" s="2">
        <f t="shared" ref="CT18" si="122">CS18/(1+CS15)^(CT2-CS2)</f>
        <v>0.61893181868771419</v>
      </c>
      <c r="CU18" s="2">
        <f t="shared" ref="CU18" si="123">CT18/(1+CT15)^(CU2-CT2)</f>
        <v>0.61584642195219008</v>
      </c>
      <c r="CV18" s="2">
        <f t="shared" ref="CV18" si="124">CU18/(1+CU15)^(CV2-CU2)</f>
        <v>0.61277640602716588</v>
      </c>
      <c r="CW18" s="2">
        <f t="shared" ref="CW18" si="125">CV18/(1+CV15)^(CW2-CV2)</f>
        <v>0.60972169423876388</v>
      </c>
    </row>
    <row r="19" spans="1:101" ht="20.75" customHeight="1" x14ac:dyDescent="0.2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 x14ac:dyDescent="0.25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75" customHeight="1" thickTop="1" x14ac:dyDescent="0.2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 x14ac:dyDescent="0.2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 x14ac:dyDescent="0.2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 x14ac:dyDescent="0.25">
      <c r="A24" s="186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 x14ac:dyDescent="0.2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5" customHeight="1" x14ac:dyDescent="0.2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5" customHeight="1" x14ac:dyDescent="0.2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 x14ac:dyDescent="0.2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 x14ac:dyDescent="0.2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 x14ac:dyDescent="0.2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 x14ac:dyDescent="0.25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 x14ac:dyDescent="0.2">
      <c r="A32" s="8" t="s">
        <v>26</v>
      </c>
      <c r="B32" s="47">
        <f>+B34*B41/$B39/1000</f>
        <v>7.4106159642307684E-2</v>
      </c>
      <c r="C32" s="2">
        <f t="shared" ref="C32:BI32" si="127">+C34*C41/$B39/1000</f>
        <v>6.6965720018308417E-2</v>
      </c>
      <c r="D32" s="2">
        <f t="shared" si="127"/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75" customHeight="1" x14ac:dyDescent="0.2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 x14ac:dyDescent="0.2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75" customHeight="1" x14ac:dyDescent="0.2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 x14ac:dyDescent="0.2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 x14ac:dyDescent="0.2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 x14ac:dyDescent="0.2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 x14ac:dyDescent="0.2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 x14ac:dyDescent="0.25">
      <c r="A40" s="186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 x14ac:dyDescent="0.2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75" customHeight="1" x14ac:dyDescent="0.2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 x14ac:dyDescent="0.2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 x14ac:dyDescent="0.2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 x14ac:dyDescent="0.2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 x14ac:dyDescent="0.25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 x14ac:dyDescent="0.2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 x14ac:dyDescent="0.25">
      <c r="A48" s="186" t="s">
        <v>79</v>
      </c>
      <c r="C48" s="2"/>
      <c r="D48" s="2">
        <f>+B126</f>
        <v>10.501777231731097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 x14ac:dyDescent="0.2">
      <c r="A49" s="8" t="s">
        <v>41</v>
      </c>
      <c r="B49" s="184">
        <v>3.0245526568176299E-2</v>
      </c>
      <c r="C49" s="5">
        <v>0.84268526359483076</v>
      </c>
      <c r="D49" s="2">
        <f>+B126^B19/1000</f>
        <v>3.0257362078377911E-2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 x14ac:dyDescent="0.2">
      <c r="A50" s="8" t="s">
        <v>42</v>
      </c>
      <c r="B50" s="46">
        <v>-10993.704</v>
      </c>
      <c r="C50" s="16"/>
      <c r="D50" s="16">
        <f>+B163</f>
        <v>12484.535168612401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 x14ac:dyDescent="0.25">
      <c r="A51" s="186" t="s">
        <v>186</v>
      </c>
      <c r="B51" s="46">
        <v>1</v>
      </c>
      <c r="C51" s="2"/>
      <c r="D51" s="2">
        <f>+D50-B129</f>
        <v>-103978.01545214784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 x14ac:dyDescent="0.25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 x14ac:dyDescent="0.2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 x14ac:dyDescent="0.2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75" customHeight="1" thickBot="1" x14ac:dyDescent="0.2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 x14ac:dyDescent="0.25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 x14ac:dyDescent="0.2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 x14ac:dyDescent="0.25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 x14ac:dyDescent="0.2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 x14ac:dyDescent="0.2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 x14ac:dyDescent="0.2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 x14ac:dyDescent="0.2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 x14ac:dyDescent="0.2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 x14ac:dyDescent="0.25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 x14ac:dyDescent="0.2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 x14ac:dyDescent="0.2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 x14ac:dyDescent="0.2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 x14ac:dyDescent="0.2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 x14ac:dyDescent="0.2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 x14ac:dyDescent="0.2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 x14ac:dyDescent="0.2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 x14ac:dyDescent="0.25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 x14ac:dyDescent="0.2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7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75" customHeight="1" x14ac:dyDescent="0.2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 x14ac:dyDescent="0.2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 x14ac:dyDescent="0.2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 x14ac:dyDescent="0.2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 x14ac:dyDescent="0.25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 x14ac:dyDescent="0.2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 x14ac:dyDescent="0.2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 x14ac:dyDescent="0.25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 x14ac:dyDescent="0.2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42.265096484691298</v>
      </c>
      <c r="E82" s="18">
        <f t="shared" si="259"/>
        <v>44.383796459115274</v>
      </c>
      <c r="F82" s="18">
        <f t="shared" si="259"/>
        <v>46.556510766339329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 x14ac:dyDescent="0.2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16.102661030081947</v>
      </c>
      <c r="F83" s="18">
        <f t="shared" si="260"/>
        <v>18.161113731321109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 x14ac:dyDescent="0.2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0.95599807127382519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 x14ac:dyDescent="0.2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 x14ac:dyDescent="0.25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 x14ac:dyDescent="0.2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933.60285105919195</v>
      </c>
      <c r="E87" s="10">
        <f>Base!$B65*D87+Base!$B66*D89+D112*5/3.666</f>
        <v>977.98664751830722</v>
      </c>
      <c r="F87" s="10">
        <f>Base!$B65*E87+Base!$B66*E89+E112*5/3.666</f>
        <v>1024.5431582846466</v>
      </c>
      <c r="G87" s="10">
        <f>Base!$B65*F87+Base!$B66*F89+F112*5/3.666</f>
        <v>1073.2309762693717</v>
      </c>
      <c r="H87" s="10">
        <f>Base!$B65*G87+Base!$B66*G89+G112*5/3.666</f>
        <v>1123.9428919138586</v>
      </c>
      <c r="I87" s="10">
        <f>Base!$B65*H87+Base!$B66*H89+H112*5/3.666</f>
        <v>1176.5268870068332</v>
      </c>
      <c r="J87" s="10">
        <f>Base!$B65*I87+Base!$B66*I89+I112*5/3.666</f>
        <v>1230.8010585550624</v>
      </c>
      <c r="K87" s="10">
        <f>Base!$B65*J87+Base!$B66*J89+J112*5/3.666</f>
        <v>1286.5642548328285</v>
      </c>
      <c r="L87" s="10">
        <f>Base!$B65*K87+Base!$B66*K89+K112*5/3.666</f>
        <v>1343.6036713547878</v>
      </c>
      <c r="M87" s="10">
        <f>Base!$B65*L87+Base!$B66*L89+L112*5/3.666</f>
        <v>1401.7002833578654</v>
      </c>
      <c r="N87" s="10">
        <f>Base!$B65*M87+Base!$B66*M89+M112*5/3.666</f>
        <v>1460.6327323487694</v>
      </c>
      <c r="O87" s="10">
        <f>Base!$B65*N87+Base!$B66*N89+N112*5/3.666</f>
        <v>1520.1801025543018</v>
      </c>
      <c r="P87" s="10">
        <f>Base!$B65*O87+Base!$B66*O89+O112*5/3.666</f>
        <v>1580.1238946746394</v>
      </c>
      <c r="Q87" s="10">
        <f>Base!$B65*P87+Base!$B66*P89+P112*5/3.666</f>
        <v>1640.249412903373</v>
      </c>
      <c r="R87" s="10">
        <f>Base!$B65*Q87+Base!$B66*Q89+Q112*5/3.666</f>
        <v>1700.3467143584242</v>
      </c>
      <c r="S87" s="10">
        <f>Base!$B65*R87+Base!$B66*R89+R112*5/3.666</f>
        <v>1760.211219417014</v>
      </c>
      <c r="T87" s="10">
        <f>Base!$B65*S87+Base!$B66*S89+S112*5/3.666</f>
        <v>1819.6440393144703</v>
      </c>
      <c r="U87" s="10">
        <f>Base!$B65*T87+Base!$B66*T89+T112*5/3.666</f>
        <v>1878.4520364208279</v>
      </c>
      <c r="V87" s="10">
        <f>Base!$B65*U87+Base!$B66*U89+U112*5/3.666</f>
        <v>1936.4500941780707</v>
      </c>
      <c r="W87" s="10">
        <f>Base!$B65*V87+Base!$B66*V89+V112*5/3.666</f>
        <v>1993.46033944293</v>
      </c>
      <c r="X87" s="10">
        <f>Base!$B65*W87+Base!$B66*W89+W112*5/3.666</f>
        <v>2049.3116470114837</v>
      </c>
      <c r="Y87" s="10">
        <f>Base!$B65*X87+Base!$B66*X89+X112*5/3.666</f>
        <v>2103.8392870397061</v>
      </c>
      <c r="Z87" s="10">
        <f>Base!$B65*Y87+Base!$B66*Y89+Y112*5/3.666</f>
        <v>2156.8846379395181</v>
      </c>
      <c r="AA87" s="10">
        <f>Base!$B65*Z87+Base!$B66*Z89+Z112*5/3.666</f>
        <v>2208.2949226192882</v>
      </c>
      <c r="AB87" s="10">
        <f>Base!$B65*AA87+Base!$B66*AA89+AA112*5/3.666</f>
        <v>2257.9229460883189</v>
      </c>
      <c r="AC87" s="10">
        <f>Base!$B65*AB87+Base!$B66*AB89+AB112*5/3.666</f>
        <v>2305.6268236043675</v>
      </c>
      <c r="AD87" s="10">
        <f>Base!$B65*AC87+Base!$B66*AC89+AC112*5/3.666</f>
        <v>2351.2696945816679</v>
      </c>
      <c r="AE87" s="10">
        <f>Base!$B65*AD87+Base!$B66*AD89+AD112*5/3.666</f>
        <v>2394.7194207125135</v>
      </c>
      <c r="AF87" s="10">
        <f>Base!$B65*AE87+Base!$B66*AE89+AE112*5/3.666</f>
        <v>2435.8482684886972</v>
      </c>
      <c r="AG87" s="10">
        <f>Base!$B65*AF87+Base!$B66*AF89+AF112*5/3.666</f>
        <v>2474.5325769342148</v>
      </c>
      <c r="AH87" s="10">
        <f>Base!$B65*AG87+Base!$B66*AG89+AG112*5/3.666</f>
        <v>2510.6524118162911</v>
      </c>
      <c r="AI87" s="10">
        <f>Base!$B65*AH87+Base!$B66*AH89+AH112*5/3.666</f>
        <v>2544.0912076403847</v>
      </c>
      <c r="AJ87" s="10">
        <f>Base!$B65*AI87+Base!$B66*AI89+AI112*5/3.666</f>
        <v>2574.7353986859575</v>
      </c>
      <c r="AK87" s="10">
        <f>Base!$B65*AJ87+Base!$B66*AJ89+AJ112*5/3.666</f>
        <v>2602.4740403611918</v>
      </c>
      <c r="AL87" s="10">
        <f>Base!$B65*AK87+Base!$B66*AK89+AK112*5/3.666</f>
        <v>2627.1984220192608</v>
      </c>
      <c r="AM87" s="10">
        <f>Base!$B65*AL87+Base!$B66*AL89+AL112*5/3.666</f>
        <v>2648.8016723124324</v>
      </c>
      <c r="AN87" s="10">
        <f>Base!$B65*AM87+Base!$B66*AM89+AM112*5/3.666</f>
        <v>2667.1783579249282</v>
      </c>
      <c r="AO87" s="10">
        <f>Base!$B65*AN87+Base!$B66*AN89+AN112*5/3.666</f>
        <v>2682.2240760640507</v>
      </c>
      <c r="AP87" s="10">
        <f>Base!$B65*AO87+Base!$B66*AO89+AO112*5/3.666</f>
        <v>2693.8350398668285</v>
      </c>
      <c r="AQ87" s="10">
        <f>Base!$B65*AP87+Base!$B66*AP89+AP112*5/3.666</f>
        <v>2701.9076531214582</v>
      </c>
      <c r="AR87" s="10">
        <f>Base!$B65*AQ87+Base!$B66*AQ89+AQ112*5/3.666</f>
        <v>2706.3380646743362</v>
      </c>
      <c r="AS87" s="10">
        <f>Base!$B65*AR87+Base!$B66*AR89+AR112*5/3.666</f>
        <v>2707.0216791473599</v>
      </c>
      <c r="AT87" s="10">
        <f>Base!$B65*AS87+Base!$B66*AS89+AS112*5/3.666</f>
        <v>2703.8525734718769</v>
      </c>
      <c r="AU87" s="10">
        <f>Base!$B65*AT87+Base!$B66*AT89+AT112*5/3.666</f>
        <v>2696.7227107281842</v>
      </c>
      <c r="AV87" s="10">
        <f>Base!$B65*AU87+Base!$B66*AU89+AU112*5/3.666</f>
        <v>2668.2416484987202</v>
      </c>
      <c r="AW87" s="10">
        <f>Base!$B65*AV87+Base!$B66*AV89+AV112*5/3.666</f>
        <v>2644.35784831403</v>
      </c>
      <c r="AX87" s="10">
        <f>Base!$B65*AW87+Base!$B66*AW89+AW112*5/3.666</f>
        <v>2623.6915933455743</v>
      </c>
      <c r="AY87" s="10">
        <f>Base!$B65*AX87+Base!$B66*AX89+AX112*5/3.666</f>
        <v>2605.3033943916348</v>
      </c>
      <c r="AZ87" s="10">
        <f>Base!$B65*AY87+Base!$B66*AY89+AY112*5/3.666</f>
        <v>2588.5532391454794</v>
      </c>
      <c r="BA87" s="10">
        <f>Base!$B65*AZ87+Base!$B66*AZ89+AZ112*5/3.666</f>
        <v>2573.0047722858935</v>
      </c>
      <c r="BB87" s="10">
        <f>Base!$B65*BA87+Base!$B66*BA89+BA112*5/3.666</f>
        <v>2558.360085162928</v>
      </c>
      <c r="BC87" s="10">
        <f>Base!$B65*BB87+Base!$B66*BB89+BB112*5/3.666</f>
        <v>2544.4153509067901</v>
      </c>
      <c r="BD87" s="10">
        <f>Base!$B65*BC87+Base!$B66*BC89+BC112*5/3.666</f>
        <v>2531.0306507433743</v>
      </c>
      <c r="BE87" s="10">
        <f>Base!$B65*BD87+Base!$B66*BD89+BD112*5/3.666</f>
        <v>2518.1094585201463</v>
      </c>
      <c r="BF87" s="10">
        <f>Base!$B65*BE87+Base!$B66*BE89+BE112*5/3.666</f>
        <v>2505.584696578509</v>
      </c>
      <c r="BG87" s="10">
        <f>Base!$B65*BF87+Base!$B66*BF89+BF112*5/3.666</f>
        <v>2493.4092615633276</v>
      </c>
      <c r="BH87" s="10">
        <f>Base!$B65*BG87+Base!$B66*BG89+BG112*5/3.666</f>
        <v>2481.5495900306614</v>
      </c>
      <c r="BI87" s="10">
        <f>Base!$B65*BH87+Base!$B66*BH89+BH112*5/3.666</f>
        <v>2469.9812907988153</v>
      </c>
      <c r="BJ87" s="10">
        <f>Base!$B65*BI87+Base!$B66*BI89+BI112*5/3.666</f>
        <v>2458.6861821403663</v>
      </c>
      <c r="BK87" s="10">
        <f>Base!$B65*BJ87+Base!$B66*BJ89+BJ112*5/3.666</f>
        <v>2447.6502836523941</v>
      </c>
      <c r="BL87" s="10">
        <f>Base!$B65*BK87+Base!$B66*BK89+BK112*5/3.666</f>
        <v>2436.8624567074667</v>
      </c>
      <c r="BM87" s="10">
        <f>Base!$B65*BL87+Base!$B66*BL89+BL112*5/3.666</f>
        <v>2426.3134853822107</v>
      </c>
      <c r="BN87" s="10">
        <f>Base!$B65*BM87+Base!$B66*BM89+BM112*5/3.666</f>
        <v>2415.9954563977308</v>
      </c>
      <c r="BO87" s="10">
        <f>Base!$B65*BN87+Base!$B66*BN89+BN112*5/3.666</f>
        <v>2405.9013419301373</v>
      </c>
      <c r="BP87" s="10">
        <f>Base!$B65*BO87+Base!$B66*BO89+BO112*5/3.666</f>
        <v>2396.0247199533037</v>
      </c>
      <c r="BQ87" s="10">
        <f>Base!$B65*BP87+Base!$B66*BP89+BP112*5/3.666</f>
        <v>2386.3595877245125</v>
      </c>
      <c r="BR87" s="10">
        <f>Base!$B65*BQ87+Base!$B66*BQ89+BQ112*5/3.666</f>
        <v>2376.9002382586223</v>
      </c>
      <c r="BS87" s="10">
        <f>Base!$B65*BR87+Base!$B66*BR89+BR112*5/3.666</f>
        <v>2367.6411793116458</v>
      </c>
      <c r="BT87" s="10">
        <f>Base!$B65*BS87+Base!$B66*BS89+BS112*5/3.666</f>
        <v>2358.5770809737737</v>
      </c>
      <c r="BU87" s="10">
        <f>Base!$B65*BT87+Base!$B66*BT89+BT112*5/3.666</f>
        <v>2349.7027424417079</v>
      </c>
      <c r="BV87" s="10">
        <f>Base!$B65*BU87+Base!$B66*BU89+BU112*5/3.666</f>
        <v>2341.013071577172</v>
      </c>
      <c r="BW87" s="10">
        <f>Base!$B65*BV87+Base!$B66*BV89+BV112*5/3.666</f>
        <v>2332.5030729279738</v>
      </c>
      <c r="BX87" s="10">
        <f>Base!$B65*BW87+Base!$B66*BW89+BW112*5/3.666</f>
        <v>2324.1678412873252</v>
      </c>
      <c r="BY87" s="10">
        <f>Base!$B65*BX87+Base!$B66*BX89+BX112*5/3.666</f>
        <v>2316.0025588358817</v>
      </c>
      <c r="BZ87" s="10">
        <f>Base!$B65*BY87+Base!$B66*BY89+BY112*5/3.666</f>
        <v>2308.0024945603404</v>
      </c>
      <c r="CA87" s="10">
        <f>Base!$B65*BZ87+Base!$B66*BZ89+BZ112*5/3.666</f>
        <v>2300.1630051088073</v>
      </c>
      <c r="CB87" s="10">
        <f>Base!$B65*CA87+Base!$B66*CA89+CA112*5/3.666</f>
        <v>2292.4795365700261</v>
      </c>
      <c r="CC87" s="10">
        <f>Base!$B65*CB87+Base!$B66*CB89+CB112*5/3.666</f>
        <v>2284.947626918984</v>
      </c>
      <c r="CD87" s="10">
        <f>Base!$B65*CC87+Base!$B66*CC89+CC112*5/3.666</f>
        <v>2277.5629091065121</v>
      </c>
      <c r="CE87" s="10">
        <f>Base!$B65*CD87+Base!$B66*CD89+CD112*5/3.666</f>
        <v>2270.321115012684</v>
      </c>
      <c r="CF87" s="10">
        <f>Base!$B65*CE87+Base!$B66*CE89+CE112*5/3.666</f>
        <v>2263.2180808070661</v>
      </c>
      <c r="CG87" s="10">
        <f>Base!$B65*CF87+Base!$B66*CF89+CF112*5/3.666</f>
        <v>2256.2497547375201</v>
      </c>
      <c r="CH87" s="10">
        <f>Base!$B65*CG87+Base!$B66*CG89+CG112*5/3.666</f>
        <v>2249.4122091279201</v>
      </c>
      <c r="CI87" s="10">
        <f>Base!$B65*CH87+Base!$B66*CH89+CH112*5/3.666</f>
        <v>2242.7016596143294</v>
      </c>
      <c r="CJ87" s="10">
        <f>Base!$B65*CI87+Base!$B66*CI89+CI112*5/3.666</f>
        <v>2236.1144967464224</v>
      </c>
      <c r="CK87" s="10">
        <f>Base!$B65*CJ87+Base!$B66*CJ89+CJ112*5/3.666</f>
        <v>2229.6473386261487</v>
      </c>
      <c r="CL87" s="10">
        <f>Base!$B65*CK87+Base!$B66*CK89+CK112*5/3.666</f>
        <v>2223.2971193694316</v>
      </c>
      <c r="CM87" s="10">
        <f>Base!$B65*CL87+Base!$B66*CL89+CL112*5/3.666</f>
        <v>2217.0612389166045</v>
      </c>
      <c r="CN87" s="10">
        <f>Base!$B65*CM87+Base!$B66*CM89+CM112*5/3.666</f>
        <v>2210.9378192528934</v>
      </c>
      <c r="CO87" s="10">
        <f>Base!$B65*CN87+Base!$B66*CN89+CN112*5/3.666</f>
        <v>2204.9261495537239</v>
      </c>
      <c r="CP87" s="10">
        <f>Base!$B65*CO87+Base!$B66*CO89+CO112*5/3.666</f>
        <v>2198.9951311816126</v>
      </c>
      <c r="CQ87" s="10">
        <f>Base!$B65*CP87+Base!$B66*CP89+CP112*5/3.666</f>
        <v>2193.1514924222283</v>
      </c>
      <c r="CR87" s="10">
        <f>Base!$B65*CQ87+Base!$B66*CQ89+CQ112*5/3.666</f>
        <v>2187.3980338123142</v>
      </c>
      <c r="CS87" s="10">
        <f>Base!$B65*CR87+Base!$B66*CR89+CR112*5/3.666</f>
        <v>2181.735195638144</v>
      </c>
      <c r="CT87" s="10">
        <f>Base!$B65*CS87+Base!$B66*CS89+CS112*5/3.666</f>
        <v>2176.1620282480467</v>
      </c>
      <c r="CU87" s="10">
        <f>Base!$B65*CT87+Base!$B66*CT89+CT112*5/3.666</f>
        <v>2170.6767892967387</v>
      </c>
      <c r="CV87" s="10">
        <f>Base!$B65*CU87+Base!$B66*CU89+CU112*5/3.666</f>
        <v>2165.2773083333304</v>
      </c>
      <c r="CW87" s="10">
        <f>Base!$B65*CV87+Base!$B66*CV89+CV112*5/3.666</f>
        <v>2159.9612068256693</v>
      </c>
    </row>
    <row r="88" spans="1:101" s="10" customFormat="1" ht="20.75" customHeight="1" x14ac:dyDescent="0.2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438.31119768037183</v>
      </c>
      <c r="E88" s="10">
        <f t="shared" si="262"/>
        <v>459.14866080671703</v>
      </c>
      <c r="F88" s="10">
        <f t="shared" si="262"/>
        <v>481.00617759842561</v>
      </c>
      <c r="G88" s="10">
        <f t="shared" si="262"/>
        <v>503.86430810768627</v>
      </c>
      <c r="H88" s="10">
        <f t="shared" si="262"/>
        <v>527.67271920838436</v>
      </c>
      <c r="I88" s="10">
        <f t="shared" si="262"/>
        <v>552.36004084827857</v>
      </c>
      <c r="J88" s="10">
        <f t="shared" si="262"/>
        <v>577.84087256106216</v>
      </c>
      <c r="K88" s="10">
        <f t="shared" si="262"/>
        <v>604.02077691682098</v>
      </c>
      <c r="L88" s="10">
        <f t="shared" si="262"/>
        <v>630.79984570647321</v>
      </c>
      <c r="M88" s="10">
        <f t="shared" si="262"/>
        <v>658.07525040275368</v>
      </c>
      <c r="N88" s="10">
        <f t="shared" si="262"/>
        <v>685.74306683040822</v>
      </c>
      <c r="O88" s="10">
        <f t="shared" si="262"/>
        <v>713.69957866399147</v>
      </c>
      <c r="P88" s="10">
        <f t="shared" si="262"/>
        <v>741.84220407260068</v>
      </c>
      <c r="Q88" s="10">
        <f t="shared" si="262"/>
        <v>770.07014690299206</v>
      </c>
      <c r="R88" s="10">
        <f t="shared" si="262"/>
        <v>798.28484242179536</v>
      </c>
      <c r="S88" s="10">
        <f t="shared" si="262"/>
        <v>826.39024385775315</v>
      </c>
      <c r="T88" s="10">
        <f t="shared" si="262"/>
        <v>854.29297620397676</v>
      </c>
      <c r="U88" s="10">
        <f t="shared" si="262"/>
        <v>881.90236451682063</v>
      </c>
      <c r="V88" s="10">
        <f t="shared" si="262"/>
        <v>909.13149961411773</v>
      </c>
      <c r="W88" s="10">
        <f t="shared" si="262"/>
        <v>935.89687297790147</v>
      </c>
      <c r="X88" s="10">
        <f t="shared" si="262"/>
        <v>962.11814413684692</v>
      </c>
      <c r="Y88" s="10">
        <f t="shared" si="262"/>
        <v>987.71797513601223</v>
      </c>
      <c r="Z88" s="10">
        <f t="shared" si="262"/>
        <v>1012.6218957462527</v>
      </c>
      <c r="AA88" s="10">
        <f t="shared" si="262"/>
        <v>1036.7581796334687</v>
      </c>
      <c r="AB88" s="10">
        <f t="shared" si="262"/>
        <v>1060.0577211682248</v>
      </c>
      <c r="AC88" s="10">
        <f t="shared" si="262"/>
        <v>1082.4539077954778</v>
      </c>
      <c r="AD88" s="10">
        <f t="shared" si="262"/>
        <v>1103.882485719093</v>
      </c>
      <c r="AE88" s="10">
        <f t="shared" si="262"/>
        <v>1124.281418174889</v>
      </c>
      <c r="AF88" s="10">
        <f t="shared" si="262"/>
        <v>1143.59073637967</v>
      </c>
      <c r="AG88" s="10">
        <f t="shared" si="262"/>
        <v>1161.7523835371901</v>
      </c>
      <c r="AH88" s="10">
        <f t="shared" ref="AH88:BI88" si="263">+AH87/2.13</f>
        <v>1178.7100524959114</v>
      </c>
      <c r="AI88" s="10">
        <f t="shared" si="263"/>
        <v>1194.4090176715422</v>
      </c>
      <c r="AJ88" s="10">
        <f t="shared" si="263"/>
        <v>1208.7959618243933</v>
      </c>
      <c r="AK88" s="10">
        <f t="shared" si="263"/>
        <v>1221.8187982916395</v>
      </c>
      <c r="AL88" s="10">
        <f t="shared" si="263"/>
        <v>1233.4264892109206</v>
      </c>
      <c r="AM88" s="10">
        <f t="shared" si="263"/>
        <v>1243.5688602405787</v>
      </c>
      <c r="AN88" s="10">
        <f t="shared" si="263"/>
        <v>1252.1964121713279</v>
      </c>
      <c r="AO88" s="10">
        <f t="shared" si="263"/>
        <v>1259.2601296075356</v>
      </c>
      <c r="AP88" s="10">
        <f t="shared" si="263"/>
        <v>1264.7112863224547</v>
      </c>
      <c r="AQ88" s="10">
        <f t="shared" si="263"/>
        <v>1268.5012455969288</v>
      </c>
      <c r="AR88" s="10">
        <f t="shared" si="263"/>
        <v>1270.5812510208152</v>
      </c>
      <c r="AS88" s="10">
        <f t="shared" si="263"/>
        <v>1270.9021967827982</v>
      </c>
      <c r="AT88" s="10">
        <f t="shared" si="263"/>
        <v>1269.4143537426653</v>
      </c>
      <c r="AU88" s="10">
        <f t="shared" si="263"/>
        <v>1266.0670003418707</v>
      </c>
      <c r="AV88" s="10">
        <f t="shared" si="263"/>
        <v>1252.6956096238123</v>
      </c>
      <c r="AW88" s="10">
        <f t="shared" si="263"/>
        <v>1241.4825578939108</v>
      </c>
      <c r="AX88" s="10">
        <f t="shared" si="263"/>
        <v>1231.7800907725702</v>
      </c>
      <c r="AY88" s="10">
        <f t="shared" si="263"/>
        <v>1223.1471335171996</v>
      </c>
      <c r="AZ88" s="10">
        <f t="shared" si="263"/>
        <v>1215.2832108664222</v>
      </c>
      <c r="BA88" s="10">
        <f t="shared" si="263"/>
        <v>1207.9834611670863</v>
      </c>
      <c r="BB88" s="10">
        <f t="shared" si="263"/>
        <v>1201.1080212032527</v>
      </c>
      <c r="BC88" s="10">
        <f t="shared" si="263"/>
        <v>1194.5611976088217</v>
      </c>
      <c r="BD88" s="10">
        <f t="shared" si="263"/>
        <v>1188.2773008184856</v>
      </c>
      <c r="BE88" s="10">
        <f t="shared" si="263"/>
        <v>1182.2110133897402</v>
      </c>
      <c r="BF88" s="10">
        <f t="shared" si="263"/>
        <v>1176.3308434640887</v>
      </c>
      <c r="BG88" s="10">
        <f t="shared" si="263"/>
        <v>1170.6146767902947</v>
      </c>
      <c r="BH88" s="10">
        <f t="shared" si="263"/>
        <v>1165.0467558829398</v>
      </c>
      <c r="BI88" s="10">
        <f t="shared" si="263"/>
        <v>1159.6156294830118</v>
      </c>
      <c r="BJ88" s="10">
        <f t="shared" ref="BJ88:CW88" si="264">+BJ87/2.13</f>
        <v>1154.3127615682472</v>
      </c>
      <c r="BK88" s="10">
        <f t="shared" si="264"/>
        <v>1149.1315885691993</v>
      </c>
      <c r="BL88" s="10">
        <f t="shared" si="264"/>
        <v>1144.0668810833176</v>
      </c>
      <c r="BM88" s="10">
        <f t="shared" si="264"/>
        <v>1139.1143123860145</v>
      </c>
      <c r="BN88" s="10">
        <f t="shared" si="264"/>
        <v>1134.2701673228783</v>
      </c>
      <c r="BO88" s="10">
        <f t="shared" si="264"/>
        <v>1129.531146446074</v>
      </c>
      <c r="BP88" s="10">
        <f t="shared" si="264"/>
        <v>1124.8942347198611</v>
      </c>
      <c r="BQ88" s="10">
        <f t="shared" si="264"/>
        <v>1120.3566139551701</v>
      </c>
      <c r="BR88" s="10">
        <f t="shared" si="264"/>
        <v>1115.9156048162547</v>
      </c>
      <c r="BS88" s="10">
        <f t="shared" si="264"/>
        <v>1111.5686287848102</v>
      </c>
      <c r="BT88" s="10">
        <f t="shared" si="264"/>
        <v>1107.3131835557624</v>
      </c>
      <c r="BU88" s="10">
        <f t="shared" si="264"/>
        <v>1103.1468274374215</v>
      </c>
      <c r="BV88" s="10">
        <f t="shared" si="264"/>
        <v>1099.0671697545408</v>
      </c>
      <c r="BW88" s="10">
        <f t="shared" si="264"/>
        <v>1095.0718652244009</v>
      </c>
      <c r="BX88" s="10">
        <f t="shared" si="264"/>
        <v>1091.1586109330167</v>
      </c>
      <c r="BY88" s="10">
        <f t="shared" si="264"/>
        <v>1087.3251449933719</v>
      </c>
      <c r="BZ88" s="10">
        <f t="shared" si="264"/>
        <v>1083.5692462724603</v>
      </c>
      <c r="CA88" s="10">
        <f t="shared" si="264"/>
        <v>1079.8887347928674</v>
      </c>
      <c r="CB88" s="10">
        <f t="shared" si="264"/>
        <v>1076.2814725680873</v>
      </c>
      <c r="CC88" s="10">
        <f t="shared" si="264"/>
        <v>1072.7453647506968</v>
      </c>
      <c r="CD88" s="10">
        <f t="shared" si="264"/>
        <v>1069.2783610828697</v>
      </c>
      <c r="CE88" s="10">
        <f t="shared" si="264"/>
        <v>1065.8784577524339</v>
      </c>
      <c r="CF88" s="10">
        <f t="shared" si="264"/>
        <v>1062.5436999094209</v>
      </c>
      <c r="CG88" s="10">
        <f t="shared" si="264"/>
        <v>1059.2721853227795</v>
      </c>
      <c r="CH88" s="10">
        <f t="shared" si="264"/>
        <v>1056.062070013108</v>
      </c>
      <c r="CI88" s="10">
        <f t="shared" si="264"/>
        <v>1052.9115772837229</v>
      </c>
      <c r="CJ88" s="10">
        <f t="shared" si="264"/>
        <v>1049.8190125570059</v>
      </c>
      <c r="CK88" s="10">
        <f t="shared" si="264"/>
        <v>1046.7827880873938</v>
      </c>
      <c r="CL88" s="10">
        <f t="shared" si="264"/>
        <v>1043.8014644926909</v>
      </c>
      <c r="CM88" s="10">
        <f t="shared" si="264"/>
        <v>1040.8738210876077</v>
      </c>
      <c r="CN88" s="10">
        <f t="shared" si="264"/>
        <v>1037.9989761750674</v>
      </c>
      <c r="CO88" s="10">
        <f t="shared" si="264"/>
        <v>1035.1765960346122</v>
      </c>
      <c r="CP88" s="10">
        <f t="shared" si="264"/>
        <v>1032.3920803669544</v>
      </c>
      <c r="CQ88" s="10">
        <f t="shared" si="264"/>
        <v>1029.6485879916565</v>
      </c>
      <c r="CR88" s="10">
        <f t="shared" si="264"/>
        <v>1026.9474337147017</v>
      </c>
      <c r="CS88" s="10">
        <f t="shared" si="264"/>
        <v>1024.28882424326</v>
      </c>
      <c r="CT88" s="10">
        <f t="shared" si="264"/>
        <v>1021.6723137314774</v>
      </c>
      <c r="CU88" s="10">
        <f t="shared" si="264"/>
        <v>1019.0970841768726</v>
      </c>
      <c r="CV88" s="10">
        <f t="shared" si="264"/>
        <v>1016.5621165884181</v>
      </c>
      <c r="CW88" s="10">
        <f t="shared" si="264"/>
        <v>1014.0662942843518</v>
      </c>
    </row>
    <row r="89" spans="1:101" s="10" customFormat="1" ht="20.75" customHeight="1" x14ac:dyDescent="0.2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501.23105050817293</v>
      </c>
      <c r="F89" s="10">
        <f>E87* Base!$B67+E89* Base!$B68+E90* Base!$B69</f>
        <v>519.39216423949404</v>
      </c>
      <c r="G89" s="10">
        <f>F87* Base!$B67+F89* Base!$B68+F90* Base!$B69</f>
        <v>539.45475382365476</v>
      </c>
      <c r="H89" s="10">
        <f>G87* Base!$B67+G89* Base!$B68+G90* Base!$B69</f>
        <v>561.28876073362574</v>
      </c>
      <c r="I89" s="10">
        <f>H87* Base!$B67+H89* Base!$B68+H90* Base!$B69</f>
        <v>584.77768240763089</v>
      </c>
      <c r="J89" s="10">
        <f>I87* Base!$B67+I89* Base!$B68+I90* Base!$B69</f>
        <v>609.8104419878506</v>
      </c>
      <c r="K89" s="10">
        <f>J87* Base!$B67+J89* Base!$B68+J90* Base!$B69</f>
        <v>636.27669950767427</v>
      </c>
      <c r="L89" s="10">
        <f>K87* Base!$B67+K89* Base!$B68+K90* Base!$B69</f>
        <v>664.06439129131184</v>
      </c>
      <c r="M89" s="10">
        <f>L87* Base!$B67+L89* Base!$B68+L90* Base!$B69</f>
        <v>693.05868038128847</v>
      </c>
      <c r="N89" s="10">
        <f>M87* Base!$B67+M89* Base!$B68+M90* Base!$B69</f>
        <v>723.14177191099952</v>
      </c>
      <c r="O89" s="10">
        <f>N87* Base!$B67+N89* Base!$B68+N90* Base!$B69</f>
        <v>754.1932323156102</v>
      </c>
      <c r="P89" s="10">
        <f>O87* Base!$B67+O89* Base!$B68+O90* Base!$B69</f>
        <v>786.09057688859798</v>
      </c>
      <c r="Q89" s="10">
        <f>P87* Base!$B67+P89* Base!$B68+P90* Base!$B69</f>
        <v>818.70997488944408</v>
      </c>
      <c r="R89" s="10">
        <f>Q87* Base!$B67+Q89* Base!$B68+Q90* Base!$B69</f>
        <v>851.9269779376657</v>
      </c>
      <c r="S89" s="10">
        <f>R87* Base!$B67+R89* Base!$B68+R90* Base!$B69</f>
        <v>885.61721446262493</v>
      </c>
      <c r="T89" s="10">
        <f>S87* Base!$B67+S89* Base!$B68+S90* Base!$B69</f>
        <v>919.65701641576686</v>
      </c>
      <c r="U89" s="10">
        <f>T87* Base!$B67+T89* Base!$B68+T90* Base!$B69</f>
        <v>953.92395807480307</v>
      </c>
      <c r="V89" s="10">
        <f>U87* Base!$B67+U89* Base!$B68+U90* Base!$B69</f>
        <v>988.29729271293411</v>
      </c>
      <c r="W89" s="10">
        <f>V87* Base!$B67+V89* Base!$B68+V90* Base!$B69</f>
        <v>1022.6585730312967</v>
      </c>
      <c r="X89" s="10">
        <f>W87* Base!$B67+W89* Base!$B68+W90* Base!$B69</f>
        <v>1056.8920523438267</v>
      </c>
      <c r="Y89" s="10">
        <f>X87* Base!$B67+X89* Base!$B68+X90* Base!$B69</f>
        <v>1090.8849448899466</v>
      </c>
      <c r="Z89" s="10">
        <f>Y87* Base!$B67+Y89* Base!$B68+Y90* Base!$B69</f>
        <v>1124.5275910237226</v>
      </c>
      <c r="AA89" s="10">
        <f>Z87* Base!$B67+Z89* Base!$B68+Z90* Base!$B69</f>
        <v>1157.7135544492517</v>
      </c>
      <c r="AB89" s="10">
        <f>AA87* Base!$B67+AA89* Base!$B68+AA90* Base!$B69</f>
        <v>1190.3396680998792</v>
      </c>
      <c r="AC89" s="10">
        <f>AB87* Base!$B67+AB89* Base!$B68+AB90* Base!$B69</f>
        <v>1222.3060392511704</v>
      </c>
      <c r="AD89" s="10">
        <f>AC87* Base!$B67+AC89* Base!$B68+AC90* Base!$B69</f>
        <v>1253.5160210087731</v>
      </c>
      <c r="AE89" s="10">
        <f>AD87* Base!$B67+AD89* Base!$B68+AD90* Base!$B69</f>
        <v>1283.8761552883248</v>
      </c>
      <c r="AF89" s="10">
        <f>AE87* Base!$B67+AE89* Base!$B68+AE90* Base!$B69</f>
        <v>1313.2960911798057</v>
      </c>
      <c r="AG89" s="10">
        <f>AF87* Base!$B67+AF89* Base!$B68+AF90* Base!$B69</f>
        <v>1341.6884818206424</v>
      </c>
      <c r="AH89" s="10">
        <f>AG87* Base!$B67+AG89* Base!$B68+AG90* Base!$B69</f>
        <v>1368.9688623647471</v>
      </c>
      <c r="AI89" s="10">
        <f>AH87* Base!$B67+AH89* Base!$B68+AH90* Base!$B69</f>
        <v>1395.0555112613133</v>
      </c>
      <c r="AJ89" s="10">
        <f>AI87* Base!$B67+AI89* Base!$B68+AI90* Base!$B69</f>
        <v>1419.8692967642646</v>
      </c>
      <c r="AK89" s="10">
        <f>AJ87* Base!$B67+AJ89* Base!$B68+AJ90* Base!$B69</f>
        <v>1443.3335103539582</v>
      </c>
      <c r="AL89" s="10">
        <f>AK87* Base!$B67+AK89* Base!$B68+AK90* Base!$B69</f>
        <v>1465.3736885646108</v>
      </c>
      <c r="AM89" s="10">
        <f>AL87* Base!$B67+AL89* Base!$B68+AL90* Base!$B69</f>
        <v>1485.9174245447255</v>
      </c>
      <c r="AN89" s="10">
        <f>AM87* Base!$B67+AM89* Base!$B68+AM90* Base!$B69</f>
        <v>1504.8941705373904</v>
      </c>
      <c r="AO89" s="10">
        <f>AN87* Base!$B67+AN89* Base!$B68+AN90* Base!$B69</f>
        <v>1522.2350323272037</v>
      </c>
      <c r="AP89" s="10">
        <f>AO87* Base!$B67+AO89* Base!$B68+AO90* Base!$B69</f>
        <v>1537.8725565335274</v>
      </c>
      <c r="AQ89" s="10">
        <f>AP87* Base!$B67+AP89* Base!$B68+AP90* Base!$B69</f>
        <v>1551.7405113499954</v>
      </c>
      <c r="AR89" s="10">
        <f>AQ87* Base!$B67+AQ89* Base!$B68+AQ90* Base!$B69</f>
        <v>1563.7736607762499</v>
      </c>
      <c r="AS89" s="10">
        <f>AR87* Base!$B67+AR89* Base!$B68+AR90* Base!$B69</f>
        <v>1573.907531222985</v>
      </c>
      <c r="AT89" s="10">
        <f>AS87* Base!$B67+AS89* Base!$B68+AS90* Base!$B69</f>
        <v>1582.0781667934127</v>
      </c>
      <c r="AU89" s="10">
        <f>AT87* Base!$B67+AT89* Base!$B68+AT90* Base!$B69</f>
        <v>1588.2218642354244</v>
      </c>
      <c r="AV89" s="10">
        <f>AU87* Base!$B67+AU89* Base!$B68+AU90* Base!$B69</f>
        <v>1592.2748673654423</v>
      </c>
      <c r="AW89" s="10">
        <f>AV87* Base!$B67+AV89* Base!$B68+AV90* Base!$B69</f>
        <v>1592.0994885301202</v>
      </c>
      <c r="AX89" s="10">
        <f>AW87* Base!$B67+AW89* Base!$B68+AW90* Base!$B69</f>
        <v>1589.1057845452067</v>
      </c>
      <c r="AY89" s="10">
        <f>AX87* Base!$B67+AX89* Base!$B68+AX90* Base!$B69</f>
        <v>1584.2519612730143</v>
      </c>
      <c r="AZ89" s="10">
        <f>AY87* Base!$B67+AY89* Base!$B68+AY90* Base!$B69</f>
        <v>1578.1889412060527</v>
      </c>
      <c r="BA89" s="10">
        <f>AZ87* Base!$B67+AZ89* Base!$B68+AZ90* Base!$B69</f>
        <v>1571.3586890879833</v>
      </c>
      <c r="BB89" s="10">
        <f>BA87* Base!$B67+BA89* Base!$B68+BA90* Base!$B69</f>
        <v>1564.0610758784842</v>
      </c>
      <c r="BC89" s="10">
        <f>BB87* Base!$B67+BB89* Base!$B68+BB90* Base!$B69</f>
        <v>1556.4993419426837</v>
      </c>
      <c r="BD89" s="10">
        <f>BC87* Base!$B67+BC89* Base!$B68+BC90* Base!$B69</f>
        <v>1548.81100596225</v>
      </c>
      <c r="BE89" s="10">
        <f>BD87* Base!$B67+BD89* Base!$B68+BD90* Base!$B69</f>
        <v>1541.0888774998464</v>
      </c>
      <c r="BF89" s="10">
        <f>BE87* Base!$B67+BE89* Base!$B68+BE90* Base!$B69</f>
        <v>1533.3953414790146</v>
      </c>
      <c r="BG89" s="10">
        <f>BF87* Base!$B67+BF89* Base!$B68+BF90* Base!$B69</f>
        <v>1525.7720691587258</v>
      </c>
      <c r="BH89" s="10">
        <f>BG87* Base!$B67+BG89* Base!$B68+BG90* Base!$B69</f>
        <v>1518.2466205638136</v>
      </c>
      <c r="BI89" s="10">
        <f>BH87* Base!$B67+BH89* Base!$B68+BH90* Base!$B69</f>
        <v>1510.8369342815843</v>
      </c>
      <c r="BJ89" s="10">
        <f>BI87* Base!$B67+BI89* Base!$B68+BI90* Base!$B69</f>
        <v>1503.5543815664932</v>
      </c>
      <c r="BK89" s="10">
        <f>BJ87* Base!$B67+BJ89* Base!$B68+BJ90* Base!$B69</f>
        <v>1496.405844825528</v>
      </c>
      <c r="BL89" s="10">
        <f>BK87* Base!$B67+BK89* Base!$B68+BK90* Base!$B69</f>
        <v>1489.3951331278656</v>
      </c>
      <c r="BM89" s="10">
        <f>BL87* Base!$B67+BL89* Base!$B68+BL90* Base!$B69</f>
        <v>1482.5239471739831</v>
      </c>
      <c r="BN89" s="10">
        <f>BM87* Base!$B67+BM89* Base!$B68+BM90* Base!$B69</f>
        <v>1475.7925380558461</v>
      </c>
      <c r="BO89" s="10">
        <f>BN87* Base!$B67+BN89* Base!$B68+BN90* Base!$B69</f>
        <v>1469.2001578599543</v>
      </c>
      <c r="BP89" s="10">
        <f>BO87* Base!$B67+BO89* Base!$B68+BO90* Base!$B69</f>
        <v>1462.7453687203399</v>
      </c>
      <c r="BQ89" s="10">
        <f>BP87* Base!$B67+BP89* Base!$B68+BP90* Base!$B69</f>
        <v>1456.4262555646972</v>
      </c>
      <c r="BR89" s="10">
        <f>BQ87* Base!$B67+BQ89* Base!$B68+BQ90* Base!$B69</f>
        <v>1450.2405732842574</v>
      </c>
      <c r="BS89" s="10">
        <f>BR87* Base!$B67+BR89* Base!$B68+BR90* Base!$B69</f>
        <v>1444.1858492002159</v>
      </c>
      <c r="BT89" s="10">
        <f>BS87* Base!$B67+BS89* Base!$B68+BS90* Base!$B69</f>
        <v>1438.2594550041467</v>
      </c>
      <c r="BU89" s="10">
        <f>BT87* Base!$B67+BT89* Base!$B68+BT90* Base!$B69</f>
        <v>1432.458657803382</v>
      </c>
      <c r="BV89" s="10">
        <f>BU87* Base!$B67+BU89* Base!$B68+BU90* Base!$B69</f>
        <v>1426.7806568153019</v>
      </c>
      <c r="BW89" s="10">
        <f>BV87* Base!$B67+BV89* Base!$B68+BV90* Base!$B69</f>
        <v>1421.2226101586753</v>
      </c>
      <c r="BX89" s="10">
        <f>BW87* Base!$B67+BW89* Base!$B68+BW90* Base!$B69</f>
        <v>1415.7816547682337</v>
      </c>
      <c r="BY89" s="10">
        <f>BX87* Base!$B67+BX89* Base!$B68+BX90* Base!$B69</f>
        <v>1410.4549214933297</v>
      </c>
      <c r="BZ89" s="10">
        <f>BY87* Base!$B67+BY89* Base!$B68+BY90* Base!$B69</f>
        <v>1405.2395467884389</v>
      </c>
      <c r="CA89" s="10">
        <f>BZ87* Base!$B67+BZ89* Base!$B68+BZ90* Base!$B69</f>
        <v>1400.1326819607061</v>
      </c>
      <c r="CB89" s="10">
        <f>CA87* Base!$B67+CA89* Base!$B68+CA90* Base!$B69</f>
        <v>1395.1315006429886</v>
      </c>
      <c r="CC89" s="10">
        <f>CB87* Base!$B67+CB89* Base!$B68+CB90* Base!$B69</f>
        <v>1390.2332049635743</v>
      </c>
      <c r="CD89" s="10">
        <f>CC87* Base!$B67+CC89* Base!$B68+CC90* Base!$B69</f>
        <v>1385.435030757196</v>
      </c>
      <c r="CE89" s="10">
        <f>CD87* Base!$B67+CD89* Base!$B68+CD90* Base!$B69</f>
        <v>1380.7342520893005</v>
      </c>
      <c r="CF89" s="10">
        <f>CE87* Base!$B67+CE89* Base!$B68+CE90* Base!$B69</f>
        <v>1376.1281853366847</v>
      </c>
      <c r="CG89" s="10">
        <f>CF87* Base!$B67+CF89* Base!$B68+CF90* Base!$B69</f>
        <v>1371.6141930834344</v>
      </c>
      <c r="CH89" s="10">
        <f>CG87* Base!$B67+CG89* Base!$B68+CG90* Base!$B69</f>
        <v>1367.1896881611162</v>
      </c>
      <c r="CI89" s="10">
        <f>CH87* Base!$B67+CH89* Base!$B68+CH90* Base!$B69</f>
        <v>1362.8521383090565</v>
      </c>
      <c r="CJ89" s="10">
        <f>CI87* Base!$B67+CI89* Base!$B68+CI90* Base!$B69</f>
        <v>1358.5990721974797</v>
      </c>
      <c r="CK89" s="10">
        <f>CJ87* Base!$B67+CJ89* Base!$B68+CJ90* Base!$B69</f>
        <v>1354.4280880207268</v>
      </c>
      <c r="CL89" s="10">
        <f>CK87* Base!$B67+CK89* Base!$B68+CK90* Base!$B69</f>
        <v>1350.336866663353</v>
      </c>
      <c r="CM89" s="10">
        <f>CL87* Base!$B67+CL89* Base!$B68+CL90* Base!$B69</f>
        <v>1346.3231928096654</v>
      </c>
      <c r="CN89" s="10">
        <f>CM87* Base!$B67+CM89* Base!$B68+CM90* Base!$B69</f>
        <v>1342.3849897461616</v>
      </c>
      <c r="CO89" s="10">
        <f>CN87* Base!$B67+CN89* Base!$B68+CN90* Base!$B69</f>
        <v>1338.5203778466341</v>
      </c>
      <c r="CP89" s="10">
        <f>CO87* Base!$B67+CO89* Base!$B68+CO90* Base!$B69</f>
        <v>1334.7277746036902</v>
      </c>
      <c r="CQ89" s="10">
        <f>CP87* Base!$B67+CP89* Base!$B68+CP90* Base!$B69</f>
        <v>1331.0021877555566</v>
      </c>
      <c r="CR89" s="10">
        <f>CQ87* Base!$B67+CQ89* Base!$B68+CQ90* Base!$B69</f>
        <v>1327.3404466795459</v>
      </c>
      <c r="CS89" s="10">
        <f>CR87* Base!$B67+CR89* Base!$B68+CR90* Base!$B69</f>
        <v>1323.7403612170572</v>
      </c>
      <c r="CT89" s="10">
        <f>CS87* Base!$B67+CS89* Base!$B68+CS90* Base!$B69</f>
        <v>1320.2002393756732</v>
      </c>
      <c r="CU89" s="10">
        <f>CT87* Base!$B67+CT89* Base!$B68+CT90* Base!$B69</f>
        <v>1316.7186193853418</v>
      </c>
      <c r="CV89" s="10">
        <f>CU87* Base!$B67+CU89* Base!$B68+CU90* Base!$B69</f>
        <v>1313.2941278216151</v>
      </c>
      <c r="CW89" s="10">
        <f>CV87* Base!$B67+CV89* Base!$B68+CV90* Base!$B69</f>
        <v>1309.9254102828188</v>
      </c>
    </row>
    <row r="90" spans="1:101" s="10" customFormat="1" ht="20.75" customHeight="1" x14ac:dyDescent="0.2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1743.2199526456245</v>
      </c>
      <c r="G90" s="10">
        <f>( Base!$B70)*F89+( Base!$B71)*F90</f>
        <v>1744.3016778646806</v>
      </c>
      <c r="H90" s="10">
        <f>( Base!$B70)*G89+( Base!$B71)*G90</f>
        <v>1745.5222563575981</v>
      </c>
      <c r="I90" s="10">
        <f>( Base!$B70)*H89+( Base!$B71)*H90</f>
        <v>1746.8938846094654</v>
      </c>
      <c r="J90" s="10">
        <f>( Base!$B70)*I89+( Base!$B71)*I90</f>
        <v>1748.4279257181702</v>
      </c>
      <c r="K90" s="10">
        <f>( Base!$B70)*J89+( Base!$B71)*J90</f>
        <v>1750.1349485953351</v>
      </c>
      <c r="L90" s="10">
        <f>( Base!$B70)*K89+( Base!$B71)*K90</f>
        <v>1752.0247342881328</v>
      </c>
      <c r="M90" s="10">
        <f>( Base!$B70)*L89+( Base!$B71)*L90</f>
        <v>1754.1062650676336</v>
      </c>
      <c r="N90" s="10">
        <f>( Base!$B70)*M89+( Base!$B71)*M90</f>
        <v>1756.3877061861338</v>
      </c>
      <c r="O90" s="10">
        <f>( Base!$B70)*N89+( Base!$B71)*N90</f>
        <v>1758.8763863688193</v>
      </c>
      <c r="P90" s="10">
        <f>( Base!$B70)*O89+( Base!$B71)*O90</f>
        <v>1761.5787805684881</v>
      </c>
      <c r="Q90" s="10">
        <f>( Base!$B70)*P89+( Base!$B71)*P90</f>
        <v>1764.5004968584335</v>
      </c>
      <c r="R90" s="10">
        <f>( Base!$B70)*Q89+( Base!$B71)*Q90</f>
        <v>1767.6462682802858</v>
      </c>
      <c r="S90" s="10">
        <f>( Base!$B70)*R89+( Base!$B71)*R90</f>
        <v>1771.0199498025552</v>
      </c>
      <c r="T90" s="10">
        <f>( Base!$B70)*S89+( Base!$B71)*S90</f>
        <v>1774.6245201447805</v>
      </c>
      <c r="U90" s="10">
        <f>( Base!$B70)*T89+( Base!$B71)*T90</f>
        <v>1778.4620879859904</v>
      </c>
      <c r="V90" s="10">
        <f>( Base!$B70)*U89+( Base!$B71)*U90</f>
        <v>1782.5339019356973</v>
      </c>
      <c r="W90" s="10">
        <f>( Base!$B70)*V89+( Base!$B71)*V90</f>
        <v>1786.8403635469681</v>
      </c>
      <c r="X90" s="10">
        <f>( Base!$B70)*W89+( Base!$B71)*W90</f>
        <v>1791.3810446534555</v>
      </c>
      <c r="Y90" s="10">
        <f>( Base!$B70)*X89+( Base!$B71)*X90</f>
        <v>1796.1547074893235</v>
      </c>
      <c r="Z90" s="10">
        <f>( Base!$B70)*Y89+( Base!$B71)*Y90</f>
        <v>1801.1593266018829</v>
      </c>
      <c r="AA90" s="10">
        <f>( Base!$B70)*Z89+( Base!$B71)*Z90</f>
        <v>1806.3921118884462</v>
      </c>
      <c r="AB90" s="10">
        <f>( Base!$B70)*AA89+( Base!$B71)*AA90</f>
        <v>1811.8495322800798</v>
      </c>
      <c r="AC90" s="10">
        <f>( Base!$B70)*AB89+( Base!$B71)*AB90</f>
        <v>1817.5273397118106</v>
      </c>
      <c r="AD90" s="10">
        <f>( Base!$B70)*AC89+( Base!$B71)*AC90</f>
        <v>1823.4205930935027</v>
      </c>
      <c r="AE90" s="10">
        <f>( Base!$B70)*AD89+( Base!$B71)*AD90</f>
        <v>1829.5236820460318</v>
      </c>
      <c r="AF90" s="10">
        <f>( Base!$B70)*AE89+( Base!$B71)*AE90</f>
        <v>1835.8303502035408</v>
      </c>
      <c r="AG90" s="10">
        <f>( Base!$B70)*AF89+( Base!$B71)*AF90</f>
        <v>1842.3337179101059</v>
      </c>
      <c r="AH90" s="10">
        <f>( Base!$B70)*AG89+( Base!$B71)*AG90</f>
        <v>1849.0263041612611</v>
      </c>
      <c r="AI90" s="10">
        <f>( Base!$B70)*AH89+( Base!$B71)*AH90</f>
        <v>1855.9000476591596</v>
      </c>
      <c r="AJ90" s="10">
        <f>( Base!$B70)*AI89+( Base!$B71)*AI90</f>
        <v>1862.9463268658371</v>
      </c>
      <c r="AK90" s="10">
        <f>( Base!$B70)*AJ89+( Base!$B71)*AJ90</f>
        <v>1870.1559789526625</v>
      </c>
      <c r="AL90" s="10">
        <f>( Base!$B70)*AK89+( Base!$B71)*AK90</f>
        <v>1877.5193175559771</v>
      </c>
      <c r="AM90" s="10">
        <f>( Base!$B70)*AL89+( Base!$B71)*AL90</f>
        <v>1885.02614925951</v>
      </c>
      <c r="AN90" s="10">
        <f>( Base!$B70)*AM89+( Base!$B71)*AM90</f>
        <v>1892.6657887335707</v>
      </c>
      <c r="AO90" s="10">
        <f>( Base!$B70)*AN89+( Base!$B71)*AN90</f>
        <v>1900.4270724694204</v>
      </c>
      <c r="AP90" s="10">
        <f>( Base!$B70)*AO89+( Base!$B71)*AO90</f>
        <v>1908.2983710546512</v>
      </c>
      <c r="AQ90" s="10">
        <f>( Base!$B70)*AP89+( Base!$B71)*AP90</f>
        <v>1916.2675999416315</v>
      </c>
      <c r="AR90" s="10">
        <f>( Base!$B70)*AQ89+( Base!$B71)*AQ90</f>
        <v>1924.3222286653531</v>
      </c>
      <c r="AS90" s="10">
        <f>( Base!$B70)*AR89+( Base!$B71)*AR90</f>
        <v>1932.4492884673934</v>
      </c>
      <c r="AT90" s="10">
        <f>( Base!$B70)*AS89+( Base!$B71)*AS90</f>
        <v>1940.6353782749441</v>
      </c>
      <c r="AU90" s="10">
        <f>( Base!$B70)*AT89+( Base!$B71)*AT90</f>
        <v>1948.8666689580486</v>
      </c>
      <c r="AV90" s="10">
        <f>( Base!$B70)*AU89+( Base!$B71)*AU90</f>
        <v>1957.1289057252698</v>
      </c>
      <c r="AW90" s="10">
        <f>( Base!$B70)*AV89+( Base!$B71)*AV90</f>
        <v>1965.4074083768116</v>
      </c>
      <c r="AX90" s="10">
        <f>( Base!$B70)*AW89+( Base!$B71)*AW90</f>
        <v>1973.6725544075052</v>
      </c>
      <c r="AY90" s="10">
        <f>( Base!$B70)*AX89+( Base!$B71)*AX90</f>
        <v>1981.9046351103061</v>
      </c>
      <c r="AZ90" s="10">
        <f>( Base!$B70)*AY89+( Base!$B71)*AY90</f>
        <v>1990.0906780947532</v>
      </c>
      <c r="BA90" s="10">
        <f>( Base!$B70)*AZ89+( Base!$B71)*AZ90</f>
        <v>1998.2222864338939</v>
      </c>
      <c r="BB90" s="10">
        <f>( Base!$B70)*BA89+( Base!$B71)*BA90</f>
        <v>2006.2941692564557</v>
      </c>
      <c r="BC90" s="10">
        <f>( Base!$B70)*BB89+( Base!$B71)*BB90</f>
        <v>2014.3031425396248</v>
      </c>
      <c r="BD90" s="10">
        <f>( Base!$B70)*BC89+( Base!$B71)*BC90</f>
        <v>2022.2474496081074</v>
      </c>
      <c r="BE90" s="10">
        <f>( Base!$B70)*BD89+( Base!$B71)*BD90</f>
        <v>2030.1262989911149</v>
      </c>
      <c r="BF90" s="10">
        <f>( Base!$B70)*BE89+( Base!$B71)*BE90</f>
        <v>2037.9395500443943</v>
      </c>
      <c r="BG90" s="10">
        <f>( Base!$B70)*BF89+( Base!$B71)*BF90</f>
        <v>2045.6874990242172</v>
      </c>
      <c r="BH90" s="10">
        <f>( Base!$B70)*BG89+( Base!$B71)*BG90</f>
        <v>2053.3707334516184</v>
      </c>
      <c r="BI90" s="10">
        <f>( Base!$B70)*BH89+( Base!$B71)*BH90</f>
        <v>2060.9900329070197</v>
      </c>
      <c r="BJ90" s="10">
        <f>( Base!$B70)*BI89+( Base!$B71)*BI90</f>
        <v>2068.5463013987783</v>
      </c>
      <c r="BK90" s="10">
        <f>( Base!$B70)*BJ89+( Base!$B71)*BJ90</f>
        <v>2076.0405212095548</v>
      </c>
      <c r="BL90" s="10">
        <f>( Base!$B70)*BK89+( Base!$B71)*BK90</f>
        <v>2083.4737213597009</v>
      </c>
      <c r="BM90" s="10">
        <f>( Base!$B70)*BL89+( Base!$B71)*BL90</f>
        <v>2090.846956025418</v>
      </c>
      <c r="BN90" s="10">
        <f>( Base!$B70)*BM89+( Base!$B71)*BM90</f>
        <v>2098.1612897433192</v>
      </c>
      <c r="BO90" s="10">
        <f>( Base!$B70)*BN89+( Base!$B71)*BN90</f>
        <v>2105.4177872479931</v>
      </c>
      <c r="BP90" s="10">
        <f>( Base!$B70)*BO89+( Base!$B71)*BO90</f>
        <v>2112.6175064786726</v>
      </c>
      <c r="BQ90" s="10">
        <f>( Base!$B70)*BP89+( Base!$B71)*BP90</f>
        <v>2119.7614937595254</v>
      </c>
      <c r="BR90" s="10">
        <f>( Base!$B70)*BQ89+( Base!$B71)*BQ90</f>
        <v>2126.8507804762257</v>
      </c>
      <c r="BS90" s="10">
        <f>( Base!$B70)*BR89+( Base!$B71)*BR90</f>
        <v>2133.8863807875878</v>
      </c>
      <c r="BT90" s="10">
        <f>( Base!$B70)*BS89+( Base!$B71)*BS90</f>
        <v>2140.8692900578121</v>
      </c>
      <c r="BU90" s="10">
        <f>( Base!$B70)*BT89+( Base!$B71)*BT90</f>
        <v>2147.8004837946173</v>
      </c>
      <c r="BV90" s="10">
        <f>( Base!$B70)*BU89+( Base!$B71)*BU90</f>
        <v>2154.6809169462394</v>
      </c>
      <c r="BW90" s="10">
        <f>( Base!$B70)*BV89+( Base!$B71)*BV90</f>
        <v>2161.5115234563277</v>
      </c>
      <c r="BX90" s="10">
        <f>( Base!$B70)*BW89+( Base!$B71)*BW90</f>
        <v>2168.2932160070259</v>
      </c>
      <c r="BY90" s="10">
        <f>( Base!$B70)*BX89+( Base!$B71)*BX90</f>
        <v>2175.0268859018352</v>
      </c>
      <c r="BZ90" s="10">
        <f>( Base!$B70)*BY89+( Base!$B71)*BY90</f>
        <v>2181.7134030543393</v>
      </c>
      <c r="CA90" s="10">
        <f>( Base!$B70)*BZ89+( Base!$B71)*BZ90</f>
        <v>2188.3536160587787</v>
      </c>
      <c r="CB90" s="10">
        <f>( Base!$B70)*CA89+( Base!$B71)*CA90</f>
        <v>2194.9483523252547</v>
      </c>
      <c r="CC90" s="10">
        <f>( Base!$B70)*CB89+( Base!$B71)*CB90</f>
        <v>2201.4984182670469</v>
      </c>
      <c r="CD90" s="10">
        <f>( Base!$B70)*CC89+( Base!$B71)*CC90</f>
        <v>2208.0045995308424</v>
      </c>
      <c r="CE90" s="10">
        <f>( Base!$B70)*CD89+( Base!$B71)*CD90</f>
        <v>2214.4676612631092</v>
      </c>
      <c r="CF90" s="10">
        <f>( Base!$B70)*CE89+( Base!$B71)*CE90</f>
        <v>2220.8883484077442</v>
      </c>
      <c r="CG90" s="10">
        <f>( Base!$B70)*CF89+( Base!$B71)*CF90</f>
        <v>2227.2673860318528</v>
      </c>
      <c r="CH90" s="10">
        <f>( Base!$B70)*CG89+( Base!$B71)*CG90</f>
        <v>2233.6054796783205</v>
      </c>
      <c r="CI90" s="10">
        <f>( Base!$B70)*CH89+( Base!$B71)*CH90</f>
        <v>2239.9033157461522</v>
      </c>
      <c r="CJ90" s="10">
        <f>( Base!$B70)*CI89+( Base!$B71)*CI90</f>
        <v>2246.1615619028739</v>
      </c>
      <c r="CK90" s="10">
        <f>( Base!$B70)*CJ89+( Base!$B71)*CJ90</f>
        <v>2252.3808675384917</v>
      </c>
      <c r="CL90" s="10">
        <f>( Base!$B70)*CK89+( Base!$B71)*CK90</f>
        <v>2258.5618642789409</v>
      </c>
      <c r="CM90" s="10">
        <f>( Base!$B70)*CL89+( Base!$B71)*CL90</f>
        <v>2264.7051665909435</v>
      </c>
      <c r="CN90" s="10">
        <f>( Base!$B70)*CM89+( Base!$B71)*CM90</f>
        <v>2270.8113725337453</v>
      </c>
      <c r="CO90" s="10">
        <f>( Base!$B70)*CN89+( Base!$B71)*CN90</f>
        <v>2276.8810647533724</v>
      </c>
      <c r="CP90" s="10">
        <f>( Base!$B70)*CO89+( Base!$B71)*CO90</f>
        <v>2282.9148118848229</v>
      </c>
      <c r="CQ90" s="10">
        <f>( Base!$B70)*CP89+( Base!$B71)*CP90</f>
        <v>2288.9131706524267</v>
      </c>
      <c r="CR90" s="10">
        <f>( Base!$B70)*CQ89+( Base!$B71)*CQ90</f>
        <v>2294.8766620190154</v>
      </c>
      <c r="CS90" s="10">
        <f>( Base!$B70)*CR89+( Base!$B71)*CR90</f>
        <v>2300.8057839897911</v>
      </c>
      <c r="CT90" s="10">
        <f>( Base!$B70)*CS89+( Base!$B71)*CS90</f>
        <v>2306.7010185092095</v>
      </c>
      <c r="CU90" s="10">
        <f>( Base!$B70)*CT89+( Base!$B71)*CT90</f>
        <v>2312.5628349716744</v>
      </c>
      <c r="CV90" s="10">
        <f>( Base!$B70)*CU89+( Base!$B71)*CU90</f>
        <v>2318.3916918514833</v>
      </c>
      <c r="CW90" s="10">
        <f>( Base!$B70)*CV89+( Base!$B71)*CV90</f>
        <v>2324.1880373372428</v>
      </c>
    </row>
    <row r="91" spans="1:101" s="10" customFormat="1" ht="28.5" customHeight="1" thickBot="1" x14ac:dyDescent="0.25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 x14ac:dyDescent="0.2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609.1506783523181</v>
      </c>
      <c r="E92" s="6">
        <f t="shared" ref="E92:BI92" si="266">+D112*5/3.666+D92</f>
        <v>670.48165260083056</v>
      </c>
      <c r="F92" s="6">
        <f t="shared" si="266"/>
        <v>736.15527516976476</v>
      </c>
      <c r="G92" s="6">
        <f t="shared" si="266"/>
        <v>805.98740795770664</v>
      </c>
      <c r="H92" s="6">
        <f t="shared" si="266"/>
        <v>879.75390900508182</v>
      </c>
      <c r="I92" s="6">
        <f t="shared" si="266"/>
        <v>957.19845402392889</v>
      </c>
      <c r="J92" s="6">
        <f t="shared" si="266"/>
        <v>1038.0394262610826</v>
      </c>
      <c r="K92" s="6">
        <f t="shared" si="266"/>
        <v>1121.9759029358374</v>
      </c>
      <c r="L92" s="6">
        <f t="shared" si="266"/>
        <v>1208.6927969342321</v>
      </c>
      <c r="M92" s="6">
        <f t="shared" si="266"/>
        <v>1297.8652288067872</v>
      </c>
      <c r="N92" s="6">
        <f t="shared" si="266"/>
        <v>1389.1622104459027</v>
      </c>
      <c r="O92" s="6">
        <f t="shared" si="266"/>
        <v>1482.2497212387316</v>
      </c>
      <c r="P92" s="6">
        <f t="shared" si="266"/>
        <v>1576.7932521317257</v>
      </c>
      <c r="Q92" s="6">
        <f t="shared" si="266"/>
        <v>1672.4598846512508</v>
      </c>
      <c r="R92" s="6">
        <f t="shared" si="266"/>
        <v>1768.9199605763758</v>
      </c>
      <c r="S92" s="6">
        <f t="shared" si="266"/>
        <v>1865.8483836821938</v>
      </c>
      <c r="T92" s="6">
        <f t="shared" si="266"/>
        <v>1962.9255758750173</v>
      </c>
      <c r="U92" s="6">
        <f t="shared" si="266"/>
        <v>2059.8380824816209</v>
      </c>
      <c r="V92" s="6">
        <f t="shared" si="266"/>
        <v>2156.2812888267013</v>
      </c>
      <c r="W92" s="6">
        <f t="shared" si="266"/>
        <v>2251.959276021194</v>
      </c>
      <c r="X92" s="6">
        <f t="shared" si="266"/>
        <v>2346.5847440087655</v>
      </c>
      <c r="Y92" s="6">
        <f t="shared" si="266"/>
        <v>2439.8789394189757</v>
      </c>
      <c r="Z92" s="6">
        <f t="shared" si="266"/>
        <v>2531.5715555651232</v>
      </c>
      <c r="AA92" s="6">
        <f t="shared" si="266"/>
        <v>2621.4005889569858</v>
      </c>
      <c r="AB92" s="6">
        <f t="shared" si="266"/>
        <v>2709.1121464682778</v>
      </c>
      <c r="AC92" s="6">
        <f t="shared" si="266"/>
        <v>2794.4602025673485</v>
      </c>
      <c r="AD92" s="6">
        <f t="shared" si="266"/>
        <v>2877.2063086839435</v>
      </c>
      <c r="AE92" s="6">
        <f t="shared" si="266"/>
        <v>2957.1192580468696</v>
      </c>
      <c r="AF92" s="6">
        <f t="shared" si="266"/>
        <v>3033.9747098720431</v>
      </c>
      <c r="AG92" s="6">
        <f t="shared" si="266"/>
        <v>3107.5547766649624</v>
      </c>
      <c r="AH92" s="6">
        <f t="shared" si="266"/>
        <v>3177.6475783422989</v>
      </c>
      <c r="AI92" s="6">
        <f t="shared" si="266"/>
        <v>3244.0467665608571</v>
      </c>
      <c r="AJ92" s="6">
        <f t="shared" si="266"/>
        <v>3306.5510223160586</v>
      </c>
      <c r="AK92" s="6">
        <f t="shared" si="266"/>
        <v>3364.9635296678116</v>
      </c>
      <c r="AL92" s="6">
        <f t="shared" si="266"/>
        <v>3419.0914281398477</v>
      </c>
      <c r="AM92" s="6">
        <f t="shared" si="266"/>
        <v>3468.7452461166672</v>
      </c>
      <c r="AN92" s="6">
        <f t="shared" si="266"/>
        <v>3513.7383171958886</v>
      </c>
      <c r="AO92" s="6">
        <f t="shared" si="266"/>
        <v>3553.8861808606744</v>
      </c>
      <c r="AP92" s="6">
        <f t="shared" si="266"/>
        <v>3589.0059674550062</v>
      </c>
      <c r="AQ92" s="6">
        <f t="shared" si="266"/>
        <v>3618.9157644130842</v>
      </c>
      <c r="AR92" s="6">
        <f t="shared" si="266"/>
        <v>3643.4339541159384</v>
      </c>
      <c r="AS92" s="6">
        <f t="shared" si="266"/>
        <v>3662.3784988377374</v>
      </c>
      <c r="AT92" s="6">
        <f t="shared" si="266"/>
        <v>3675.5661185402323</v>
      </c>
      <c r="AU92" s="6">
        <f t="shared" si="266"/>
        <v>3682.8112439216561</v>
      </c>
      <c r="AV92" s="6">
        <f t="shared" si="266"/>
        <v>3666.645421589431</v>
      </c>
      <c r="AW92" s="6">
        <f t="shared" si="266"/>
        <v>3650.8647452209607</v>
      </c>
      <c r="AX92" s="6">
        <f t="shared" si="266"/>
        <v>3635.4699322982851</v>
      </c>
      <c r="AY92" s="6">
        <f t="shared" si="266"/>
        <v>3620.4599907749539</v>
      </c>
      <c r="AZ92" s="6">
        <f t="shared" si="266"/>
        <v>3605.8328584462838</v>
      </c>
      <c r="BA92" s="6">
        <f t="shared" si="266"/>
        <v>3591.5857478077692</v>
      </c>
      <c r="BB92" s="6">
        <f t="shared" si="266"/>
        <v>3577.7153302978663</v>
      </c>
      <c r="BC92" s="6">
        <f t="shared" si="266"/>
        <v>3564.2178353890968</v>
      </c>
      <c r="BD92" s="6">
        <f t="shared" si="266"/>
        <v>3551.0891063137296</v>
      </c>
      <c r="BE92" s="6">
        <f t="shared" si="266"/>
        <v>3538.3246350111058</v>
      </c>
      <c r="BF92" s="6">
        <f t="shared" si="266"/>
        <v>3525.9195881019164</v>
      </c>
      <c r="BG92" s="6">
        <f t="shared" si="266"/>
        <v>3513.8688297462691</v>
      </c>
      <c r="BH92" s="6">
        <f t="shared" si="266"/>
        <v>3502.1669440460919</v>
      </c>
      <c r="BI92" s="6">
        <f t="shared" si="266"/>
        <v>3490.8082579874176</v>
      </c>
      <c r="BJ92" s="6">
        <f t="shared" ref="BJ92:CW92" si="267">+BI112*5/3.666+BI92</f>
        <v>3479.786865105636</v>
      </c>
      <c r="BK92" s="6">
        <f t="shared" si="267"/>
        <v>3469.0966496874753</v>
      </c>
      <c r="BL92" s="6">
        <f t="shared" si="267"/>
        <v>3458.7313111950316</v>
      </c>
      <c r="BM92" s="6">
        <f t="shared" si="267"/>
        <v>3448.6843885816102</v>
      </c>
      <c r="BN92" s="6">
        <f t="shared" si="267"/>
        <v>3438.949284196895</v>
      </c>
      <c r="BO92" s="6">
        <f t="shared" si="267"/>
        <v>3429.5192870380833</v>
      </c>
      <c r="BP92" s="6">
        <f t="shared" si="267"/>
        <v>3420.387595152315</v>
      </c>
      <c r="BQ92" s="6">
        <f t="shared" si="267"/>
        <v>3411.5473370487334</v>
      </c>
      <c r="BR92" s="6">
        <f t="shared" si="267"/>
        <v>3402.9915920191038</v>
      </c>
      <c r="BS92" s="6">
        <f t="shared" si="267"/>
        <v>3394.7134092994474</v>
      </c>
      <c r="BT92" s="6">
        <f t="shared" si="267"/>
        <v>3386.7058260357308</v>
      </c>
      <c r="BU92" s="6">
        <f t="shared" si="267"/>
        <v>3378.9618840397052</v>
      </c>
      <c r="BV92" s="6">
        <f t="shared" si="267"/>
        <v>3371.4746453387115</v>
      </c>
      <c r="BW92" s="6">
        <f t="shared" si="267"/>
        <v>3364.2372065429745</v>
      </c>
      <c r="BX92" s="6">
        <f t="shared" si="267"/>
        <v>3357.2427120625825</v>
      </c>
      <c r="BY92" s="6">
        <f t="shared" si="267"/>
        <v>3350.4843662310441</v>
      </c>
      <c r="BZ92" s="6">
        <f t="shared" si="267"/>
        <v>3343.955444403116</v>
      </c>
      <c r="CA92" s="6">
        <f t="shared" si="267"/>
        <v>3337.6493031282898</v>
      </c>
      <c r="CB92" s="6">
        <f t="shared" si="267"/>
        <v>3331.5593895382672</v>
      </c>
      <c r="CC92" s="6">
        <f t="shared" si="267"/>
        <v>3325.6792501496025</v>
      </c>
      <c r="CD92" s="6">
        <f t="shared" si="267"/>
        <v>3320.002539394548</v>
      </c>
      <c r="CE92" s="6">
        <f t="shared" si="267"/>
        <v>3314.5230283650912</v>
      </c>
      <c r="CF92" s="6">
        <f t="shared" si="267"/>
        <v>3309.2346145514925</v>
      </c>
      <c r="CG92" s="6">
        <f t="shared" si="267"/>
        <v>3304.1313338528043</v>
      </c>
      <c r="CH92" s="6">
        <f t="shared" si="267"/>
        <v>3299.2073769673534</v>
      </c>
      <c r="CI92" s="6">
        <f t="shared" si="267"/>
        <v>3294.4571136695345</v>
      </c>
      <c r="CJ92" s="6">
        <f t="shared" si="267"/>
        <v>3289.8751308467718</v>
      </c>
      <c r="CK92" s="6">
        <f t="shared" si="267"/>
        <v>3285.4562941853628</v>
      </c>
      <c r="CL92" s="6">
        <f t="shared" si="267"/>
        <v>3281.1958503117212</v>
      </c>
      <c r="CM92" s="6">
        <f t="shared" si="267"/>
        <v>3277.0895983172086</v>
      </c>
      <c r="CN92" s="6">
        <f t="shared" si="267"/>
        <v>3273.1341815327955</v>
      </c>
      <c r="CO92" s="6">
        <f t="shared" si="267"/>
        <v>3269.3275921537256</v>
      </c>
      <c r="CP92" s="6">
        <f t="shared" si="267"/>
        <v>3265.6377176701208</v>
      </c>
      <c r="CQ92" s="6">
        <f t="shared" si="267"/>
        <v>3262.0668508302069</v>
      </c>
      <c r="CR92" s="6">
        <f t="shared" si="267"/>
        <v>3258.615142510871</v>
      </c>
      <c r="CS92" s="6">
        <f t="shared" si="267"/>
        <v>3255.2813408449874</v>
      </c>
      <c r="CT92" s="6">
        <f t="shared" si="267"/>
        <v>3252.0632861329241</v>
      </c>
      <c r="CU92" s="6">
        <f t="shared" si="267"/>
        <v>3248.9582436537498</v>
      </c>
      <c r="CV92" s="6">
        <f t="shared" si="267"/>
        <v>3245.9631280064232</v>
      </c>
      <c r="CW92" s="6">
        <f t="shared" si="267"/>
        <v>3243.0746544457252</v>
      </c>
    </row>
    <row r="93" spans="1:101" s="10" customFormat="1" ht="20.75" customHeight="1" x14ac:dyDescent="0.2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0.10152511305871968</v>
      </c>
      <c r="E93" s="6">
        <f>+E92/ Base!$B$57</f>
        <v>0.11174694210013843</v>
      </c>
      <c r="F93" s="6">
        <f>+F92/ Base!$B$57</f>
        <v>0.12269254586162746</v>
      </c>
      <c r="G93" s="6">
        <f>+G92/ Base!$B$57</f>
        <v>0.13433123465961777</v>
      </c>
      <c r="H93" s="6">
        <f>+H92/ Base!$B$57</f>
        <v>0.14662565150084697</v>
      </c>
      <c r="I93" s="6">
        <f>+I92/ Base!$B$57</f>
        <v>0.15953307567065481</v>
      </c>
      <c r="J93" s="6">
        <f>+J92/ Base!$B$57</f>
        <v>0.17300657104351375</v>
      </c>
      <c r="K93" s="6">
        <f>+K92/ Base!$B$57</f>
        <v>0.18699598382263957</v>
      </c>
      <c r="L93" s="6">
        <f>+L92/ Base!$B$57</f>
        <v>0.20144879948903868</v>
      </c>
      <c r="M93" s="6">
        <f>+M92/ Base!$B$57</f>
        <v>0.21631087146779787</v>
      </c>
      <c r="N93" s="6">
        <f>+N92/ Base!$B$57</f>
        <v>0.23152703507431713</v>
      </c>
      <c r="O93" s="6">
        <f>+O92/ Base!$B$57</f>
        <v>0.24704162020645526</v>
      </c>
      <c r="P93" s="6">
        <f>+P92/ Base!$B$57</f>
        <v>0.26279887535528762</v>
      </c>
      <c r="Q93" s="6">
        <f>+Q92/ Base!$B$57</f>
        <v>0.27874331410854181</v>
      </c>
      <c r="R93" s="6">
        <f>+R92/ Base!$B$57</f>
        <v>0.29481999342939597</v>
      </c>
      <c r="S93" s="6">
        <f>+S92/ Base!$B$57</f>
        <v>0.31097473061369896</v>
      </c>
      <c r="T93" s="6">
        <f>+T92/ Base!$B$57</f>
        <v>0.32715426264583625</v>
      </c>
      <c r="U93" s="6">
        <f>+U92/ Base!$B$57</f>
        <v>0.34330634708027014</v>
      </c>
      <c r="V93" s="6">
        <f>+V92/ Base!$B$57</f>
        <v>0.3593802148044502</v>
      </c>
      <c r="W93" s="6">
        <f>+W92/ Base!$B$57</f>
        <v>0.37532654600353232</v>
      </c>
      <c r="X93" s="6">
        <f>+X92/ Base!$B$57</f>
        <v>0.39109745733479423</v>
      </c>
      <c r="Y93" s="6">
        <f>+Y92/ Base!$B$57</f>
        <v>0.4066464899031626</v>
      </c>
      <c r="Z93" s="6">
        <f>+Z92/ Base!$B$57</f>
        <v>0.42192859259418719</v>
      </c>
      <c r="AA93" s="6">
        <f>+AA92/ Base!$B$57</f>
        <v>0.43690009815949765</v>
      </c>
      <c r="AB93" s="6">
        <f>+AB92/ Base!$B$57</f>
        <v>0.45151869107804632</v>
      </c>
      <c r="AC93" s="6">
        <f>+AC92/ Base!$B$57</f>
        <v>0.4657433670945581</v>
      </c>
      <c r="AD93" s="6">
        <f>+AD92/ Base!$B$57</f>
        <v>0.47953438478065724</v>
      </c>
      <c r="AE93" s="6">
        <f>+AE92/ Base!$B$57</f>
        <v>0.49285320967447827</v>
      </c>
      <c r="AF93" s="6">
        <f>+AF92/ Base!$B$57</f>
        <v>0.50566245164534052</v>
      </c>
      <c r="AG93" s="6">
        <f>+AG92/ Base!$B$57</f>
        <v>0.51792579611082712</v>
      </c>
      <c r="AH93" s="6">
        <f>+AH92/ Base!$B$57</f>
        <v>0.52960792972371651</v>
      </c>
      <c r="AI93" s="6">
        <f>+AI92/ Base!$B$57</f>
        <v>0.54067446109347617</v>
      </c>
      <c r="AJ93" s="6">
        <f>+AJ92/ Base!$B$57</f>
        <v>0.55109183705267639</v>
      </c>
      <c r="AK93" s="6">
        <f>+AK92/ Base!$B$57</f>
        <v>0.56082725494463526</v>
      </c>
      <c r="AL93" s="6">
        <f>+AL92/ Base!$B$57</f>
        <v>0.56984857135664124</v>
      </c>
      <c r="AM93" s="6">
        <f>+AM92/ Base!$B$57</f>
        <v>0.57812420768611117</v>
      </c>
      <c r="AN93" s="6">
        <f>+AN92/ Base!$B$57</f>
        <v>0.58562305286598149</v>
      </c>
      <c r="AO93" s="6">
        <f>+AO92/ Base!$B$57</f>
        <v>0.59231436347677902</v>
      </c>
      <c r="AP93" s="6">
        <f>+AP92/ Base!$B$57</f>
        <v>0.59816766124250098</v>
      </c>
      <c r="AQ93" s="6">
        <f>+AQ92/ Base!$B$57</f>
        <v>0.60315262740218067</v>
      </c>
      <c r="AR93" s="6">
        <f>+AR92/ Base!$B$57</f>
        <v>0.60723899235265644</v>
      </c>
      <c r="AS93" s="6">
        <f>+AS92/ Base!$B$57</f>
        <v>0.61039641647295628</v>
      </c>
      <c r="AT93" s="6">
        <f>+AT92/ Base!$B$57</f>
        <v>0.61259435309003873</v>
      </c>
      <c r="AU93" s="6">
        <f>+AU92/ Base!$B$57</f>
        <v>0.61380187398694264</v>
      </c>
      <c r="AV93" s="6">
        <f>+AV92/ Base!$B$57</f>
        <v>0.61110757026490514</v>
      </c>
      <c r="AW93" s="6">
        <f>+AW92/ Base!$B$57</f>
        <v>0.6084774575368268</v>
      </c>
      <c r="AX93" s="6">
        <f>+AX92/ Base!$B$57</f>
        <v>0.60591165538304748</v>
      </c>
      <c r="AY93" s="6">
        <f>+AY92/ Base!$B$57</f>
        <v>0.60340999846249233</v>
      </c>
      <c r="AZ93" s="6">
        <f>+AZ92/ Base!$B$57</f>
        <v>0.60097214307438063</v>
      </c>
      <c r="BA93" s="6">
        <f>+BA92/ Base!$B$57</f>
        <v>0.59859762463462818</v>
      </c>
      <c r="BB93" s="6">
        <f>+BB92/ Base!$B$57</f>
        <v>0.59628588838297769</v>
      </c>
      <c r="BC93" s="6">
        <f>+BC92/ Base!$B$57</f>
        <v>0.59403630589818279</v>
      </c>
      <c r="BD93" s="6">
        <f>+BD92/ Base!$B$57</f>
        <v>0.59184818438562159</v>
      </c>
      <c r="BE93" s="6">
        <f>+BE92/ Base!$B$57</f>
        <v>0.58972077250185095</v>
      </c>
      <c r="BF93" s="6">
        <f>+BF92/ Base!$B$57</f>
        <v>0.58765326468365275</v>
      </c>
      <c r="BG93" s="6">
        <f>+BG92/ Base!$B$57</f>
        <v>0.58564480495771154</v>
      </c>
      <c r="BH93" s="6">
        <f>+BH92/ Base!$B$57</f>
        <v>0.58369449067434864</v>
      </c>
      <c r="BI93" s="6">
        <f>+BI92/ Base!$B$57</f>
        <v>0.5818013763312363</v>
      </c>
      <c r="BJ93" s="6">
        <f>+BJ92/ Base!$B$57</f>
        <v>0.57996447751760605</v>
      </c>
      <c r="BK93" s="6">
        <f>+BK92/ Base!$B$57</f>
        <v>0.57818277494791259</v>
      </c>
      <c r="BL93" s="6">
        <f>+BL92/ Base!$B$57</f>
        <v>0.57645521853250525</v>
      </c>
      <c r="BM93" s="6">
        <f>+BM92/ Base!$B$57</f>
        <v>0.57478073143026831</v>
      </c>
      <c r="BN93" s="6">
        <f>+BN92/ Base!$B$57</f>
        <v>0.57315821403281586</v>
      </c>
      <c r="BO93" s="6">
        <f>+BO92/ Base!$B$57</f>
        <v>0.57158654783968055</v>
      </c>
      <c r="BP93" s="6">
        <f>+BP92/ Base!$B$57</f>
        <v>0.57006459919205255</v>
      </c>
      <c r="BQ93" s="6">
        <f>+BQ92/ Base!$B$57</f>
        <v>0.56859122284145558</v>
      </c>
      <c r="BR93" s="6">
        <f>+BR92/ Base!$B$57</f>
        <v>0.56716526533651734</v>
      </c>
      <c r="BS93" s="6">
        <f>+BS92/ Base!$B$57</f>
        <v>0.56578556821657455</v>
      </c>
      <c r="BT93" s="6">
        <f>+BT92/ Base!$B$57</f>
        <v>0.56445097100595509</v>
      </c>
      <c r="BU93" s="6">
        <f>+BU92/ Base!$B$57</f>
        <v>0.56316031400661748</v>
      </c>
      <c r="BV93" s="6">
        <f>+BV92/ Base!$B$57</f>
        <v>0.5619124408897852</v>
      </c>
      <c r="BW93" s="6">
        <f>+BW92/ Base!$B$57</f>
        <v>0.56070620109049574</v>
      </c>
      <c r="BX93" s="6">
        <f>+BX92/ Base!$B$57</f>
        <v>0.55954045201043046</v>
      </c>
      <c r="BY93" s="6">
        <f>+BY92/ Base!$B$57</f>
        <v>0.55841406103850733</v>
      </c>
      <c r="BZ93" s="6">
        <f>+BZ92/ Base!$B$57</f>
        <v>0.55732590740051935</v>
      </c>
      <c r="CA93" s="6">
        <f>+CA92/ Base!$B$57</f>
        <v>0.55627488385471502</v>
      </c>
      <c r="CB93" s="6">
        <f>+CB92/ Base!$B$57</f>
        <v>0.55525989825637789</v>
      </c>
      <c r="CC93" s="6">
        <f>+CC92/ Base!$B$57</f>
        <v>0.5542798750249337</v>
      </c>
      <c r="CD93" s="6">
        <f>+CD92/ Base!$B$57</f>
        <v>0.55333375656575801</v>
      </c>
      <c r="CE93" s="6">
        <f>+CE92/ Base!$B$57</f>
        <v>0.55242050472751525</v>
      </c>
      <c r="CF93" s="6">
        <f>+CF92/ Base!$B$57</f>
        <v>0.55153910242524873</v>
      </c>
      <c r="CG93" s="6">
        <f>+CG92/ Base!$B$57</f>
        <v>0.55068855564213404</v>
      </c>
      <c r="CH93" s="6">
        <f>+CH92/ Base!$B$57</f>
        <v>0.54986789616122556</v>
      </c>
      <c r="CI93" s="6">
        <f>+CI92/ Base!$B$57</f>
        <v>0.54907618561158911</v>
      </c>
      <c r="CJ93" s="6">
        <f>+CJ92/ Base!$B$57</f>
        <v>0.54831252180779533</v>
      </c>
      <c r="CK93" s="6">
        <f>+CK92/ Base!$B$57</f>
        <v>0.54757604903089385</v>
      </c>
      <c r="CL93" s="6">
        <f>+CL92/ Base!$B$57</f>
        <v>0.54686597505195356</v>
      </c>
      <c r="CM93" s="6">
        <f>+CM92/ Base!$B$57</f>
        <v>0.54618159971953473</v>
      </c>
      <c r="CN93" s="6">
        <f>+CN92/ Base!$B$57</f>
        <v>0.54552236358879924</v>
      </c>
      <c r="CO93" s="6">
        <f>+CO92/ Base!$B$57</f>
        <v>0.54488793202562091</v>
      </c>
      <c r="CP93" s="6">
        <f>+CP92/ Base!$B$57</f>
        <v>0.54427295294502009</v>
      </c>
      <c r="CQ93" s="6">
        <f>+CQ92/ Base!$B$57</f>
        <v>0.54367780847170111</v>
      </c>
      <c r="CR93" s="6">
        <f>+CR92/ Base!$B$57</f>
        <v>0.54310252375181178</v>
      </c>
      <c r="CS93" s="6">
        <f>+CS92/ Base!$B$57</f>
        <v>0.54254689014083124</v>
      </c>
      <c r="CT93" s="6">
        <f>+CT92/ Base!$B$57</f>
        <v>0.54201054768882073</v>
      </c>
      <c r="CU93" s="6">
        <f>+CU92/ Base!$B$57</f>
        <v>0.54149304060895831</v>
      </c>
      <c r="CV93" s="6">
        <f>+CV92/ Base!$B$57</f>
        <v>0.5409938546677372</v>
      </c>
      <c r="CW93" s="6">
        <f>+CW92/ Base!$B$57</f>
        <v>0.54051244240762086</v>
      </c>
    </row>
    <row r="94" spans="1:101" s="10" customFormat="1" ht="20.75" customHeight="1" x14ac:dyDescent="0.2">
      <c r="A94" s="8" t="s">
        <v>422</v>
      </c>
      <c r="B94" s="52">
        <f>+MAX(B93:BI93)</f>
        <v>0.61380187398694264</v>
      </c>
      <c r="C94" s="6">
        <f>+Parameters!B101+B113*5/3.666</f>
        <v>448.75165528372054</v>
      </c>
      <c r="D94" s="6">
        <f>+C113*5/3.666+C94</f>
        <v>502.46628118919756</v>
      </c>
      <c r="E94" s="6">
        <f t="shared" ref="E94:BI94" si="268">+D113*5/3.666+D94</f>
        <v>561.01986182068879</v>
      </c>
      <c r="F94" s="6">
        <f t="shared" si="268"/>
        <v>624.23549103855919</v>
      </c>
      <c r="G94" s="6">
        <f t="shared" si="268"/>
        <v>691.89229971080965</v>
      </c>
      <c r="H94" s="6">
        <f t="shared" si="268"/>
        <v>763.73363891579788</v>
      </c>
      <c r="I94" s="6">
        <f t="shared" si="268"/>
        <v>839.47441570413241</v>
      </c>
      <c r="J94" s="6">
        <f t="shared" si="268"/>
        <v>918.80755305728246</v>
      </c>
      <c r="K94" s="6">
        <f t="shared" si="268"/>
        <v>1001.4095958596943</v>
      </c>
      <c r="L94" s="6">
        <f t="shared" si="268"/>
        <v>1086.9455158810651</v>
      </c>
      <c r="M94" s="6">
        <f t="shared" si="268"/>
        <v>1175.0727857839543</v>
      </c>
      <c r="N94" s="6">
        <f t="shared" si="268"/>
        <v>1265.4447990799154</v>
      </c>
      <c r="O94" s="6">
        <f t="shared" si="268"/>
        <v>1357.7137128890524</v>
      </c>
      <c r="P94" s="6">
        <f t="shared" si="268"/>
        <v>1451.5327854514794</v>
      </c>
      <c r="Q94" s="6">
        <f t="shared" si="268"/>
        <v>1546.5582723484526</v>
      </c>
      <c r="R94" s="6">
        <f t="shared" si="268"/>
        <v>1642.4509343976192</v>
      </c>
      <c r="S94" s="6">
        <f t="shared" si="268"/>
        <v>1738.877196223214</v>
      </c>
      <c r="T94" s="6">
        <f t="shared" si="268"/>
        <v>1835.50997568304</v>
      </c>
      <c r="U94" s="6">
        <f t="shared" si="268"/>
        <v>1932.0291770209408</v>
      </c>
      <c r="V94" s="6">
        <f t="shared" si="268"/>
        <v>2028.1243082032192</v>
      </c>
      <c r="W94" s="6">
        <f t="shared" si="268"/>
        <v>2123.4942488786323</v>
      </c>
      <c r="X94" s="6">
        <f t="shared" si="268"/>
        <v>2217.8470956968181</v>
      </c>
      <c r="Y94" s="6">
        <f t="shared" si="268"/>
        <v>2310.9000213721224</v>
      </c>
      <c r="Z94" s="6">
        <f t="shared" si="268"/>
        <v>2402.3791138028778</v>
      </c>
      <c r="AA94" s="6">
        <f t="shared" si="268"/>
        <v>2492.0191787066183</v>
      </c>
      <c r="AB94" s="6">
        <f t="shared" si="268"/>
        <v>2579.5634991059223</v>
      </c>
      <c r="AC94" s="6">
        <f t="shared" si="268"/>
        <v>2664.7635503608835</v>
      </c>
      <c r="AD94" s="6">
        <f t="shared" si="268"/>
        <v>2747.3786721904416</v>
      </c>
      <c r="AE94" s="6">
        <f t="shared" si="268"/>
        <v>2827.1757004593405</v>
      </c>
      <c r="AF94" s="6">
        <f t="shared" si="268"/>
        <v>2903.9285621162999</v>
      </c>
      <c r="AG94" s="6">
        <f t="shared" si="268"/>
        <v>2977.4178366103497</v>
      </c>
      <c r="AH94" s="6">
        <f t="shared" si="268"/>
        <v>3047.4302871031864</v>
      </c>
      <c r="AI94" s="6">
        <f t="shared" si="268"/>
        <v>3113.7583645234622</v>
      </c>
      <c r="AJ94" s="6">
        <f t="shared" si="268"/>
        <v>3176.1996872221839</v>
      </c>
      <c r="AK94" s="6">
        <f t="shared" si="268"/>
        <v>3234.5564988189522</v>
      </c>
      <c r="AL94" s="6">
        <f t="shared" si="268"/>
        <v>3288.6351065478266</v>
      </c>
      <c r="AM94" s="6">
        <f t="shared" si="268"/>
        <v>3338.2453022169484</v>
      </c>
      <c r="AN94" s="6">
        <f t="shared" si="268"/>
        <v>3383.1997675538569</v>
      </c>
      <c r="AO94" s="6">
        <f t="shared" si="268"/>
        <v>3423.3134651366963</v>
      </c>
      <c r="AP94" s="6">
        <f t="shared" si="268"/>
        <v>3458.403014748505</v>
      </c>
      <c r="AQ94" s="6">
        <f t="shared" si="268"/>
        <v>3488.2860519770506</v>
      </c>
      <c r="AR94" s="6">
        <f t="shared" si="268"/>
        <v>3512.7805593192684</v>
      </c>
      <c r="AS94" s="6">
        <f t="shared" si="268"/>
        <v>3531.704145151904</v>
      </c>
      <c r="AT94" s="6">
        <f t="shared" si="268"/>
        <v>3544.8732162374895</v>
      </c>
      <c r="AU94" s="6">
        <f t="shared" si="268"/>
        <v>3552.1019260929488</v>
      </c>
      <c r="AV94" s="6">
        <f t="shared" si="268"/>
        <v>3535.9215760202446</v>
      </c>
      <c r="AW94" s="6">
        <f t="shared" si="268"/>
        <v>3520.1280426014505</v>
      </c>
      <c r="AX94" s="6">
        <f t="shared" si="268"/>
        <v>3504.7218511892384</v>
      </c>
      <c r="AY94" s="6">
        <f t="shared" si="268"/>
        <v>3489.7018397026673</v>
      </c>
      <c r="AZ94" s="6">
        <f t="shared" si="268"/>
        <v>3475.0657954565295</v>
      </c>
      <c r="BA94" s="6">
        <f t="shared" si="268"/>
        <v>3460.8107977710565</v>
      </c>
      <c r="BB94" s="6">
        <f t="shared" si="268"/>
        <v>3446.9334002245951</v>
      </c>
      <c r="BC94" s="6">
        <f t="shared" si="268"/>
        <v>3433.4297279834714</v>
      </c>
      <c r="BD94" s="6">
        <f t="shared" si="268"/>
        <v>3420.2955319689709</v>
      </c>
      <c r="BE94" s="6">
        <f t="shared" si="268"/>
        <v>3407.5262224252142</v>
      </c>
      <c r="BF94" s="6">
        <f t="shared" si="268"/>
        <v>3395.1168936726222</v>
      </c>
      <c r="BG94" s="6">
        <f t="shared" si="268"/>
        <v>3383.0623458855634</v>
      </c>
      <c r="BH94" s="6">
        <f t="shared" si="268"/>
        <v>3371.3571065385868</v>
      </c>
      <c r="BI94" s="6">
        <f t="shared" si="268"/>
        <v>3359.9954525024955</v>
      </c>
      <c r="BJ94" s="6">
        <f t="shared" ref="BJ94:CW94" si="269">+BI113*5/3.666+BI94</f>
        <v>3348.9714329607</v>
      </c>
      <c r="BK94" s="6">
        <f t="shared" si="269"/>
        <v>3338.2788929484263</v>
      </c>
      <c r="BL94" s="6">
        <f t="shared" si="269"/>
        <v>3327.9114971901931</v>
      </c>
      <c r="BM94" s="6">
        <f t="shared" si="269"/>
        <v>3317.8627538965479</v>
      </c>
      <c r="BN94" s="6">
        <f t="shared" si="269"/>
        <v>3308.1260382098349</v>
      </c>
      <c r="BO94" s="6">
        <f t="shared" si="269"/>
        <v>3298.6946150487547</v>
      </c>
      <c r="BP94" s="6">
        <f t="shared" si="269"/>
        <v>3289.561661150979</v>
      </c>
      <c r="BQ94" s="6">
        <f t="shared" si="269"/>
        <v>3280.7202861667711</v>
      </c>
      <c r="BR94" s="6">
        <f t="shared" si="269"/>
        <v>3272.1635526977866</v>
      </c>
      <c r="BS94" s="6">
        <f t="shared" si="269"/>
        <v>3263.8844952093013</v>
      </c>
      <c r="BT94" s="6">
        <f t="shared" si="269"/>
        <v>3255.8761377751712</v>
      </c>
      <c r="BU94" s="6">
        <f t="shared" si="269"/>
        <v>3248.1315106383299</v>
      </c>
      <c r="BV94" s="6">
        <f t="shared" si="269"/>
        <v>3240.6436655877142</v>
      </c>
      <c r="BW94" s="6">
        <f t="shared" si="269"/>
        <v>3233.4056901725617</v>
      </c>
      <c r="BX94" s="6">
        <f t="shared" si="269"/>
        <v>3226.410720783987</v>
      </c>
      <c r="BY94" s="6">
        <f t="shared" si="269"/>
        <v>3219.6519546587069</v>
      </c>
      <c r="BZ94" s="6">
        <f t="shared" si="269"/>
        <v>3213.1226608708175</v>
      </c>
      <c r="CA94" s="6">
        <f t="shared" si="269"/>
        <v>3206.8161904114254</v>
      </c>
      <c r="CB94" s="6">
        <f t="shared" si="269"/>
        <v>3200.7259854930621</v>
      </c>
      <c r="CC94" s="6">
        <f t="shared" si="269"/>
        <v>3194.8455882788157</v>
      </c>
      <c r="CD94" s="6">
        <f t="shared" si="269"/>
        <v>3189.1686493481216</v>
      </c>
      <c r="CE94" s="6">
        <f t="shared" si="269"/>
        <v>3183.6889363832238</v>
      </c>
      <c r="CF94" s="6">
        <f t="shared" si="269"/>
        <v>3178.4003438567597</v>
      </c>
      <c r="CG94" s="6">
        <f t="shared" si="269"/>
        <v>3173.2969049971857</v>
      </c>
      <c r="CH94" s="6">
        <f t="shared" si="269"/>
        <v>3168.372808139351</v>
      </c>
      <c r="CI94" s="6">
        <f t="shared" si="269"/>
        <v>3163.6224209659722</v>
      </c>
      <c r="CJ94" s="6">
        <f t="shared" si="269"/>
        <v>3159.0403285133389</v>
      </c>
      <c r="CK94" s="6">
        <f t="shared" si="269"/>
        <v>3154.6213948294944</v>
      </c>
      <c r="CL94" s="6">
        <f t="shared" si="269"/>
        <v>3150.3608650909973</v>
      </c>
      <c r="CM94" s="6">
        <f t="shared" si="269"/>
        <v>3146.2545371060878</v>
      </c>
      <c r="CN94" s="6">
        <f t="shared" si="269"/>
        <v>3142.2990530701736</v>
      </c>
      <c r="CO94" s="6">
        <f t="shared" si="269"/>
        <v>3138.4924041735248</v>
      </c>
      <c r="CP94" s="6">
        <f t="shared" si="269"/>
        <v>3134.8024770168627</v>
      </c>
      <c r="CQ94" s="6">
        <f t="shared" si="269"/>
        <v>3131.2315635612936</v>
      </c>
      <c r="CR94" s="6">
        <f t="shared" si="269"/>
        <v>3127.7798139871029</v>
      </c>
      <c r="CS94" s="6">
        <f t="shared" si="269"/>
        <v>3124.4459758106723</v>
      </c>
      <c r="CT94" s="6">
        <f t="shared" si="269"/>
        <v>3121.2278887867751</v>
      </c>
      <c r="CU94" s="6">
        <f t="shared" si="269"/>
        <v>3118.1228177116277</v>
      </c>
      <c r="CV94" s="6">
        <f t="shared" si="269"/>
        <v>3115.1276767568652</v>
      </c>
      <c r="CW94" s="6">
        <f t="shared" si="269"/>
        <v>3112.2391807990862</v>
      </c>
    </row>
    <row r="95" spans="1:101" s="10" customFormat="1" ht="20.75" customHeight="1" x14ac:dyDescent="0.2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 x14ac:dyDescent="0.2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 x14ac:dyDescent="0.2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75" customHeight="1" thickBot="1" x14ac:dyDescent="0.25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 x14ac:dyDescent="0.2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1.1892366337833096</v>
      </c>
      <c r="E99" s="31">
        <f>D99+Base!$B82*(E100-(Base!$B$80/Base!$B79)*D99-Base!$B83*(D99-D101))</f>
        <v>1.3679298491821201</v>
      </c>
      <c r="F99" s="31">
        <f>E99+Base!$B82*(F100-(Base!$B$80/Base!$B79)*E99-Base!$B83*(E99-E101))</f>
        <v>1.551746530524603</v>
      </c>
      <c r="G99" s="31">
        <f>F99+Base!$B82*(G100-(Base!$B$80/Base!$B79)*F99-Base!$B83*(F99-F101))</f>
        <v>1.7400208636100756</v>
      </c>
      <c r="H99" s="31">
        <f>G99+Base!$B82*(H100-(Base!$B$80/Base!$B79)*G99-Base!$B83*(G99-G101))</f>
        <v>1.9320774318994012</v>
      </c>
      <c r="I99" s="31">
        <f>H99+Base!$B82*(I100-(Base!$B$80/Base!$B79)*H99-Base!$B83*(H99-H101))</f>
        <v>2.1272273346265949</v>
      </c>
      <c r="J99" s="31">
        <f>I99+Base!$B82*(J100-(Base!$B$80/Base!$B79)*I99-Base!$B83*(I99-I101))</f>
        <v>2.3247739002330876</v>
      </c>
      <c r="K99" s="31">
        <f>J99+Base!$B82*(K100-(Base!$B$80/Base!$B79)*J99-Base!$B83*(J99-J101))</f>
        <v>2.5240226181638037</v>
      </c>
      <c r="L99" s="31">
        <f>K99+Base!$B82*(L100-(Base!$B$80/Base!$B79)*K99-Base!$B83*(K99-K101))</f>
        <v>2.7242920719757606</v>
      </c>
      <c r="M99" s="31">
        <f>L99+Base!$B82*(M100-(Base!$B$80/Base!$B79)*L99-Base!$B83*(L99-L101))</f>
        <v>2.9249240757924415</v>
      </c>
      <c r="N99" s="31">
        <f>M99+Base!$B82*(N100-(Base!$B$80/Base!$B79)*M99-Base!$B83*(M99-M101))</f>
        <v>3.1252921250819492</v>
      </c>
      <c r="O99" s="31">
        <f>N99+Base!$B82*(O100-(Base!$B$80/Base!$B79)*N99-Base!$B83*(N99-N101))</f>
        <v>3.3248078343672818</v>
      </c>
      <c r="P99" s="31">
        <f>O99+Base!$B82*(P100-(Base!$B$80/Base!$B79)*O99-Base!$B83*(O99-O101))</f>
        <v>3.5229253637649096</v>
      </c>
      <c r="Q99" s="31">
        <f>P99+Base!$B82*(Q100-(Base!$B$80/Base!$B79)*P99-Base!$B83*(P99-P101))</f>
        <v>3.7191440137029579</v>
      </c>
      <c r="R99" s="31">
        <f>Q99+Base!$B82*(R100-(Base!$B$80/Base!$B79)*Q99-Base!$B83*(Q99-Q101))</f>
        <v>3.9130092479454706</v>
      </c>
      <c r="S99" s="31">
        <f>R99+Base!$B82*(S100-(Base!$B$80/Base!$B79)*R99-Base!$B83*(R99-R101))</f>
        <v>4.104112426306882</v>
      </c>
      <c r="T99" s="31">
        <f>S99+Base!$B82*(T100-(Base!$B$80/Base!$B79)*S99-Base!$B83*(S99-S101))</f>
        <v>4.2891336318202233</v>
      </c>
      <c r="U99" s="31">
        <f>T99+Base!$B82*(U100-(Base!$B$80/Base!$B79)*T99-Base!$B83*(T99-T101))</f>
        <v>4.4681302663415936</v>
      </c>
      <c r="V99" s="31">
        <f>U99+Base!$B82*(V100-(Base!$B$80/Base!$B79)*U99-Base!$B83*(U99-U101))</f>
        <v>4.6411510312561459</v>
      </c>
      <c r="W99" s="31">
        <f>V99+Base!$B82*(W100-(Base!$B$80/Base!$B79)*V99-Base!$B83*(V99-V101))</f>
        <v>4.8082396302700623</v>
      </c>
      <c r="X99" s="31">
        <f>W99+Base!$B82*(X100-(Base!$B$80/Base!$B79)*W99-Base!$B83*(W99-W101))</f>
        <v>4.9694372635125355</v>
      </c>
      <c r="Y99" s="31">
        <f>X99+Base!$B82*(Y100-(Base!$B$80/Base!$B79)*X99-Base!$B83*(X99-X101))</f>
        <v>5.1247842337144398</v>
      </c>
      <c r="Z99" s="31">
        <f>Y99+Base!$B82*(Z100-(Base!$B$80/Base!$B79)*Y99-Base!$B83*(Y99-Y101))</f>
        <v>5.2743208944768663</v>
      </c>
      <c r="AA99" s="31">
        <f>Z99+Base!$B82*(AA100-(Base!$B$80/Base!$B79)*Z99-Base!$B83*(Z99-Z101))</f>
        <v>5.4180881095014337</v>
      </c>
      <c r="AB99" s="31">
        <f>AA99+Base!$B82*(AB100-(Base!$B$80/Base!$B79)*AA99-Base!$B83*(AA99-AA101))</f>
        <v>5.5561273488521152</v>
      </c>
      <c r="AC99" s="31">
        <f>AB99+Base!$B82*(AC100-(Base!$B$80/Base!$B79)*AB99-Base!$B83*(AB99-AB101))</f>
        <v>5.6884805172449555</v>
      </c>
      <c r="AD99" s="31">
        <f>AC99+Base!$B82*(AD100-(Base!$B$80/Base!$B79)*AC99-Base!$B83*(AC99-AC101))</f>
        <v>5.8151895861125968</v>
      </c>
      <c r="AE99" s="31">
        <f>AD99+Base!$B82*(AE100-(Base!$B$80/Base!$B79)*AD99-Base!$B83*(AD99-AD101))</f>
        <v>5.9362960834015199</v>
      </c>
      <c r="AF99" s="31">
        <f>AE99+Base!$B82*(AF100-(Base!$B$80/Base!$B79)*AE99-Base!$B83*(AE99-AE101))</f>
        <v>6.0518404812348914</v>
      </c>
      <c r="AG99" s="31">
        <f>AF99+Base!$B82*(AG100-(Base!$B$80/Base!$B79)*AF99-Base!$B83*(AF99-AF101))</f>
        <v>6.1618615106452816</v>
      </c>
      <c r="AH99" s="31">
        <f>AG99+Base!$B82*(AH100-(Base!$B$80/Base!$B79)*AG99-Base!$B83*(AG99-AG101))</f>
        <v>6.2663954239139619</v>
      </c>
      <c r="AI99" s="31">
        <f>AH99+Base!$B82*(AI100-(Base!$B$80/Base!$B79)*AH99-Base!$B83*(AH99-AH101))</f>
        <v>6.3654752180814729</v>
      </c>
      <c r="AJ99" s="31">
        <f>AI99+Base!$B82*(AJ100-(Base!$B$80/Base!$B79)*AI99-Base!$B83*(AI99-AI101))</f>
        <v>6.4591298275298366</v>
      </c>
      <c r="AK99" s="31">
        <f>AJ99+Base!$B82*(AK100-(Base!$B$80/Base!$B79)*AJ99-Base!$B83*(AJ99-AJ101))</f>
        <v>6.5473832888916332</v>
      </c>
      <c r="AL99" s="31">
        <f>AK99+Base!$B82*(AL100-(Base!$B$80/Base!$B79)*AK99-Base!$B83*(AK99-AK101))</f>
        <v>6.6302538776253028</v>
      </c>
      <c r="AM99" s="31">
        <f>AL99+Base!$B82*(AM100-(Base!$B$80/Base!$B79)*AL99-Base!$B83*(AL99-AL101))</f>
        <v>6.7077532122103554</v>
      </c>
      <c r="AN99" s="31">
        <f>AM99+Base!$B82*(AN100-(Base!$B$80/Base!$B79)*AM99-Base!$B83*(AM99-AM101))</f>
        <v>6.77988531883683</v>
      </c>
      <c r="AO99" s="31">
        <f>AN99+Base!$B82*(AO100-(Base!$B$80/Base!$B79)*AN99-Base!$B83*(AN99-AN101))</f>
        <v>6.8466456464794909</v>
      </c>
      <c r="AP99" s="31">
        <f>AO99+Base!$B82*(AP100-(Base!$B$80/Base!$B79)*AO99-Base!$B83*(AO99-AO101))</f>
        <v>6.9080200190565861</v>
      </c>
      <c r="AQ99" s="31">
        <f>AP99+Base!$B82*(AQ100-(Base!$B$80/Base!$B79)*AP99-Base!$B83*(AP99-AP101))</f>
        <v>6.9639835075387078</v>
      </c>
      <c r="AR99" s="31">
        <f>AQ99+Base!$B82*(AR100-(Base!$B$80/Base!$B79)*AQ99-Base!$B83*(AQ99-AQ101))</f>
        <v>7.0144991996338861</v>
      </c>
      <c r="AS99" s="31">
        <f>AR99+Base!$B82*(AS100-(Base!$B$80/Base!$B79)*AR99-Base!$B83*(AR99-AR101))</f>
        <v>7.0595168364158027</v>
      </c>
      <c r="AT99" s="31">
        <f>AS99+Base!$B82*(AT100-(Base!$B$80/Base!$B79)*AS99-Base!$B83*(AS99-AS101))</f>
        <v>7.0989712713039737</v>
      </c>
      <c r="AU99" s="31">
        <f>AT99+Base!$B82*(AU100-(Base!$B$80/Base!$B79)*AT99-Base!$B83*(AT99-AT101))</f>
        <v>7.1327806810006216</v>
      </c>
      <c r="AV99" s="31">
        <f>AU99+Base!$B82*(AV100-(Base!$B$80/Base!$B79)*AU99-Base!$B83*(AU99-AU101))</f>
        <v>7.1573990473204061</v>
      </c>
      <c r="AW99" s="31">
        <f>AV99+Base!$B82*(AW100-(Base!$B$80/Base!$B79)*AV99-Base!$B83*(AV99-AV101))</f>
        <v>7.1748597186638081</v>
      </c>
      <c r="AX99" s="31">
        <f>AW99+Base!$B82*(AX100-(Base!$B$80/Base!$B79)*AW99-Base!$B83*(AW99-AW101))</f>
        <v>7.1866771692986546</v>
      </c>
      <c r="AY99" s="31">
        <f>AX99+Base!$B82*(AY100-(Base!$B$80/Base!$B79)*AX99-Base!$B83*(AX99-AX101))</f>
        <v>7.1939928872336809</v>
      </c>
      <c r="AZ99" s="31">
        <f>AY99+Base!$B82*(AZ100-(Base!$B$80/Base!$B79)*AY99-Base!$B83*(AY99-AY101))</f>
        <v>7.1976786597481031</v>
      </c>
      <c r="BA99" s="31">
        <f>AZ99+Base!$B82*(BA100-(Base!$B$80/Base!$B79)*AZ99-Base!$B83*(AZ99-AZ101))</f>
        <v>7.1984096520083085</v>
      </c>
      <c r="BB99" s="31">
        <f>BA99+Base!$B82*(BB100-(Base!$B$80/Base!$B79)*BA99-Base!$B83*(BA99-BA101))</f>
        <v>7.1967162135577931</v>
      </c>
      <c r="BC99" s="31">
        <f>BB99+Base!$B82*(BC100-(Base!$B$80/Base!$B79)*BB99-Base!$B83*(BB99-BB101))</f>
        <v>7.1930207575655896</v>
      </c>
      <c r="BD99" s="31">
        <f>BC99+Base!$B82*(BD100-(Base!$B$80/Base!$B79)*BC99-Base!$B83*(BC99-BC101))</f>
        <v>7.1876641760029392</v>
      </c>
      <c r="BE99" s="31">
        <f>BD99+Base!$B82*(BE100-(Base!$B$80/Base!$B79)*BD99-Base!$B83*(BD99-BD101))</f>
        <v>7.1809249121337695</v>
      </c>
      <c r="BF99" s="31">
        <f>BE99+Base!$B82*(BF100-(Base!$B$80/Base!$B79)*BE99-Base!$B83*(BE99-BE101))</f>
        <v>7.1730328663982812</v>
      </c>
      <c r="BG99" s="31">
        <f>BF99+Base!$B82*(BG100-(Base!$B$80/Base!$B79)*BF99-Base!$B83*(BF99-BF101))</f>
        <v>7.1641796509173776</v>
      </c>
      <c r="BH99" s="31">
        <f>BG99+Base!$B82*(BH100-(Base!$B$80/Base!$B79)*BG99-Base!$B83*(BG99-BG101))</f>
        <v>7.1545262480729717</v>
      </c>
      <c r="BI99" s="31">
        <f>BH99+Base!$B82*(BI100-(Base!$B$80/Base!$B79)*BH99-Base!$B83*(BH99-BH101))</f>
        <v>7.1442088096238754</v>
      </c>
      <c r="BJ99" s="31">
        <f>BI99+Base!$B82*(BJ100-(Base!$B$80/Base!$B79)*BI99-Base!$B83*(BI99-BI101))</f>
        <v>7.1333431117703459</v>
      </c>
      <c r="BK99" s="31">
        <f>BJ99+Base!$B82*(BK100-(Base!$B$80/Base!$B79)*BJ99-Base!$B83*(BJ99-BJ101))</f>
        <v>7.1220280284108304</v>
      </c>
      <c r="BL99" s="31">
        <f>BK99+Base!$B82*(BL100-(Base!$B$80/Base!$B79)*BK99-Base!$B83*(BK99-BK101))</f>
        <v>7.1103482785943086</v>
      </c>
      <c r="BM99" s="31">
        <f>BL99+Base!$B82*(BM100-(Base!$B$80/Base!$B79)*BL99-Base!$B83*(BL99-BL101))</f>
        <v>7.0983766303379463</v>
      </c>
      <c r="BN99" s="31">
        <f>BM99+Base!$B82*(BN100-(Base!$B$80/Base!$B79)*BM99-Base!$B83*(BM99-BM101))</f>
        <v>7.0861756915162992</v>
      </c>
      <c r="BO99" s="31">
        <f>BN99+Base!$B82*(BO100-(Base!$B$80/Base!$B79)*BN99-Base!$B83*(BN99-BN101))</f>
        <v>7.0737993825187724</v>
      </c>
      <c r="BP99" s="31">
        <f>BO99+Base!$B82*(BP100-(Base!$B$80/Base!$B79)*BO99-Base!$B83*(BO99-BO101))</f>
        <v>7.0612941600468977</v>
      </c>
      <c r="BQ99" s="31">
        <f>BP99+Base!$B82*(BQ100-(Base!$B$80/Base!$B79)*BP99-Base!$B83*(BP99-BP101))</f>
        <v>7.0487000435028362</v>
      </c>
      <c r="BR99" s="31">
        <f>BQ99+Base!$B82*(BR100-(Base!$B$80/Base!$B79)*BQ99-Base!$B83*(BQ99-BQ101))</f>
        <v>7.0360514826439156</v>
      </c>
      <c r="BS99" s="31">
        <f>BR99+Base!$B82*(BS100-(Base!$B$80/Base!$B79)*BR99-Base!$B83*(BR99-BR101))</f>
        <v>7.0233780959876659</v>
      </c>
      <c r="BT99" s="31">
        <f>BS99+Base!$B82*(BT100-(Base!$B$80/Base!$B79)*BS99-Base!$B83*(BS99-BS101))</f>
        <v>7.0107053027739923</v>
      </c>
      <c r="BU99" s="31">
        <f>BT99+Base!$B82*(BU100-(Base!$B$80/Base!$B79)*BT99-Base!$B83*(BT99-BT101))</f>
        <v>6.9980548663823239</v>
      </c>
      <c r="BV99" s="31">
        <f>BU99+Base!$B82*(BV100-(Base!$B$80/Base!$B79)*BU99-Base!$B83*(BU99-BU101))</f>
        <v>6.9854453634469964</v>
      </c>
      <c r="BW99" s="31">
        <f>BV99+Base!$B82*(BW100-(Base!$B$80/Base!$B79)*BV99-Base!$B83*(BV99-BV101))</f>
        <v>6.9728925901572101</v>
      </c>
      <c r="BX99" s="31">
        <f>BW99+Base!$B82*(BX100-(Base!$B$80/Base!$B79)*BW99-Base!$B83*(BW99-BW101))</f>
        <v>6.9604099151168963</v>
      </c>
      <c r="BY99" s="31">
        <f>BX99+Base!$B82*(BY100-(Base!$B$80/Base!$B79)*BX99-Base!$B83*(BX99-BX101))</f>
        <v>6.9480085865040548</v>
      </c>
      <c r="BZ99" s="31">
        <f>BY99+Base!$B82*(BZ100-(Base!$B$80/Base!$B79)*BY99-Base!$B83*(BY99-BY101))</f>
        <v>6.935697999981473</v>
      </c>
      <c r="CA99" s="31">
        <f>BZ99+Base!$B82*(CA100-(Base!$B$80/Base!$B79)*BZ99-Base!$B83*(BZ99-BZ101))</f>
        <v>6.9234859327891121</v>
      </c>
      <c r="CB99" s="31">
        <f>CA99+Base!$B82*(CB100-(Base!$B$80/Base!$B79)*CA99-Base!$B83*(CA99-CA101))</f>
        <v>6.911378748629792</v>
      </c>
      <c r="CC99" s="31">
        <f>CB99+Base!$B82*(CC100-(Base!$B$80/Base!$B79)*CB99-Base!$B83*(CB99-CB101))</f>
        <v>6.8993815773036671</v>
      </c>
      <c r="CD99" s="31">
        <f>CC99+Base!$B82*(CD100-(Base!$B$80/Base!$B79)*CC99-Base!$B83*(CC99-CC101))</f>
        <v>6.8874984725295727</v>
      </c>
      <c r="CE99" s="31">
        <f>CD99+Base!$B82*(CE100-(Base!$B$80/Base!$B79)*CD99-Base!$B83*(CD99-CD101))</f>
        <v>6.8757325509979648</v>
      </c>
      <c r="CF99" s="31">
        <f>CE99+Base!$B82*(CF100-(Base!$B$80/Base!$B79)*CE99-Base!$B83*(CE99-CE101))</f>
        <v>6.8640861154356436</v>
      </c>
      <c r="CG99" s="31">
        <f>CF99+Base!$B82*(CG100-(Base!$B$80/Base!$B79)*CF99-Base!$B83*(CF99-CF101))</f>
        <v>6.8525607643488664</v>
      </c>
      <c r="CH99" s="31">
        <f>CG99+Base!$B82*(CH100-(Base!$B$80/Base!$B79)*CG99-Base!$B83*(CG99-CG101))</f>
        <v>6.8411574911988016</v>
      </c>
      <c r="CI99" s="31">
        <f>CH99+Base!$B82*(CI100-(Base!$B$80/Base!$B79)*CH99-Base!$B83*(CH99-CH101))</f>
        <v>6.8298767761470458</v>
      </c>
      <c r="CJ99" s="31">
        <f>CI99+Base!$B82*(CJ100-(Base!$B$80/Base!$B79)*CI99-Base!$B83*(CI99-CI101))</f>
        <v>6.8187186743608299</v>
      </c>
      <c r="CK99" s="31">
        <f>CJ99+Base!$B82*(CK100-(Base!$B$80/Base!$B79)*CJ99-Base!$B83*(CJ99-CJ101))</f>
        <v>6.807682906486523</v>
      </c>
      <c r="CL99" s="31">
        <f>CK99+Base!$B82*(CL100-(Base!$B$80/Base!$B79)*CK99-Base!$B83*(CK99-CK101))</f>
        <v>6.7967689598248535</v>
      </c>
      <c r="CM99" s="31">
        <f>CL99+Base!$B82*(CM100-(Base!$B$80/Base!$B79)*CL99-Base!$B83*(CL99-CL101))</f>
        <v>6.7859762139531927</v>
      </c>
      <c r="CN99" s="31">
        <f>CM99+Base!$B82*(CN100-(Base!$B$80/Base!$B79)*CM99-Base!$B83*(CM99-CM101))</f>
        <v>6.7753041139302201</v>
      </c>
      <c r="CO99" s="31">
        <f>CN99+Base!$B82*(CO100-(Base!$B$80/Base!$B79)*CN99-Base!$B83*(CN99-CN101))</f>
        <v>6.7647524316969392</v>
      </c>
      <c r="CP99" s="31">
        <f>CO99+Base!$B82*(CP100-(Base!$B$80/Base!$B79)*CO99-Base!$B83*(CO99-CO101))</f>
        <v>6.7543138388146717</v>
      </c>
      <c r="CQ99" s="31">
        <f>CP99+Base!$B82*(CQ100-(Base!$B$80/Base!$B79)*CP99-Base!$B83*(CP99-CP101))</f>
        <v>6.7439839350196866</v>
      </c>
      <c r="CR99" s="31">
        <f>CQ99+Base!$B82*(CR100-(Base!$B$80/Base!$B79)*CQ99-Base!$B83*(CQ99-CQ101))</f>
        <v>6.7337599240785941</v>
      </c>
      <c r="CS99" s="31">
        <f>CR99+Base!$B82*(CS100-(Base!$B$80/Base!$B79)*CR99-Base!$B83*(CR99-CR101))</f>
        <v>6.7236398307721794</v>
      </c>
      <c r="CT99" s="31">
        <f>CS99+Base!$B82*(CT100-(Base!$B$80/Base!$B79)*CS99-Base!$B83*(CS99-CS101))</f>
        <v>6.7136220491229368</v>
      </c>
      <c r="CU99" s="31">
        <f>CT99+Base!$B82*(CU100-(Base!$B$80/Base!$B79)*CT99-Base!$B83*(CT99-CT101))</f>
        <v>6.7037050913299971</v>
      </c>
      <c r="CV99" s="31">
        <f>CU99+Base!$B82*(CV100-(Base!$B$80/Base!$B79)*CU99-Base!$B83*(CU99-CU101))</f>
        <v>6.6938874565628419</v>
      </c>
      <c r="CW99" s="31">
        <f>CV99+Base!$B82*(CW100-(Base!$B$80/Base!$B79)*CV99-Base!$B83*(CV99-CV101))</f>
        <v>6.6841675698717973</v>
      </c>
    </row>
    <row r="100" spans="1:101" s="10" customFormat="1" ht="24.5" customHeight="1" x14ac:dyDescent="0.2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3.0142241672249677</v>
      </c>
      <c r="E100" s="6">
        <f>Base!$B$80*(LOG(E87/Parameters!$B$82))/LOG(2)+Base!E73</f>
        <v>3.2903043884884084</v>
      </c>
      <c r="F100" s="6">
        <f>Base!$B$80*(LOG(F87/Parameters!$B$82))/LOG(2)+Base!F73</f>
        <v>3.5667096085025847</v>
      </c>
      <c r="G100" s="6">
        <f>Base!$B$80*(LOG(G87/Parameters!$B$82))/LOG(2)+Base!G73</f>
        <v>3.8426942654435985</v>
      </c>
      <c r="H100" s="6">
        <f>Base!$B$80*(LOG(H87/Parameters!$B$82))/LOG(2)+Base!H73</f>
        <v>4.1173105505181748</v>
      </c>
      <c r="I100" s="6">
        <f>Base!$B$80*(LOG(I87/Parameters!$B$82))/LOG(2)+Base!I73</f>
        <v>4.3895613211911613</v>
      </c>
      <c r="J100" s="6">
        <f>Base!$B$80*(LOG(J87/Parameters!$B$82))/LOG(2)+Base!J73</f>
        <v>4.6584906082479947</v>
      </c>
      <c r="K100" s="6">
        <f>Base!$B$80*(LOG(K87/Parameters!$B$82))/LOG(2)+Base!K73</f>
        <v>4.9232328687225202</v>
      </c>
      <c r="L100" s="6">
        <f>Base!$B$80*(LOG(L87/Parameters!$B$82))/LOG(2)+Base!L73</f>
        <v>5.1830355966130384</v>
      </c>
      <c r="M100" s="6">
        <f>Base!$B$80*(LOG(M87/Parameters!$B$82))/LOG(2)+Base!M73</f>
        <v>5.4372652992412389</v>
      </c>
      <c r="N100" s="6">
        <f>Base!$B$80*(LOG(N87/Parameters!$B$82))/LOG(2)+Base!N73</f>
        <v>5.685403588475257</v>
      </c>
      <c r="O100" s="6">
        <f>Base!$B$80*(LOG(O87/Parameters!$B$82))/LOG(2)+Base!O73</f>
        <v>5.9270378435441327</v>
      </c>
      <c r="P100" s="6">
        <f>Base!$B$80*(LOG(P87/Parameters!$B$82))/LOG(2)+Base!P73</f>
        <v>6.161849308571548</v>
      </c>
      <c r="Q100" s="6">
        <f>Base!$B$80*(LOG(Q87/Parameters!$B$82))/LOG(2)+Base!Q73</f>
        <v>6.3896003978100131</v>
      </c>
      <c r="R100" s="6">
        <f>Base!$B$80*(LOG(R87/Parameters!$B$82))/LOG(2)+Base!R73</f>
        <v>6.6101222457888236</v>
      </c>
      <c r="S100" s="6">
        <f>Base!$B$80*(LOG(S87/Parameters!$B$82))/LOG(2)+Base!S73</f>
        <v>6.8233030498925524</v>
      </c>
      <c r="T100" s="6">
        <f>Base!$B$80*(LOG(T87/Parameters!$B$82))/LOG(2)+Base!T73</f>
        <v>6.999665661132374</v>
      </c>
      <c r="U100" s="6">
        <f>Base!$B$80*(LOG(U87/Parameters!$B$82))/LOG(2)+Base!U73</f>
        <v>7.1685932394705754</v>
      </c>
      <c r="V100" s="6">
        <f>Base!$B$80*(LOG(V87/Parameters!$B$82))/LOG(2)+Base!V73</f>
        <v>7.3300920239201135</v>
      </c>
      <c r="W100" s="6">
        <f>Base!$B$80*(LOG(W87/Parameters!$B$82))/LOG(2)+Base!W73</f>
        <v>7.4841933834733592</v>
      </c>
      <c r="X100" s="6">
        <f>Base!$B$80*(LOG(X87/Parameters!$B$82))/LOG(2)+Base!X73</f>
        <v>7.6309465478511402</v>
      </c>
      <c r="Y100" s="6">
        <f>Base!$B$80*(LOG(Y87/Parameters!$B$82))/LOG(2)+Base!Y73</f>
        <v>7.7704129792468466</v>
      </c>
      <c r="Z100" s="6">
        <f>Base!$B$80*(LOG(Z87/Parameters!$B$82))/LOG(2)+Base!Z73</f>
        <v>7.9026618940728097</v>
      </c>
      <c r="AA100" s="6">
        <f>Base!$B$80*(LOG(AA87/Parameters!$B$82))/LOG(2)+Base!AA73</f>
        <v>8.0277666218305423</v>
      </c>
      <c r="AB100" s="6">
        <f>Base!$B$80*(LOG(AB87/Parameters!$B$82))/LOG(2)+Base!AB73</f>
        <v>8.1458015921590885</v>
      </c>
      <c r="AC100" s="6">
        <f>Base!$B$80*(LOG(AC87/Parameters!$B$82))/LOG(2)+Base!AC73</f>
        <v>8.2568398028154526</v>
      </c>
      <c r="AD100" s="6">
        <f>Base!$B$80*(LOG(AD87/Parameters!$B$82))/LOG(2)+Base!AD73</f>
        <v>8.360950659250614</v>
      </c>
      <c r="AE100" s="6">
        <f>Base!$B$80*(LOG(AE87/Parameters!$B$82))/LOG(2)+Base!AE73</f>
        <v>8.4581981008923162</v>
      </c>
      <c r="AF100" s="6">
        <f>Base!$B$80*(LOG(AF87/Parameters!$B$82))/LOG(2)+Base!AF73</f>
        <v>8.5486389458257683</v>
      </c>
      <c r="AG100" s="6">
        <f>Base!$B$80*(LOG(AG87/Parameters!$B$82))/LOG(2)+Base!AG73</f>
        <v>8.6323213966194956</v>
      </c>
      <c r="AH100" s="6">
        <f>Base!$B$80*(LOG(AH87/Parameters!$B$82))/LOG(2)+Base!AH73</f>
        <v>8.7092836585065569</v>
      </c>
      <c r="AI100" s="6">
        <f>Base!$B$80*(LOG(AI87/Parameters!$B$82))/LOG(2)+Base!AI73</f>
        <v>8.7795526268772441</v>
      </c>
      <c r="AJ100" s="6">
        <f>Base!$B$80*(LOG(AJ87/Parameters!$B$82))/LOG(2)+Base!AJ73</f>
        <v>8.8431426051100495</v>
      </c>
      <c r="AK100" s="6">
        <f>Base!$B$80*(LOG(AK87/Parameters!$B$82))/LOG(2)+Base!AK73</f>
        <v>8.9000540166515023</v>
      </c>
      <c r="AL100" s="6">
        <f>Base!$B$80*(LOG(AL87/Parameters!$B$82))/LOG(2)+Base!AL73</f>
        <v>8.9502720765685133</v>
      </c>
      <c r="AM100" s="6">
        <f>Base!$B$80*(LOG(AM87/Parameters!$B$82))/LOG(2)+Base!AM73</f>
        <v>8.9937653880696189</v>
      </c>
      <c r="AN100" s="6">
        <f>Base!$B$80*(LOG(AN87/Parameters!$B$82))/LOG(2)+Base!AN73</f>
        <v>9.0304844282217331</v>
      </c>
      <c r="AO100" s="6">
        <f>Base!$B$80*(LOG(AO87/Parameters!$B$82))/LOG(2)+Base!AO73</f>
        <v>9.0603598841197339</v>
      </c>
      <c r="AP100" s="6">
        <f>Base!$B$80*(LOG(AP87/Parameters!$B$82))/LOG(2)+Base!AP73</f>
        <v>9.0833007949172071</v>
      </c>
      <c r="AQ100" s="6">
        <f>Base!$B$80*(LOG(AQ87/Parameters!$B$82))/LOG(2)+Base!AQ73</f>
        <v>9.0991924446735943</v>
      </c>
      <c r="AR100" s="6">
        <f>Base!$B$80*(LOG(AR87/Parameters!$B$82))/LOG(2)+Base!AR73</f>
        <v>9.1078939321285546</v>
      </c>
      <c r="AS100" s="6">
        <f>Base!$B$80*(LOG(AS87/Parameters!$B$82))/LOG(2)+Base!AS73</f>
        <v>9.1092353068184728</v>
      </c>
      <c r="AT100" s="6">
        <f>Base!$B$80*(LOG(AT87/Parameters!$B$82))/LOG(2)+Base!AT73</f>
        <v>9.1030140937565758</v>
      </c>
      <c r="AU100" s="6">
        <f>Base!$B$80*(LOG(AU87/Parameters!$B$82))/LOG(2)+Base!AU73</f>
        <v>9.0889908932859012</v>
      </c>
      <c r="AV100" s="6">
        <f>Base!$B$80*(LOG(AV87/Parameters!$B$82))/LOG(2)+Base!AV73</f>
        <v>9.0326012734307088</v>
      </c>
      <c r="AW100" s="6">
        <f>Base!$B$80*(LOG(AW87/Parameters!$B$82))/LOG(2)+Base!AW73</f>
        <v>8.9848477936799007</v>
      </c>
      <c r="AX100" s="6">
        <f>Base!$B$80*(LOG(AX87/Parameters!$B$82))/LOG(2)+Base!AX73</f>
        <v>8.9431781377720316</v>
      </c>
      <c r="AY100" s="6">
        <f>Base!$B$80*(LOG(AY87/Parameters!$B$82))/LOG(2)+Base!AY73</f>
        <v>8.9058248783427558</v>
      </c>
      <c r="AZ100" s="6">
        <f>Base!$B$80*(LOG(AZ87/Parameters!$B$82))/LOG(2)+Base!AZ73</f>
        <v>8.8715689193486007</v>
      </c>
      <c r="BA100" s="6">
        <f>Base!$B$80*(LOG(BA87/Parameters!$B$82))/LOG(2)+Base!BA73</f>
        <v>8.8395715835833251</v>
      </c>
      <c r="BB100" s="6">
        <f>Base!$B$80*(LOG(BB87/Parameters!$B$82))/LOG(2)+Base!BB73</f>
        <v>8.8092568241196982</v>
      </c>
      <c r="BC100" s="6">
        <f>Base!$B$80*(LOG(BC87/Parameters!$B$82))/LOG(2)+Base!BC73</f>
        <v>8.7802292586880668</v>
      </c>
      <c r="BD100" s="6">
        <f>Base!$B$80*(LOG(BD87/Parameters!$B$82))/LOG(2)+Base!BD73</f>
        <v>8.7522174476893646</v>
      </c>
      <c r="BE100" s="6">
        <f>Base!$B$80*(LOG(BE87/Parameters!$B$82))/LOG(2)+Base!BE73</f>
        <v>8.7250347935928438</v>
      </c>
      <c r="BF100" s="6">
        <f>Base!$B$80*(LOG(BF87/Parameters!$B$82))/LOG(2)+Base!BF73</f>
        <v>8.6985526623370362</v>
      </c>
      <c r="BG100" s="6">
        <f>Base!$B$80*(LOG(BG87/Parameters!$B$82))/LOG(2)+Base!BG73</f>
        <v>8.6726819444947232</v>
      </c>
      <c r="BH100" s="6">
        <f>Base!$B$80*(LOG(BH87/Parameters!$B$82))/LOG(2)+Base!BH73</f>
        <v>8.6473604265892092</v>
      </c>
      <c r="BI100" s="6">
        <f>Base!$B$80*(LOG(BI87/Parameters!$B$82))/LOG(2)+Base!BI73</f>
        <v>8.6225441536243164</v>
      </c>
      <c r="BJ100" s="6">
        <f>Base!$B$80*(LOG(BJ87/Parameters!$B$82))/LOG(2)+Base!BJ73</f>
        <v>8.5982015290764426</v>
      </c>
      <c r="BK100" s="6">
        <f>Base!$B$80*(LOG(BK87/Parameters!$B$82))/LOG(2)+Base!BK73</f>
        <v>8.5743092902634146</v>
      </c>
      <c r="BL100" s="6">
        <f>Base!$B$80*(LOG(BL87/Parameters!$B$82))/LOG(2)+Base!BL73</f>
        <v>8.550849767345758</v>
      </c>
      <c r="BM100" s="6">
        <f>Base!$B$80*(LOG(BM87/Parameters!$B$82))/LOG(2)+Base!BM73</f>
        <v>8.5278090202769334</v>
      </c>
      <c r="BN100" s="6">
        <f>Base!$B$80*(LOG(BN87/Parameters!$B$82))/LOG(2)+Base!BN73</f>
        <v>8.5051755758082521</v>
      </c>
      <c r="BO100" s="6">
        <f>Base!$B$80*(LOG(BO87/Parameters!$B$82))/LOG(2)+Base!BO73</f>
        <v>8.4829395743357026</v>
      </c>
      <c r="BP100" s="6">
        <f>Base!$B$80*(LOG(BP87/Parameters!$B$82))/LOG(2)+Base!BP73</f>
        <v>8.4610921964358532</v>
      </c>
      <c r="BQ100" s="6">
        <f>Base!$B$80*(LOG(BQ87/Parameters!$B$82))/LOG(2)+Base!BQ73</f>
        <v>8.4396252800820495</v>
      </c>
      <c r="BR100" s="6">
        <f>Base!$B$80*(LOG(BR87/Parameters!$B$82))/LOG(2)+Base!BR73</f>
        <v>8.4185310676813891</v>
      </c>
      <c r="BS100" s="6">
        <f>Base!$B$80*(LOG(BS87/Parameters!$B$82))/LOG(2)+Base!BS73</f>
        <v>8.3978020413311523</v>
      </c>
      <c r="BT100" s="6">
        <f>Base!$B$80*(LOG(BT87/Parameters!$B$82))/LOG(2)+Base!BT73</f>
        <v>8.3774308178728063</v>
      </c>
      <c r="BU100" s="6">
        <f>Base!$B$80*(LOG(BU87/Parameters!$B$82))/LOG(2)+Base!BU73</f>
        <v>8.35741008433153</v>
      </c>
      <c r="BV100" s="6">
        <f>Base!$B$80*(LOG(BV87/Parameters!$B$82))/LOG(2)+Base!BV73</f>
        <v>8.3377325604885257</v>
      </c>
      <c r="BW100" s="6">
        <f>Base!$B$80*(LOG(BW87/Parameters!$B$82))/LOG(2)+Base!BW73</f>
        <v>8.3183909795577797</v>
      </c>
      <c r="BX100" s="6">
        <f>Base!$B$80*(LOG(BX87/Parameters!$B$82))/LOG(2)+Base!BX73</f>
        <v>8.2993780808120796</v>
      </c>
      <c r="BY100" s="6">
        <f>Base!$B$80*(LOG(BY87/Parameters!$B$82))/LOG(2)+Base!BY73</f>
        <v>8.2806866100088481</v>
      </c>
      <c r="BZ100" s="6">
        <f>Base!$B$80*(LOG(BZ87/Parameters!$B$82))/LOG(2)+Base!BZ73</f>
        <v>8.2623093248190571</v>
      </c>
      <c r="CA100" s="6">
        <f>Base!$B$80*(LOG(CA87/Parameters!$B$82))/LOG(2)+Base!CA73</f>
        <v>8.2442390034465145</v>
      </c>
      <c r="CB100" s="6">
        <f>Base!$B$80*(LOG(CB87/Parameters!$B$82))/LOG(2)+Base!CB73</f>
        <v>8.2264684553238094</v>
      </c>
      <c r="CC100" s="6">
        <f>Base!$B$80*(LOG(CC87/Parameters!$B$82))/LOG(2)+Base!CC73</f>
        <v>8.208990533329823</v>
      </c>
      <c r="CD100" s="6">
        <f>Base!$B$80*(LOG(CD87/Parameters!$B$82))/LOG(2)+Base!CD73</f>
        <v>8.1917981475043753</v>
      </c>
      <c r="CE100" s="6">
        <f>Base!$B$80*(LOG(CE87/Parameters!$B$82))/LOG(2)+Base!CE73</f>
        <v>8.1748842807996702</v>
      </c>
      <c r="CF100" s="6">
        <f>Base!$B$80*(LOG(CF87/Parameters!$B$82))/LOG(2)+Base!CF73</f>
        <v>8.1582420081786751</v>
      </c>
      <c r="CG100" s="6">
        <f>Base!$B$80*(LOG(CG87/Parameters!$B$82))/LOG(2)+Base!CG73</f>
        <v>8.1418645215272516</v>
      </c>
      <c r="CH100" s="6">
        <f>Base!$B$80*(LOG(CH87/Parameters!$B$82))/LOG(2)+Base!CH73</f>
        <v>8.1257451646938144</v>
      </c>
      <c r="CI100" s="6">
        <f>Base!$B$80*(LOG(CI87/Parameters!$B$82))/LOG(2)+Base!CI73</f>
        <v>8.1098774860240574</v>
      </c>
      <c r="CJ100" s="6">
        <f>Base!$B$80*(LOG(CJ87/Parameters!$B$82))/LOG(2)+Base!CJ73</f>
        <v>8.09425532089924</v>
      </c>
      <c r="CK100" s="6">
        <f>Base!$B$80*(LOG(CK87/Parameters!$B$82))/LOG(2)+Base!CK73</f>
        <v>8.0788729254978087</v>
      </c>
      <c r="CL100" s="6">
        <f>Base!$B$80*(LOG(CL87/Parameters!$B$82))/LOG(2)+Base!CL73</f>
        <v>8.0637251980492479</v>
      </c>
      <c r="CM100" s="6">
        <f>Base!$B$80*(LOG(CM87/Parameters!$B$82))/LOG(2)+Base!CM73</f>
        <v>8.0488080503245509</v>
      </c>
      <c r="CN100" s="6">
        <f>Base!$B$80*(LOG(CN87/Parameters!$B$82))/LOG(2)+Base!CN73</f>
        <v>8.0341190403092426</v>
      </c>
      <c r="CO100" s="6">
        <f>Base!$B$80*(LOG(CO87/Parameters!$B$82))/LOG(2)+Base!CO73</f>
        <v>8.0196584694366422</v>
      </c>
      <c r="CP100" s="6">
        <f>Base!$B$80*(LOG(CP87/Parameters!$B$82))/LOG(2)+Base!CP73</f>
        <v>8.0053532102823457</v>
      </c>
      <c r="CQ100" s="6">
        <f>Base!$B$80*(LOG(CQ87/Parameters!$B$82))/LOG(2)+Base!CQ73</f>
        <v>7.9912209205377742</v>
      </c>
      <c r="CR100" s="6">
        <f>Base!$B$80*(LOG(CR87/Parameters!$B$82))/LOG(2)+Base!CR73</f>
        <v>7.9772698866539695</v>
      </c>
      <c r="CS100" s="6">
        <f>Base!$B$80*(LOG(CS87/Parameters!$B$82))/LOG(2)+Base!CS73</f>
        <v>7.9635027110595598</v>
      </c>
      <c r="CT100" s="6">
        <f>Base!$B$80*(LOG(CT87/Parameters!$B$82))/LOG(2)+Base!CT73</f>
        <v>7.9499186043089276</v>
      </c>
      <c r="CU100" s="6">
        <f>Base!$B$80*(LOG(CU87/Parameters!$B$82))/LOG(2)+Base!CU73</f>
        <v>7.9365148027175039</v>
      </c>
      <c r="CV100" s="6">
        <f>Base!$B$80*(LOG(CV87/Parameters!$B$82))/LOG(2)+Base!CV73</f>
        <v>7.923287438612908</v>
      </c>
      <c r="CW100" s="6">
        <f>Base!$B$80*(LOG(CW87/Parameters!$B$82))/LOG(2)+Base!CW73</f>
        <v>7.9102320691283516</v>
      </c>
    </row>
    <row r="101" spans="1:101" s="10" customFormat="1" ht="24.5" customHeight="1" x14ac:dyDescent="0.2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8.1007754706826571E-2</v>
      </c>
      <c r="F101" s="6">
        <f>E101+ Base!$B84*(E99-E101)</f>
        <v>0.11318080706870891</v>
      </c>
      <c r="G101" s="6">
        <f>F101+ Base!$B84*(F99-F101)</f>
        <v>0.14914495015510626</v>
      </c>
      <c r="H101" s="6">
        <f>G101+ Base!$B84*(G99-G101)</f>
        <v>0.18891684799148051</v>
      </c>
      <c r="I101" s="6">
        <f>H101+ Base!$B84*(H99-H101)</f>
        <v>0.23249586258917854</v>
      </c>
      <c r="J101" s="6">
        <f>I101+ Base!$B84*(I99-I101)</f>
        <v>0.27986414939011395</v>
      </c>
      <c r="K101" s="6">
        <f>J101+ Base!$B84*(J99-J101)</f>
        <v>0.33098689316118829</v>
      </c>
      <c r="L101" s="6">
        <f>K101+ Base!$B84*(K99-K101)</f>
        <v>0.38581278628625371</v>
      </c>
      <c r="M101" s="6">
        <f>L101+ Base!$B84*(L99-L101)</f>
        <v>0.4442747684284914</v>
      </c>
      <c r="N101" s="6">
        <f>M101+ Base!$B84*(M99-M101)</f>
        <v>0.50629100111259018</v>
      </c>
      <c r="O101" s="6">
        <f>N101+ Base!$B84*(N99-N101)</f>
        <v>0.57176602921182418</v>
      </c>
      <c r="P101" s="6">
        <f>O101+ Base!$B84*(O99-O101)</f>
        <v>0.64059207434071064</v>
      </c>
      <c r="Q101" s="6">
        <f>P101+ Base!$B84*(P99-P101)</f>
        <v>0.71265040657631562</v>
      </c>
      <c r="R101" s="6">
        <f>Q101+ Base!$B84*(Q99-Q101)</f>
        <v>0.78781274675448165</v>
      </c>
      <c r="S101" s="6">
        <f>R101+ Base!$B84*(R99-R101)</f>
        <v>0.8659426592842564</v>
      </c>
      <c r="T101" s="6">
        <f>S101+ Base!$B84*(S99-S101)</f>
        <v>0.94689690345982203</v>
      </c>
      <c r="U101" s="6">
        <f>T101+ Base!$B84*(T99-T101)</f>
        <v>1.030452821668832</v>
      </c>
      <c r="V101" s="6">
        <f>U101+ Base!$B84*(U99-U101)</f>
        <v>1.116394757785651</v>
      </c>
      <c r="W101" s="6">
        <f>V101+ Base!$B84*(V99-V101)</f>
        <v>1.2045136646224135</v>
      </c>
      <c r="X101" s="6">
        <f>W101+ Base!$B84*(W99-W101)</f>
        <v>1.2946068137636046</v>
      </c>
      <c r="Y101" s="6">
        <f>X101+ Base!$B84*(X99-X101)</f>
        <v>1.3864775750073279</v>
      </c>
      <c r="Z101" s="6">
        <f>Y101+ Base!$B84*(Y99-Y101)</f>
        <v>1.4799352414750058</v>
      </c>
      <c r="AA101" s="6">
        <f>Z101+ Base!$B84*(Z99-Z101)</f>
        <v>1.5747948828000522</v>
      </c>
      <c r="AB101" s="6">
        <f>AA101+ Base!$B84*(AA99-AA101)</f>
        <v>1.6708772134675867</v>
      </c>
      <c r="AC101" s="6">
        <f>AB101+ Base!$B84*(AB99-AB101)</f>
        <v>1.7680084668521998</v>
      </c>
      <c r="AD101" s="6">
        <f>AC101+ Base!$B84*(AC99-AC101)</f>
        <v>1.8660202681120186</v>
      </c>
      <c r="AE101" s="6">
        <f>AD101+ Base!$B84*(AD99-AD101)</f>
        <v>1.9647495010620331</v>
      </c>
      <c r="AF101" s="6">
        <f>AE101+ Base!$B84*(AE99-AE101)</f>
        <v>2.06403816562052</v>
      </c>
      <c r="AG101" s="6">
        <f>AF101+ Base!$B84*(AF99-AF101)</f>
        <v>2.1637332235108793</v>
      </c>
      <c r="AH101" s="6">
        <f>AG101+ Base!$B84*(AG99-AG101)</f>
        <v>2.2636864306892392</v>
      </c>
      <c r="AI101" s="6">
        <f>AH101+ Base!$B84*(AH99-AH101)</f>
        <v>2.3637541555198571</v>
      </c>
      <c r="AJ101" s="6">
        <f>AI101+ Base!$B84*(AI99-AI101)</f>
        <v>2.4637971820838978</v>
      </c>
      <c r="AK101" s="6">
        <f>AJ101+ Base!$B84*(AJ99-AJ101)</f>
        <v>2.5636804982200463</v>
      </c>
      <c r="AL101" s="6">
        <f>AK101+ Base!$B84*(AK99-AK101)</f>
        <v>2.6632730679868359</v>
      </c>
      <c r="AM101" s="6">
        <f>AL101+ Base!$B84*(AL99-AL101)</f>
        <v>2.7624475882277975</v>
      </c>
      <c r="AN101" s="6">
        <f>AM101+ Base!$B84*(AM99-AM101)</f>
        <v>2.8610802288273613</v>
      </c>
      <c r="AO101" s="6">
        <f>AN101+ Base!$B84*(AN99-AN101)</f>
        <v>2.959050356077598</v>
      </c>
      <c r="AP101" s="6">
        <f>AO101+ Base!$B84*(AO99-AO101)</f>
        <v>3.0562402383376455</v>
      </c>
      <c r="AQ101" s="6">
        <f>AP101+ Base!$B84*(AP99-AP101)</f>
        <v>3.152534732855619</v>
      </c>
      <c r="AR101" s="6">
        <f>AQ101+ Base!$B84*(AQ99-AQ101)</f>
        <v>3.2478209522226962</v>
      </c>
      <c r="AS101" s="6">
        <f>AR101+ Base!$B84*(AR99-AR101)</f>
        <v>3.341987908407976</v>
      </c>
      <c r="AT101" s="6">
        <f>AS101+ Base!$B84*(AS99-AS101)</f>
        <v>3.4349261316081718</v>
      </c>
      <c r="AU101" s="6">
        <f>AT101+ Base!$B84*(AT99-AT101)</f>
        <v>3.5265272601005671</v>
      </c>
      <c r="AV101" s="6">
        <f>AU101+ Base!$B84*(AU99-AU101)</f>
        <v>3.6166835956230683</v>
      </c>
      <c r="AW101" s="6">
        <f>AV101+ Base!$B84*(AV99-AV101)</f>
        <v>3.7052014819155019</v>
      </c>
      <c r="AX101" s="6">
        <f>AW101+ Base!$B84*(AW99-AW101)</f>
        <v>3.7919429378342095</v>
      </c>
      <c r="AY101" s="6">
        <f>AX101+ Base!$B84*(AX99-AX101)</f>
        <v>3.8768112936208206</v>
      </c>
      <c r="AZ101" s="6">
        <f>AY101+ Base!$B84*(AY99-AY101)</f>
        <v>3.9597408334611419</v>
      </c>
      <c r="BA101" s="6">
        <f>AZ101+ Base!$B84*(AZ99-AZ101)</f>
        <v>4.0406892791183155</v>
      </c>
      <c r="BB101" s="6">
        <f>BA101+ Base!$B84*(BA99-BA101)</f>
        <v>4.1196322884405649</v>
      </c>
      <c r="BC101" s="6">
        <f>BB101+ Base!$B84*(BB99-BB101)</f>
        <v>4.196559386568496</v>
      </c>
      <c r="BD101" s="6">
        <f>BC101+ Base!$B84*(BC99-BC101)</f>
        <v>4.2714709208434236</v>
      </c>
      <c r="BE101" s="6">
        <f>BD101+ Base!$B84*(BD99-BD101)</f>
        <v>4.3443757522224118</v>
      </c>
      <c r="BF101" s="6">
        <f>BE101+ Base!$B84*(BE99-BE101)</f>
        <v>4.4152894812201957</v>
      </c>
      <c r="BG101" s="6">
        <f>BF101+ Base!$B84*(BF99-BF101)</f>
        <v>4.4842330658496481</v>
      </c>
      <c r="BH101" s="6">
        <f>BG101+ Base!$B84*(BG99-BG101)</f>
        <v>4.5512317304763412</v>
      </c>
      <c r="BI101" s="6">
        <f>BH101+ Base!$B84*(BH99-BH101)</f>
        <v>4.616314093416257</v>
      </c>
      <c r="BJ101" s="6">
        <f>BI101+ Base!$B84*(BI99-BI101)</f>
        <v>4.6795114613214475</v>
      </c>
      <c r="BK101" s="6">
        <f>BJ101+ Base!$B84*(BJ99-BJ101)</f>
        <v>4.7408572525826695</v>
      </c>
      <c r="BL101" s="6">
        <f>BK101+ Base!$B84*(BK99-BK101)</f>
        <v>4.8003865219783739</v>
      </c>
      <c r="BM101" s="6">
        <f>BL101+ Base!$B84*(BL99-BL101)</f>
        <v>4.8581355658937726</v>
      </c>
      <c r="BN101" s="6">
        <f>BM101+ Base!$B84*(BM99-BM101)</f>
        <v>4.914141592504877</v>
      </c>
      <c r="BO101" s="6">
        <f>BN101+ Base!$B84*(BN99-BN101)</f>
        <v>4.9684424449801625</v>
      </c>
      <c r="BP101" s="6">
        <f>BO101+ Base!$B84*(BO99-BO101)</f>
        <v>5.0210763684186279</v>
      </c>
      <c r="BQ101" s="6">
        <f>BP101+ Base!$B84*(BP99-BP101)</f>
        <v>5.0720818132093344</v>
      </c>
      <c r="BR101" s="6">
        <f>BQ101+ Base!$B84*(BQ99-BQ101)</f>
        <v>5.1214972689666718</v>
      </c>
      <c r="BS101" s="6">
        <f>BR101+ Base!$B84*(BR99-BR101)</f>
        <v>5.1693611243086028</v>
      </c>
      <c r="BT101" s="6">
        <f>BS101+ Base!$B84*(BS99-BS101)</f>
        <v>5.2157115486005798</v>
      </c>
      <c r="BU101" s="6">
        <f>BT101+ Base!$B84*(BT99-BT101)</f>
        <v>5.2605863924549148</v>
      </c>
      <c r="BV101" s="6">
        <f>BU101+ Base!$B84*(BU99-BU101)</f>
        <v>5.3040231043031003</v>
      </c>
      <c r="BW101" s="6">
        <f>BV101+ Base!$B84*(BV99-BV101)</f>
        <v>5.346058660781698</v>
      </c>
      <c r="BX101" s="6">
        <f>BW101+ Base!$B84*(BW99-BW101)</f>
        <v>5.386729509016086</v>
      </c>
      <c r="BY101" s="6">
        <f>BX101+ Base!$B84*(BX99-BX101)</f>
        <v>5.4260715191686062</v>
      </c>
      <c r="BZ101" s="6">
        <f>BY101+ Base!$B84*(BY99-BY101)</f>
        <v>5.4641199458519925</v>
      </c>
      <c r="CA101" s="6">
        <f>BZ101+ Base!$B84*(BZ99-BZ101)</f>
        <v>5.5009093972052296</v>
      </c>
      <c r="CB101" s="6">
        <f>CA101+ Base!$B84*(CA99-CA101)</f>
        <v>5.5364738105948268</v>
      </c>
      <c r="CC101" s="6">
        <f>CB101+ Base!$B84*(CB99-CB101)</f>
        <v>5.5708464340457011</v>
      </c>
      <c r="CD101" s="6">
        <f>CC101+ Base!$B84*(CC99-CC101)</f>
        <v>5.6040598126271499</v>
      </c>
      <c r="CE101" s="6">
        <f>CD101+ Base!$B84*(CD99-CD101)</f>
        <v>5.6361457791247105</v>
      </c>
      <c r="CF101" s="6">
        <f>CE101+ Base!$B84*(CE99-CE101)</f>
        <v>5.6671354484215417</v>
      </c>
      <c r="CG101" s="6">
        <f>CF101+ Base!$B84*(CF99-CF101)</f>
        <v>5.6970592150968944</v>
      </c>
      <c r="CH101" s="6">
        <f>CG101+ Base!$B84*(CG99-CG101)</f>
        <v>5.7259467538281941</v>
      </c>
      <c r="CI101" s="6">
        <f>CH101+ Base!$B84*(CH99-CH101)</f>
        <v>5.7538270222624597</v>
      </c>
      <c r="CJ101" s="6">
        <f>CI101+ Base!$B84*(CI99-CI101)</f>
        <v>5.7807282661095742</v>
      </c>
      <c r="CK101" s="6">
        <f>CJ101+ Base!$B84*(CJ99-CJ101)</f>
        <v>5.8066780263158559</v>
      </c>
      <c r="CL101" s="6">
        <f>CK101+ Base!$B84*(CK99-CK101)</f>
        <v>5.8317031483201225</v>
      </c>
      <c r="CM101" s="6">
        <f>CL101+ Base!$B84*(CL99-CL101)</f>
        <v>5.8558297936077404</v>
      </c>
      <c r="CN101" s="6">
        <f>CM101+ Base!$B84*(CM99-CM101)</f>
        <v>5.879083454116377</v>
      </c>
      <c r="CO101" s="6">
        <f>CN101+ Base!$B84*(CN99-CN101)</f>
        <v>5.9014889706117231</v>
      </c>
      <c r="CP101" s="6">
        <f>CO101+ Base!$B84*(CO99-CO101)</f>
        <v>5.9230705571388533</v>
      </c>
      <c r="CQ101" s="6">
        <f>CP101+ Base!$B84*(CP99-CP101)</f>
        <v>5.9438516391807488</v>
      </c>
      <c r="CR101" s="6">
        <f>CQ101+ Base!$B84*(CQ99-CQ101)</f>
        <v>5.9638549465767223</v>
      </c>
      <c r="CS101" s="6">
        <f>CR101+ Base!$B84*(CR99-CR101)</f>
        <v>5.9831025710142693</v>
      </c>
      <c r="CT101" s="6">
        <f>CS101+ Base!$B84*(CS99-CS101)</f>
        <v>6.001616002508217</v>
      </c>
      <c r="CU101" s="6">
        <f>CT101+ Base!$B84*(CT99-CT101)</f>
        <v>6.0194161536735846</v>
      </c>
      <c r="CV101" s="6">
        <f>CU101+ Base!$B84*(CU99-CU101)</f>
        <v>6.0365233771149951</v>
      </c>
      <c r="CW101" s="6">
        <f>CV101+ Base!$B84*(CV99-CV101)</f>
        <v>6.0529574791011909</v>
      </c>
    </row>
    <row r="102" spans="1:101" ht="24.5" customHeight="1" thickBot="1" x14ac:dyDescent="0.25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 x14ac:dyDescent="0.25">
      <c r="A103" s="186" t="s">
        <v>43</v>
      </c>
      <c r="B103" s="47"/>
      <c r="C103" s="115">
        <f>+(C104/B104)^0.2-1</f>
        <v>3.5710502952151169E-2</v>
      </c>
      <c r="D103" s="115">
        <f t="shared" ref="D103:AN103" si="311">+(D104/C104)^0.2-1</f>
        <v>3.3463356596968641E-2</v>
      </c>
      <c r="E103" s="115">
        <f t="shared" si="311"/>
        <v>3.14400626153295E-2</v>
      </c>
      <c r="F103" s="115">
        <f t="shared" si="311"/>
        <v>2.9617638224399556E-2</v>
      </c>
      <c r="G103" s="115">
        <f t="shared" si="311"/>
        <v>2.7973586624158164E-2</v>
      </c>
      <c r="H103" s="115">
        <f t="shared" si="311"/>
        <v>2.648702549280646E-2</v>
      </c>
      <c r="I103" s="115">
        <f t="shared" si="311"/>
        <v>2.5139122118777335E-2</v>
      </c>
      <c r="J103" s="115">
        <f t="shared" si="311"/>
        <v>2.3913172362417967E-2</v>
      </c>
      <c r="K103" s="115">
        <f t="shared" si="311"/>
        <v>2.2794505057310177E-2</v>
      </c>
      <c r="L103" s="115">
        <f t="shared" si="311"/>
        <v>2.1770308506694036E-2</v>
      </c>
      <c r="M103" s="115">
        <f t="shared" si="311"/>
        <v>2.0829429814518408E-2</v>
      </c>
      <c r="N103" s="115">
        <f t="shared" si="311"/>
        <v>1.9962172545429313E-2</v>
      </c>
      <c r="O103" s="115">
        <f t="shared" si="311"/>
        <v>1.9160104076159756E-2</v>
      </c>
      <c r="P103" s="115">
        <f t="shared" si="311"/>
        <v>1.8415876498394601E-2</v>
      </c>
      <c r="Q103" s="115">
        <f t="shared" si="311"/>
        <v>1.7723058396778679E-2</v>
      </c>
      <c r="R103" s="115">
        <f t="shared" si="311"/>
        <v>1.707597095868274E-2</v>
      </c>
      <c r="S103" s="115">
        <f t="shared" si="311"/>
        <v>1.6469514890959047E-2</v>
      </c>
      <c r="T103" s="115">
        <f t="shared" si="311"/>
        <v>1.5898964402417004E-2</v>
      </c>
      <c r="U103" s="115">
        <f t="shared" si="311"/>
        <v>1.5364990737178674E-2</v>
      </c>
      <c r="V103" s="115">
        <f t="shared" si="311"/>
        <v>1.486312894897468E-2</v>
      </c>
      <c r="W103" s="115">
        <f t="shared" si="311"/>
        <v>1.4389813223309789E-2</v>
      </c>
      <c r="X103" s="115">
        <f t="shared" si="311"/>
        <v>1.3942117654985653E-2</v>
      </c>
      <c r="Y103" s="115">
        <f t="shared" si="311"/>
        <v>1.3517590031251858E-2</v>
      </c>
      <c r="Z103" s="115">
        <f t="shared" si="311"/>
        <v>1.3114141739692275E-2</v>
      </c>
      <c r="AA103" s="115">
        <f t="shared" si="311"/>
        <v>1.2729972128523892E-2</v>
      </c>
      <c r="AB103" s="115">
        <f t="shared" si="311"/>
        <v>1.2363514614866844E-2</v>
      </c>
      <c r="AC103" s="115">
        <f t="shared" si="311"/>
        <v>1.2013396703788315E-2</v>
      </c>
      <c r="AD103" s="115">
        <f t="shared" si="311"/>
        <v>1.1678409346348007E-2</v>
      </c>
      <c r="AE103" s="115">
        <f t="shared" si="311"/>
        <v>1.135748293795813E-2</v>
      </c>
      <c r="AF103" s="115">
        <f t="shared" si="311"/>
        <v>1.104966781417982E-2</v>
      </c>
      <c r="AG103" s="115">
        <f t="shared" si="311"/>
        <v>1.0754118407019453E-2</v>
      </c>
      <c r="AH103" s="115">
        <f t="shared" si="311"/>
        <v>1.0470080276479443E-2</v>
      </c>
      <c r="AI103" s="115">
        <f t="shared" si="311"/>
        <v>1.0196879564566386E-2</v>
      </c>
      <c r="AJ103" s="115">
        <f t="shared" si="311"/>
        <v>9.9339149245207814E-3</v>
      </c>
      <c r="AK103" s="115">
        <f t="shared" si="311"/>
        <v>9.680652168477355E-3</v>
      </c>
      <c r="AL103" s="115">
        <f t="shared" si="311"/>
        <v>9.4366224547881572E-3</v>
      </c>
      <c r="AM103" s="115">
        <f t="shared" si="311"/>
        <v>9.2014257980654879E-3</v>
      </c>
      <c r="AN103" s="115">
        <f t="shared" si="311"/>
        <v>8.9747429051867389E-3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 x14ac:dyDescent="0.2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125.34713830127831</v>
      </c>
      <c r="D104" s="2">
        <f t="shared" si="312"/>
        <v>147.77121218022808</v>
      </c>
      <c r="E104" s="2">
        <f t="shared" si="312"/>
        <v>172.50822873974278</v>
      </c>
      <c r="F104" s="2">
        <f t="shared" si="312"/>
        <v>199.61339675795423</v>
      </c>
      <c r="G104" s="2">
        <f t="shared" si="312"/>
        <v>229.13923764628473</v>
      </c>
      <c r="H104" s="2">
        <f t="shared" si="312"/>
        <v>261.13602303755164</v>
      </c>
      <c r="I104" s="2">
        <f t="shared" si="312"/>
        <v>295.65200207290439</v>
      </c>
      <c r="J104" s="2">
        <f t="shared" si="312"/>
        <v>332.73345900023043</v>
      </c>
      <c r="K104" s="2">
        <f t="shared" si="312"/>
        <v>372.42463898271831</v>
      </c>
      <c r="L104" s="2">
        <f t="shared" si="312"/>
        <v>414.76757504938979</v>
      </c>
      <c r="M104" s="2">
        <f t="shared" si="312"/>
        <v>459.80184269298024</v>
      </c>
      <c r="N104" s="2">
        <f t="shared" si="312"/>
        <v>507.56426034081488</v>
      </c>
      <c r="O104" s="2">
        <f t="shared" si="312"/>
        <v>558.08854235451827</v>
      </c>
      <c r="P104" s="2">
        <f>P21*P117^$B5*(P53/1000)^(1-$B5)</f>
        <v>611.4048957031365</v>
      </c>
      <c r="Q104" s="2">
        <f t="shared" si="312"/>
        <v>667.53952258900506</v>
      </c>
      <c r="R104" s="2">
        <f t="shared" si="312"/>
        <v>726.51394309965815</v>
      </c>
      <c r="S104" s="2">
        <f t="shared" si="312"/>
        <v>788.34395978882822</v>
      </c>
      <c r="T104" s="2">
        <f t="shared" si="312"/>
        <v>853.03791067937539</v>
      </c>
      <c r="U104" s="2">
        <f t="shared" si="312"/>
        <v>920.6175672941805</v>
      </c>
      <c r="V104" s="2">
        <f t="shared" si="312"/>
        <v>991.09806894476367</v>
      </c>
      <c r="W104" s="2">
        <f t="shared" si="312"/>
        <v>1064.4886280988187</v>
      </c>
      <c r="X104" s="2">
        <f t="shared" si="312"/>
        <v>1140.7929881576817</v>
      </c>
      <c r="Y104" s="2">
        <f t="shared" si="312"/>
        <v>1220.0097331126281</v>
      </c>
      <c r="Z104" s="2">
        <f t="shared" si="312"/>
        <v>1302.1325141219099</v>
      </c>
      <c r="AA104" s="2">
        <f t="shared" si="312"/>
        <v>1387.1502348065201</v>
      </c>
      <c r="AB104" s="2">
        <f t="shared" si="312"/>
        <v>1475.0472224458219</v>
      </c>
      <c r="AC104" s="2">
        <f t="shared" si="312"/>
        <v>1565.8034011426578</v>
      </c>
      <c r="AD104" s="2">
        <f t="shared" si="312"/>
        <v>1659.3944768175752</v>
      </c>
      <c r="AE104" s="2">
        <f t="shared" si="312"/>
        <v>1755.7921411585648</v>
      </c>
      <c r="AF104" s="2">
        <f t="shared" si="312"/>
        <v>1854.96429665748</v>
      </c>
      <c r="AG104" s="2">
        <f t="shared" si="312"/>
        <v>1956.8753059926717</v>
      </c>
      <c r="AH104" s="2">
        <f t="shared" si="312"/>
        <v>2061.4862689378078</v>
      </c>
      <c r="AI104" s="2">
        <f t="shared" si="312"/>
        <v>2168.7553314639072</v>
      </c>
      <c r="AJ104" s="2">
        <f t="shared" si="312"/>
        <v>2278.6380380432515</v>
      </c>
      <c r="AK104" s="2">
        <f t="shared" si="312"/>
        <v>2391.0877481762627</v>
      </c>
      <c r="AL104" s="2">
        <f t="shared" si="312"/>
        <v>2506.0561577553076</v>
      </c>
      <c r="AM104" s="2">
        <f t="shared" si="312"/>
        <v>2623.4940035208324</v>
      </c>
      <c r="AN104" s="2">
        <f t="shared" si="312"/>
        <v>2743.352094204271</v>
      </c>
      <c r="AO104" s="2">
        <f t="shared" si="312"/>
        <v>2865.5829405461554</v>
      </c>
      <c r="AP104" s="2">
        <f t="shared" si="312"/>
        <v>2990.1434789274285</v>
      </c>
      <c r="AQ104" s="2">
        <f t="shared" si="312"/>
        <v>3116.9998022643554</v>
      </c>
      <c r="AR104" s="2">
        <f t="shared" si="312"/>
        <v>3246.1355610544533</v>
      </c>
      <c r="AS104" s="2">
        <f t="shared" si="312"/>
        <v>3377.5670575969216</v>
      </c>
      <c r="AT104" s="2">
        <f t="shared" si="312"/>
        <v>3511.3704815305796</v>
      </c>
      <c r="AU104" s="2">
        <f t="shared" si="312"/>
        <v>3647.7310288476224</v>
      </c>
      <c r="AV104" s="2">
        <f t="shared" si="312"/>
        <v>3783.2702115146881</v>
      </c>
      <c r="AW104" s="2">
        <f t="shared" si="312"/>
        <v>3920.1709623082306</v>
      </c>
      <c r="AX104" s="2">
        <f t="shared" si="312"/>
        <v>4058.5490336950379</v>
      </c>
      <c r="AY104" s="2">
        <f t="shared" si="312"/>
        <v>4198.410188499618</v>
      </c>
      <c r="AZ104" s="2">
        <f t="shared" si="312"/>
        <v>4339.6967410545767</v>
      </c>
      <c r="BA104" s="2">
        <f t="shared" si="312"/>
        <v>4482.315688415526</v>
      </c>
      <c r="BB104" s="2">
        <f t="shared" si="312"/>
        <v>4626.1554808624687</v>
      </c>
      <c r="BC104" s="2">
        <f t="shared" si="312"/>
        <v>4771.0958523494455</v>
      </c>
      <c r="BD104" s="2">
        <f t="shared" si="312"/>
        <v>4917.0134648224748</v>
      </c>
      <c r="BE104" s="2">
        <f t="shared" si="312"/>
        <v>5063.7850638895061</v>
      </c>
      <c r="BF104" s="2">
        <f t="shared" si="312"/>
        <v>5211.2891825311071</v>
      </c>
      <c r="BG104" s="2">
        <f t="shared" si="312"/>
        <v>5359.4070158002178</v>
      </c>
      <c r="BH104" s="2">
        <f t="shared" si="312"/>
        <v>5508.0228380763629</v>
      </c>
      <c r="BI104" s="2">
        <f t="shared" si="312"/>
        <v>5657.0241762494879</v>
      </c>
      <c r="BJ104" s="2">
        <f t="shared" ref="BJ104:CW104" si="313">BJ21*BJ117^$B5*(BJ53/1000)^(1-$B5)</f>
        <v>5806.3018629704775</v>
      </c>
      <c r="BK104" s="2">
        <f t="shared" si="313"/>
        <v>5955.7500357904173</v>
      </c>
      <c r="BL104" s="2">
        <f t="shared" si="313"/>
        <v>6105.2661161072456</v>
      </c>
      <c r="BM104" s="2">
        <f t="shared" si="313"/>
        <v>6254.7507879554296</v>
      </c>
      <c r="BN104" s="2">
        <f t="shared" si="313"/>
        <v>6404.1079793131139</v>
      </c>
      <c r="BO104" s="2">
        <f t="shared" si="313"/>
        <v>6553.244850415067</v>
      </c>
      <c r="BP104" s="2">
        <f t="shared" si="313"/>
        <v>6702.0717857780919</v>
      </c>
      <c r="BQ104" s="2">
        <f t="shared" si="313"/>
        <v>6850.5023887096359</v>
      </c>
      <c r="BR104" s="2">
        <f t="shared" si="313"/>
        <v>6998.4534770111159</v>
      </c>
      <c r="BS104" s="2">
        <f t="shared" si="313"/>
        <v>7145.8450758115978</v>
      </c>
      <c r="BT104" s="2">
        <f t="shared" si="313"/>
        <v>7292.6004044715573</v>
      </c>
      <c r="BU104" s="2">
        <f t="shared" si="313"/>
        <v>7438.6458549953913</v>
      </c>
      <c r="BV104" s="2">
        <f t="shared" si="313"/>
        <v>7583.9109532855355</v>
      </c>
      <c r="BW104" s="2">
        <f t="shared" si="313"/>
        <v>7728.3283006404863</v>
      </c>
      <c r="BX104" s="2">
        <f t="shared" si="313"/>
        <v>7871.8334717075641</v>
      </c>
      <c r="BY104" s="2">
        <f t="shared" si="313"/>
        <v>8014.3648508644028</v>
      </c>
      <c r="BZ104" s="2">
        <f t="shared" si="313"/>
        <v>8155.8633527721431</v>
      </c>
      <c r="CA104" s="2">
        <f t="shared" si="313"/>
        <v>8296.2719477527608</v>
      </c>
      <c r="CB104" s="2">
        <f t="shared" si="313"/>
        <v>8435.5348485632021</v>
      </c>
      <c r="CC104" s="2">
        <f t="shared" si="313"/>
        <v>8573.5960931896061</v>
      </c>
      <c r="CD104" s="2">
        <f t="shared" si="313"/>
        <v>8710.3970742694692</v>
      </c>
      <c r="CE104" s="2">
        <f t="shared" si="313"/>
        <v>8845.8722120938783</v>
      </c>
      <c r="CF104" s="2">
        <f t="shared" si="313"/>
        <v>8979.941356346968</v>
      </c>
      <c r="CG104" s="2">
        <f t="shared" si="313"/>
        <v>9112.4964277409345</v>
      </c>
      <c r="CH104" s="2">
        <f t="shared" si="313"/>
        <v>9243.3779092383011</v>
      </c>
      <c r="CI104" s="2">
        <f t="shared" si="313"/>
        <v>9372.3334149346611</v>
      </c>
      <c r="CJ104" s="2">
        <f t="shared" si="313"/>
        <v>9498.9445537386764</v>
      </c>
      <c r="CK104" s="2">
        <f t="shared" si="313"/>
        <v>9622.4973818107464</v>
      </c>
      <c r="CL104" s="2">
        <f t="shared" si="313"/>
        <v>9741.7515691135159</v>
      </c>
      <c r="CM104" s="2">
        <f t="shared" si="313"/>
        <v>9854.524723295488</v>
      </c>
      <c r="CN104" s="2">
        <f t="shared" si="313"/>
        <v>9956.9299184959436</v>
      </c>
      <c r="CO104" s="2">
        <f t="shared" si="313"/>
        <v>10130.747261319404</v>
      </c>
      <c r="CP104" s="2">
        <f t="shared" si="313"/>
        <v>10288.192397143819</v>
      </c>
      <c r="CQ104" s="2">
        <f t="shared" si="313"/>
        <v>10433.514542891144</v>
      </c>
      <c r="CR104" s="2">
        <f t="shared" si="313"/>
        <v>10569.720535439479</v>
      </c>
      <c r="CS104" s="2">
        <f t="shared" si="313"/>
        <v>10698.945755677922</v>
      </c>
      <c r="CT104" s="2">
        <f t="shared" si="313"/>
        <v>10822.710570002771</v>
      </c>
      <c r="CU104" s="2">
        <f t="shared" si="313"/>
        <v>10942.099510662858</v>
      </c>
      <c r="CV104" s="2">
        <f t="shared" si="313"/>
        <v>11057.887413790468</v>
      </c>
      <c r="CW104" s="2">
        <f t="shared" si="313"/>
        <v>11170.628685244028</v>
      </c>
    </row>
    <row r="105" spans="1:101" ht="20.75" customHeight="1" x14ac:dyDescent="0.2">
      <c r="A105" s="8" t="s">
        <v>102</v>
      </c>
      <c r="B105" s="65">
        <f>B99*$B$25 +( $B$26*(B99^$B$27))</f>
        <v>1.7051E-3</v>
      </c>
      <c r="C105" s="44">
        <f xml:space="preserve"> $B$26*(C99^$B$27)</f>
        <v>2.4377797784159846E-3</v>
      </c>
      <c r="D105" s="44">
        <f xml:space="preserve"> $B$26*(D99^$B$27)</f>
        <v>3.337709699872128E-3</v>
      </c>
      <c r="E105" s="2">
        <f t="shared" ref="E105:BI105" si="314">E99*$B$25 +( $B$26*(E99^$B$27))</f>
        <v>4.4161076905888663E-3</v>
      </c>
      <c r="F105" s="2">
        <f t="shared" si="314"/>
        <v>5.6826848161885372E-3</v>
      </c>
      <c r="G105" s="2">
        <f t="shared" si="314"/>
        <v>7.1453073496841142E-3</v>
      </c>
      <c r="H105" s="2">
        <f t="shared" si="314"/>
        <v>8.8096987587377648E-3</v>
      </c>
      <c r="I105" s="2">
        <f t="shared" si="314"/>
        <v>1.0679226874310858E-2</v>
      </c>
      <c r="J105" s="2">
        <f t="shared" si="314"/>
        <v>1.2754793901803712E-2</v>
      </c>
      <c r="K105" s="2">
        <f t="shared" si="314"/>
        <v>1.5034828817725811E-2</v>
      </c>
      <c r="L105" s="2">
        <f t="shared" si="314"/>
        <v>1.7515370812494761E-2</v>
      </c>
      <c r="M105" s="2">
        <f t="shared" si="314"/>
        <v>2.0190226803994633E-2</v>
      </c>
      <c r="N105" s="2">
        <f t="shared" si="314"/>
        <v>2.3051184046354221E-2</v>
      </c>
      <c r="O105" s="2">
        <f t="shared" si="314"/>
        <v>2.6088259239709331E-2</v>
      </c>
      <c r="P105" s="2">
        <f t="shared" si="314"/>
        <v>2.9289967360033167E-2</v>
      </c>
      <c r="Q105" s="2">
        <f t="shared" si="314"/>
        <v>3.2643595979403611E-2</v>
      </c>
      <c r="R105" s="2">
        <f t="shared" si="314"/>
        <v>3.6135473643836E-2</v>
      </c>
      <c r="S105" s="2">
        <f t="shared" si="314"/>
        <v>3.9751223586329092E-2</v>
      </c>
      <c r="T105" s="2">
        <f t="shared" si="314"/>
        <v>4.3416134855402758E-2</v>
      </c>
      <c r="U105" s="2">
        <f t="shared" si="314"/>
        <v>4.711548386171481E-2</v>
      </c>
      <c r="V105" s="2">
        <f t="shared" si="314"/>
        <v>5.0835067632034769E-2</v>
      </c>
      <c r="W105" s="2">
        <f t="shared" si="314"/>
        <v>5.456123728735502E-2</v>
      </c>
      <c r="X105" s="2">
        <f t="shared" si="314"/>
        <v>5.8280923849729216E-2</v>
      </c>
      <c r="Y105" s="2">
        <f t="shared" si="314"/>
        <v>6.1981655723422312E-2</v>
      </c>
      <c r="Z105" s="2">
        <f t="shared" si="314"/>
        <v>6.5651567719079998E-2</v>
      </c>
      <c r="AA105" s="2">
        <f t="shared" si="314"/>
        <v>6.9279401879077135E-2</v>
      </c>
      <c r="AB105" s="2">
        <f t="shared" si="314"/>
        <v>7.2854500635323352E-2</v>
      </c>
      <c r="AC105" s="2">
        <f t="shared" si="314"/>
        <v>7.6366793004378042E-2</v>
      </c>
      <c r="AD105" s="2">
        <f t="shared" si="314"/>
        <v>7.9806774616940468E-2</v>
      </c>
      <c r="AE105" s="2">
        <f t="shared" si="314"/>
        <v>8.3165482407947411E-2</v>
      </c>
      <c r="AF105" s="2">
        <f t="shared" si="314"/>
        <v>8.6434464776339551E-2</v>
      </c>
      <c r="AG105" s="2">
        <f t="shared" si="314"/>
        <v>8.9605747972237346E-2</v>
      </c>
      <c r="AH105" s="2">
        <f t="shared" si="314"/>
        <v>9.2671799396885635E-2</v>
      </c>
      <c r="AI105" s="2">
        <f t="shared" si="314"/>
        <v>9.5625488414742124E-2</v>
      </c>
      <c r="AJ105" s="2">
        <f t="shared" si="314"/>
        <v>9.846004518417005E-2</v>
      </c>
      <c r="AK105" s="2">
        <f t="shared" si="314"/>
        <v>0.10116901791871152</v>
      </c>
      <c r="AL105" s="2">
        <f t="shared" si="314"/>
        <v>0.10374622889696627</v>
      </c>
      <c r="AM105" s="2">
        <f t="shared" si="314"/>
        <v>0.10618572944796729</v>
      </c>
      <c r="AN105" s="2">
        <f t="shared" si="314"/>
        <v>0.10848175405032688</v>
      </c>
      <c r="AO105" s="2">
        <f t="shared" si="314"/>
        <v>0.1106286735959575</v>
      </c>
      <c r="AP105" s="2">
        <f t="shared" si="314"/>
        <v>0.11262094777750027</v>
      </c>
      <c r="AQ105" s="2">
        <f t="shared" si="314"/>
        <v>0.11445307645211986</v>
      </c>
      <c r="AR105" s="2">
        <f t="shared" si="314"/>
        <v>0.11611954969112806</v>
      </c>
      <c r="AS105" s="2">
        <f t="shared" si="314"/>
        <v>0.11761479599418612</v>
      </c>
      <c r="AT105" s="2">
        <f t="shared" si="314"/>
        <v>0.11893312774148601</v>
      </c>
      <c r="AU105" s="2">
        <f t="shared" si="314"/>
        <v>0.12006868217408344</v>
      </c>
      <c r="AV105" s="2">
        <f t="shared" si="314"/>
        <v>0.12089893224929603</v>
      </c>
      <c r="AW105" s="2">
        <f t="shared" si="314"/>
        <v>0.12148952427871061</v>
      </c>
      <c r="AX105" s="2">
        <f t="shared" si="314"/>
        <v>0.12189005581629572</v>
      </c>
      <c r="AY105" s="2">
        <f t="shared" si="314"/>
        <v>0.12213833944130237</v>
      </c>
      <c r="AZ105" s="2">
        <f>AZ99*$B$25 +( $B$26*(AZ99^$B$27))</f>
        <v>0.12226352429002407</v>
      </c>
      <c r="BA105" s="2">
        <f t="shared" si="314"/>
        <v>0.12228835958277826</v>
      </c>
      <c r="BB105" s="2">
        <f t="shared" si="314"/>
        <v>0.12223082925002607</v>
      </c>
      <c r="BC105" s="2">
        <f t="shared" si="314"/>
        <v>0.1221053323802959</v>
      </c>
      <c r="BD105" s="2">
        <f t="shared" si="314"/>
        <v>0.1219235384845106</v>
      </c>
      <c r="BE105" s="2">
        <f t="shared" si="314"/>
        <v>0.12169501092113999</v>
      </c>
      <c r="BF105" s="2">
        <f t="shared" si="314"/>
        <v>0.12142766518573468</v>
      </c>
      <c r="BG105" s="2">
        <f t="shared" si="314"/>
        <v>0.12112810936665999</v>
      </c>
      <c r="BH105" s="2">
        <f t="shared" si="314"/>
        <v>0.12080190016910168</v>
      </c>
      <c r="BI105" s="2">
        <f t="shared" si="314"/>
        <v>0.12045373805659745</v>
      </c>
      <c r="BJ105" s="2">
        <f t="shared" ref="BJ105:CW105" si="315">BJ99*$B$25 +( $B$26*(BJ99^$B$27))</f>
        <v>0.12008761812256981</v>
      </c>
      <c r="BK105" s="2">
        <f t="shared" si="315"/>
        <v>0.11970694844042792</v>
      </c>
      <c r="BL105" s="2">
        <f t="shared" si="315"/>
        <v>0.11931464423726536</v>
      </c>
      <c r="BM105" s="2">
        <f t="shared" si="315"/>
        <v>0.11891320385526184</v>
      </c>
      <c r="BN105" s="2">
        <f t="shared" si="315"/>
        <v>0.11850477079724615</v>
      </c>
      <c r="BO105" s="2">
        <f t="shared" si="315"/>
        <v>0.1180911849817302</v>
      </c>
      <c r="BP105" s="2">
        <f t="shared" si="315"/>
        <v>0.11767402550672132</v>
      </c>
      <c r="BQ105" s="2">
        <f t="shared" si="315"/>
        <v>0.11725464663573346</v>
      </c>
      <c r="BR105" s="2">
        <f t="shared" si="315"/>
        <v>0.11683420830074091</v>
      </c>
      <c r="BS105" s="2">
        <f t="shared" si="315"/>
        <v>0.11641370211491042</v>
      </c>
      <c r="BT105" s="2">
        <f t="shared" si="315"/>
        <v>0.11599397366793038</v>
      </c>
      <c r="BU105" s="2">
        <f t="shared" si="315"/>
        <v>0.11557574171443769</v>
      </c>
      <c r="BV105" s="2">
        <f t="shared" si="315"/>
        <v>0.11515961474465941</v>
      </c>
      <c r="BW105" s="2">
        <f t="shared" si="315"/>
        <v>0.11474610533433162</v>
      </c>
      <c r="BX105" s="2">
        <f t="shared" si="315"/>
        <v>0.11433564260003995</v>
      </c>
      <c r="BY105" s="2">
        <f t="shared" si="315"/>
        <v>0.11392858303079642</v>
      </c>
      <c r="BZ105" s="2">
        <f t="shared" si="315"/>
        <v>0.11352521992279493</v>
      </c>
      <c r="CA105" s="2">
        <f t="shared" si="315"/>
        <v>0.11312579160920778</v>
      </c>
      <c r="CB105" s="2">
        <f t="shared" si="315"/>
        <v>0.11273048864854716</v>
      </c>
      <c r="CC105" s="2">
        <f t="shared" si="315"/>
        <v>0.11233946011219989</v>
      </c>
      <c r="CD105" s="2">
        <f t="shared" si="315"/>
        <v>0.11195281909346938</v>
      </c>
      <c r="CE105" s="2">
        <f t="shared" si="315"/>
        <v>0.11157064754633303</v>
      </c>
      <c r="CF105" s="2">
        <f t="shared" si="315"/>
        <v>0.11119300055227467</v>
      </c>
      <c r="CG105" s="2">
        <f t="shared" si="315"/>
        <v>0.11081991010866071</v>
      </c>
      <c r="CH105" s="2">
        <f t="shared" si="315"/>
        <v>0.11045138853374974</v>
      </c>
      <c r="CI105" s="2">
        <f t="shared" si="315"/>
        <v>0.11008743159455252</v>
      </c>
      <c r="CJ105" s="2">
        <f t="shared" si="315"/>
        <v>0.10972802148978199</v>
      </c>
      <c r="CK105" s="2">
        <f t="shared" si="315"/>
        <v>0.10937312987043435</v>
      </c>
      <c r="CL105" s="2">
        <f t="shared" si="315"/>
        <v>0.10902272117204315</v>
      </c>
      <c r="CM105" s="2">
        <f t="shared" si="315"/>
        <v>0.10867675669615888</v>
      </c>
      <c r="CN105" s="2">
        <f t="shared" si="315"/>
        <v>0.10833520017352584</v>
      </c>
      <c r="CO105" s="2">
        <f t="shared" si="315"/>
        <v>0.10799802609067319</v>
      </c>
      <c r="CP105" s="2">
        <f t="shared" si="315"/>
        <v>0.10766498282235999</v>
      </c>
      <c r="CQ105" s="2">
        <f t="shared" si="315"/>
        <v>0.10733591358529654</v>
      </c>
      <c r="CR105" s="2">
        <f t="shared" si="315"/>
        <v>0.10701071360769961</v>
      </c>
      <c r="CS105" s="2">
        <f t="shared" si="315"/>
        <v>0.10668930487451289</v>
      </c>
      <c r="CT105" s="2">
        <f t="shared" si="315"/>
        <v>0.1063716216035884</v>
      </c>
      <c r="CU105" s="2">
        <f t="shared" si="315"/>
        <v>0.106057602205596</v>
      </c>
      <c r="CV105" s="2">
        <f t="shared" si="315"/>
        <v>0.10574718510346529</v>
      </c>
      <c r="CW105" s="2">
        <f t="shared" si="315"/>
        <v>0.10544030680101701</v>
      </c>
    </row>
    <row r="106" spans="1:101" ht="20.75" customHeight="1" x14ac:dyDescent="0.2">
      <c r="A106" s="8" t="s">
        <v>103</v>
      </c>
      <c r="B106" s="47">
        <f>B105*B104</f>
        <v>0.17933802221035522</v>
      </c>
      <c r="C106" s="2">
        <f>C105*C104</f>
        <v>0.30556871903316801</v>
      </c>
      <c r="D106" s="2">
        <f t="shared" ref="D106:BI106" si="316">D105*D104</f>
        <v>0.49321740825580962</v>
      </c>
      <c r="E106" s="2">
        <f t="shared" si="316"/>
        <v>0.76181491562744141</v>
      </c>
      <c r="F106" s="2">
        <f t="shared" si="316"/>
        <v>1.1343400188642447</v>
      </c>
      <c r="G106" s="2">
        <f t="shared" si="316"/>
        <v>1.6372702788550131</v>
      </c>
      <c r="H106" s="2">
        <f t="shared" si="316"/>
        <v>2.3005296980156351</v>
      </c>
      <c r="I106" s="2">
        <f t="shared" si="316"/>
        <v>3.1573348059807702</v>
      </c>
      <c r="J106" s="2">
        <f t="shared" si="316"/>
        <v>4.2439466937821946</v>
      </c>
      <c r="K106" s="2">
        <f t="shared" si="316"/>
        <v>5.5993406946085047</v>
      </c>
      <c r="L106" s="2">
        <f t="shared" si="316"/>
        <v>7.2648078779893126</v>
      </c>
      <c r="M106" s="2">
        <f t="shared" si="316"/>
        <v>9.283503488865934</v>
      </c>
      <c r="N106" s="2">
        <f t="shared" si="316"/>
        <v>11.699957180467774</v>
      </c>
      <c r="O106" s="2">
        <f t="shared" si="316"/>
        <v>14.559558571656174</v>
      </c>
      <c r="P106" s="2">
        <f t="shared" si="316"/>
        <v>17.908029438909352</v>
      </c>
      <c r="Q106" s="2">
        <f t="shared" si="316"/>
        <v>21.790890475679451</v>
      </c>
      <c r="R106" s="2">
        <f t="shared" si="316"/>
        <v>26.252925442757064</v>
      </c>
      <c r="S106" s="2">
        <f t="shared" si="316"/>
        <v>31.33763700849774</v>
      </c>
      <c r="T106" s="2">
        <f t="shared" si="316"/>
        <v>37.035608966826771</v>
      </c>
      <c r="U106" s="2">
        <f t="shared" si="316"/>
        <v>43.375342134660109</v>
      </c>
      <c r="V106" s="2">
        <f t="shared" si="316"/>
        <v>50.382537364786117</v>
      </c>
      <c r="W106" s="2">
        <f t="shared" si="316"/>
        <v>58.079816627390656</v>
      </c>
      <c r="X106" s="2">
        <f t="shared" si="316"/>
        <v>66.4864692711229</v>
      </c>
      <c r="Y106" s="2">
        <f t="shared" si="316"/>
        <v>75.618223257011252</v>
      </c>
      <c r="Z106" s="2">
        <f t="shared" si="316"/>
        <v>85.487040930090458</v>
      </c>
      <c r="AA106" s="2">
        <f t="shared" si="316"/>
        <v>96.100938583817111</v>
      </c>
      <c r="AB106" s="2">
        <f t="shared" si="316"/>
        <v>107.46382880481109</v>
      </c>
      <c r="AC106" s="2">
        <f t="shared" si="316"/>
        <v>119.57538422061246</v>
      </c>
      <c r="AD106" s="2">
        <f t="shared" si="316"/>
        <v>132.43092101197607</v>
      </c>
      <c r="AE106" s="2">
        <f t="shared" si="316"/>
        <v>146.02130042753495</v>
      </c>
      <c r="AF106" s="2">
        <f t="shared" si="316"/>
        <v>160.33284616080843</v>
      </c>
      <c r="AG106" s="2">
        <f t="shared" si="316"/>
        <v>175.34727548187416</v>
      </c>
      <c r="AH106" s="2">
        <f t="shared" si="316"/>
        <v>191.04164197443876</v>
      </c>
      <c r="AI106" s="2">
        <f t="shared" si="316"/>
        <v>207.38828782331208</v>
      </c>
      <c r="AJ106" s="2">
        <f t="shared" si="316"/>
        <v>224.35480418410714</v>
      </c>
      <c r="AK106" s="2">
        <f t="shared" si="316"/>
        <v>241.9039992404559</v>
      </c>
      <c r="AL106" s="2">
        <f t="shared" si="316"/>
        <v>259.99387577113396</v>
      </c>
      <c r="AM106" s="2">
        <f t="shared" si="316"/>
        <v>278.57762446622769</v>
      </c>
      <c r="AN106" s="2">
        <f t="shared" si="316"/>
        <v>297.60364715691691</v>
      </c>
      <c r="AO106" s="2">
        <f t="shared" si="316"/>
        <v>317.0156397918247</v>
      </c>
      <c r="AP106" s="2">
        <f t="shared" si="316"/>
        <v>336.75279258751891</v>
      </c>
      <c r="AQ106" s="2">
        <f t="shared" si="316"/>
        <v>356.75021666980473</v>
      </c>
      <c r="AR106" s="2">
        <f t="shared" si="316"/>
        <v>376.93979958600045</v>
      </c>
      <c r="AS106" s="2">
        <f t="shared" si="316"/>
        <v>397.25186043594539</v>
      </c>
      <c r="AT106" s="2">
        <f t="shared" si="316"/>
        <v>417.61827402755966</v>
      </c>
      <c r="AU106" s="2">
        <f t="shared" si="316"/>
        <v>437.97825755924754</v>
      </c>
      <c r="AV106" s="2">
        <f t="shared" si="316"/>
        <v>457.39332898269413</v>
      </c>
      <c r="AW106" s="2">
        <f t="shared" si="316"/>
        <v>476.25970530204211</v>
      </c>
      <c r="AX106" s="2">
        <f t="shared" si="316"/>
        <v>494.69676825026124</v>
      </c>
      <c r="AY106" s="2">
        <f t="shared" si="316"/>
        <v>512.78684871678865</v>
      </c>
      <c r="AZ106" s="2">
        <f t="shared" si="316"/>
        <v>530.58661791126451</v>
      </c>
      <c r="BA106" s="2">
        <f t="shared" si="316"/>
        <v>548.13503266848613</v>
      </c>
      <c r="BB106" s="2">
        <f t="shared" si="316"/>
        <v>565.45882066537263</v>
      </c>
      <c r="BC106" s="2">
        <f t="shared" si="316"/>
        <v>582.57624486938028</v>
      </c>
      <c r="BD106" s="2">
        <f t="shared" si="316"/>
        <v>599.49968040713975</v>
      </c>
      <c r="BE106" s="2">
        <f t="shared" si="316"/>
        <v>616.23737865233898</v>
      </c>
      <c r="BF106" s="2">
        <f t="shared" si="316"/>
        <v>632.79467804242825</v>
      </c>
      <c r="BG106" s="2">
        <f t="shared" si="316"/>
        <v>649.17483915029368</v>
      </c>
      <c r="BH106" s="2">
        <f t="shared" si="316"/>
        <v>665.37962501443292</v>
      </c>
      <c r="BI106" s="2">
        <f t="shared" si="316"/>
        <v>681.40970830579477</v>
      </c>
      <c r="BJ106" s="2">
        <f t="shared" ref="BJ106:CW106" si="317">BJ105*BJ104</f>
        <v>697.26496082476433</v>
      </c>
      <c r="BK106" s="2">
        <f t="shared" si="317"/>
        <v>712.94466245844023</v>
      </c>
      <c r="BL106" s="2">
        <f t="shared" si="317"/>
        <v>728.44765461716679</v>
      </c>
      <c r="BM106" s="2">
        <f t="shared" si="317"/>
        <v>743.7724555120036</v>
      </c>
      <c r="BN106" s="2">
        <f t="shared" si="317"/>
        <v>758.91734824931575</v>
      </c>
      <c r="BO106" s="2">
        <f t="shared" si="317"/>
        <v>773.88044986093655</v>
      </c>
      <c r="BP106" s="2">
        <f t="shared" si="317"/>
        <v>788.65976626752854</v>
      </c>
      <c r="BQ106" s="2">
        <f t="shared" si="317"/>
        <v>803.25323686539627</v>
      </c>
      <c r="BR106" s="2">
        <f t="shared" si="317"/>
        <v>817.65877131616116</v>
      </c>
      <c r="BS106" s="2">
        <f t="shared" si="317"/>
        <v>831.87428001483079</v>
      </c>
      <c r="BT106" s="2">
        <f t="shared" si="317"/>
        <v>845.8976992870123</v>
      </c>
      <c r="BU106" s="2">
        <f t="shared" si="317"/>
        <v>859.72701204211978</v>
      </c>
      <c r="BV106" s="2">
        <f t="shared" si="317"/>
        <v>873.36026363816495</v>
      </c>
      <c r="BW106" s="2">
        <f t="shared" si="317"/>
        <v>886.79557324358927</v>
      </c>
      <c r="BX106" s="2">
        <f t="shared" si="317"/>
        <v>900.03113842818777</v>
      </c>
      <c r="BY106" s="2">
        <f t="shared" si="317"/>
        <v>913.06523135080147</v>
      </c>
      <c r="BZ106" s="2">
        <f t="shared" si="317"/>
        <v>925.89618078372121</v>
      </c>
      <c r="CA106" s="2">
        <f t="shared" si="317"/>
        <v>938.52233149479514</v>
      </c>
      <c r="CB106" s="2">
        <f t="shared" si="317"/>
        <v>950.94196549037804</v>
      </c>
      <c r="CC106" s="2">
        <f t="shared" si="317"/>
        <v>963.1531563289866</v>
      </c>
      <c r="CD106" s="2">
        <f t="shared" si="317"/>
        <v>975.1535078879748</v>
      </c>
      <c r="CE106" s="2">
        <f t="shared" si="317"/>
        <v>986.93969081542741</v>
      </c>
      <c r="CF106" s="2">
        <f t="shared" si="317"/>
        <v>998.50662419568255</v>
      </c>
      <c r="CG106" s="2">
        <f t="shared" si="317"/>
        <v>1009.8460349877422</v>
      </c>
      <c r="CH106" s="2">
        <f t="shared" si="317"/>
        <v>1020.9439248175589</v>
      </c>
      <c r="CI106" s="2">
        <f t="shared" si="317"/>
        <v>1031.7761136979584</v>
      </c>
      <c r="CJ106" s="2">
        <f t="shared" si="317"/>
        <v>1042.3003921228851</v>
      </c>
      <c r="CK106" s="2">
        <f t="shared" si="317"/>
        <v>1052.4426558187013</v>
      </c>
      <c r="CL106" s="2">
        <f t="shared" si="317"/>
        <v>1062.0722650467767</v>
      </c>
      <c r="CM106" s="2">
        <f t="shared" si="317"/>
        <v>1070.9577857098661</v>
      </c>
      <c r="CN106" s="2">
        <f t="shared" si="317"/>
        <v>1078.6859958340265</v>
      </c>
      <c r="CO106" s="2">
        <f t="shared" si="317"/>
        <v>1094.1007070459889</v>
      </c>
      <c r="CP106" s="2">
        <f t="shared" si="317"/>
        <v>1107.678057711624</v>
      </c>
      <c r="CQ106" s="2">
        <f t="shared" si="317"/>
        <v>1119.8908153666985</v>
      </c>
      <c r="CR106" s="2">
        <f t="shared" si="317"/>
        <v>1131.0733371313354</v>
      </c>
      <c r="CS106" s="2">
        <f t="shared" si="317"/>
        <v>1141.4630855633975</v>
      </c>
      <c r="CT106" s="2">
        <f t="shared" si="317"/>
        <v>1151.2292734774912</v>
      </c>
      <c r="CU106" s="2">
        <f t="shared" si="317"/>
        <v>1160.4928371959281</v>
      </c>
      <c r="CV106" s="2">
        <f t="shared" si="317"/>
        <v>1169.3404671993796</v>
      </c>
      <c r="CW106" s="2">
        <f t="shared" si="317"/>
        <v>1177.8345157323715</v>
      </c>
    </row>
    <row r="107" spans="1:101" ht="20.75" customHeight="1" x14ac:dyDescent="0.2">
      <c r="A107" s="8" t="s">
        <v>6</v>
      </c>
      <c r="B107" s="47">
        <f>+B104-B106</f>
        <v>104.99808395324868</v>
      </c>
      <c r="C107" s="2">
        <f t="shared" ref="C107:AG107" si="318">+C104-C106</f>
        <v>125.04156958224515</v>
      </c>
      <c r="D107" s="2">
        <f t="shared" si="318"/>
        <v>147.27799477197226</v>
      </c>
      <c r="E107" s="2">
        <f t="shared" si="318"/>
        <v>171.74641382411534</v>
      </c>
      <c r="F107" s="2">
        <f t="shared" si="318"/>
        <v>198.47905673909</v>
      </c>
      <c r="G107" s="2">
        <f t="shared" si="318"/>
        <v>227.5019673674297</v>
      </c>
      <c r="H107" s="2">
        <f t="shared" si="318"/>
        <v>258.83549333953601</v>
      </c>
      <c r="I107" s="2">
        <f t="shared" si="318"/>
        <v>292.49466726692361</v>
      </c>
      <c r="J107" s="2">
        <f t="shared" si="318"/>
        <v>328.4895123064482</v>
      </c>
      <c r="K107" s="2">
        <f t="shared" si="318"/>
        <v>366.82529828810982</v>
      </c>
      <c r="L107" s="2">
        <f t="shared" si="318"/>
        <v>407.50276717140048</v>
      </c>
      <c r="M107" s="2">
        <f t="shared" si="318"/>
        <v>450.51833920411428</v>
      </c>
      <c r="N107" s="2">
        <f t="shared" si="318"/>
        <v>495.86430316034711</v>
      </c>
      <c r="O107" s="2">
        <f t="shared" si="318"/>
        <v>543.52898378286204</v>
      </c>
      <c r="P107" s="2">
        <f t="shared" si="318"/>
        <v>593.49686626422715</v>
      </c>
      <c r="Q107" s="2">
        <f t="shared" si="318"/>
        <v>645.74863211332558</v>
      </c>
      <c r="R107" s="2">
        <f t="shared" si="318"/>
        <v>700.26101765690112</v>
      </c>
      <c r="S107" s="2">
        <f t="shared" si="318"/>
        <v>757.00632278033049</v>
      </c>
      <c r="T107" s="2">
        <f t="shared" si="318"/>
        <v>816.00230171254861</v>
      </c>
      <c r="U107" s="2">
        <f t="shared" si="318"/>
        <v>877.24222515952044</v>
      </c>
      <c r="V107" s="2">
        <f t="shared" si="318"/>
        <v>940.71553157997755</v>
      </c>
      <c r="W107" s="2">
        <f t="shared" si="318"/>
        <v>1006.4088114714281</v>
      </c>
      <c r="X107" s="2">
        <f t="shared" si="318"/>
        <v>1074.3065188865589</v>
      </c>
      <c r="Y107" s="2">
        <f t="shared" si="318"/>
        <v>1144.3915098556167</v>
      </c>
      <c r="Z107" s="2">
        <f t="shared" si="318"/>
        <v>1216.6454731918195</v>
      </c>
      <c r="AA107" s="2">
        <f t="shared" si="318"/>
        <v>1291.0492962227029</v>
      </c>
      <c r="AB107" s="2">
        <f t="shared" si="318"/>
        <v>1367.5833936410108</v>
      </c>
      <c r="AC107" s="2">
        <f t="shared" si="318"/>
        <v>1446.2280169220453</v>
      </c>
      <c r="AD107" s="2">
        <f t="shared" si="318"/>
        <v>1526.9635558055991</v>
      </c>
      <c r="AE107" s="2">
        <f t="shared" si="318"/>
        <v>1609.7708407310299</v>
      </c>
      <c r="AF107" s="2">
        <f t="shared" si="318"/>
        <v>1694.6314504966715</v>
      </c>
      <c r="AG107" s="2">
        <f t="shared" si="318"/>
        <v>1781.5280305107974</v>
      </c>
      <c r="AH107" s="2">
        <f t="shared" ref="AH107:BI107" si="319">+AH104-AH106</f>
        <v>1870.444626963369</v>
      </c>
      <c r="AI107" s="2">
        <f t="shared" si="319"/>
        <v>1961.3670436405951</v>
      </c>
      <c r="AJ107" s="2">
        <f t="shared" si="319"/>
        <v>2054.2832338591443</v>
      </c>
      <c r="AK107" s="2">
        <f t="shared" si="319"/>
        <v>2149.1837489358068</v>
      </c>
      <c r="AL107" s="2">
        <f t="shared" si="319"/>
        <v>2246.0622819841738</v>
      </c>
      <c r="AM107" s="2">
        <f t="shared" si="319"/>
        <v>2344.9163790546045</v>
      </c>
      <c r="AN107" s="2">
        <f t="shared" si="319"/>
        <v>2445.7484470473541</v>
      </c>
      <c r="AO107" s="2">
        <f t="shared" si="319"/>
        <v>2548.567300754331</v>
      </c>
      <c r="AP107" s="2">
        <f t="shared" si="319"/>
        <v>2653.3906863399097</v>
      </c>
      <c r="AQ107" s="2">
        <f t="shared" si="319"/>
        <v>2760.2495855945508</v>
      </c>
      <c r="AR107" s="2">
        <f t="shared" si="319"/>
        <v>2869.1957614684529</v>
      </c>
      <c r="AS107" s="2">
        <f t="shared" si="319"/>
        <v>2980.3151971609764</v>
      </c>
      <c r="AT107" s="2">
        <f t="shared" si="319"/>
        <v>3093.7522075030201</v>
      </c>
      <c r="AU107" s="2">
        <f t="shared" si="319"/>
        <v>3209.7527712883748</v>
      </c>
      <c r="AV107" s="2">
        <f t="shared" si="319"/>
        <v>3325.8768825319939</v>
      </c>
      <c r="AW107" s="2">
        <f t="shared" si="319"/>
        <v>3443.9112570061884</v>
      </c>
      <c r="AX107" s="2">
        <f t="shared" si="319"/>
        <v>3563.8522654447765</v>
      </c>
      <c r="AY107" s="2">
        <f t="shared" si="319"/>
        <v>3685.6233397828291</v>
      </c>
      <c r="AZ107" s="2">
        <f t="shared" si="319"/>
        <v>3809.1101231433122</v>
      </c>
      <c r="BA107" s="2">
        <f t="shared" si="319"/>
        <v>3934.18065574704</v>
      </c>
      <c r="BB107" s="2">
        <f t="shared" si="319"/>
        <v>4060.6966601970962</v>
      </c>
      <c r="BC107" s="2">
        <f t="shared" si="319"/>
        <v>4188.5196074800651</v>
      </c>
      <c r="BD107" s="2">
        <f t="shared" si="319"/>
        <v>4317.5137844153351</v>
      </c>
      <c r="BE107" s="2">
        <f t="shared" si="319"/>
        <v>4447.5476852371667</v>
      </c>
      <c r="BF107" s="2">
        <f t="shared" si="319"/>
        <v>4578.494504488679</v>
      </c>
      <c r="BG107" s="2">
        <f t="shared" si="319"/>
        <v>4710.2321766499244</v>
      </c>
      <c r="BH107" s="2">
        <f t="shared" si="319"/>
        <v>4842.6432130619296</v>
      </c>
      <c r="BI107" s="2">
        <f t="shared" si="319"/>
        <v>4975.6144679436929</v>
      </c>
      <c r="BJ107" s="2">
        <f t="shared" ref="BJ107:CW107" si="320">+BJ104-BJ106</f>
        <v>5109.0369021457136</v>
      </c>
      <c r="BK107" s="2">
        <f t="shared" si="320"/>
        <v>5242.8053733319775</v>
      </c>
      <c r="BL107" s="2">
        <f t="shared" si="320"/>
        <v>5376.8184614900783</v>
      </c>
      <c r="BM107" s="2">
        <f t="shared" si="320"/>
        <v>5510.9783324434256</v>
      </c>
      <c r="BN107" s="2">
        <f t="shared" si="320"/>
        <v>5645.1906310637978</v>
      </c>
      <c r="BO107" s="2">
        <f t="shared" si="320"/>
        <v>5779.36440055413</v>
      </c>
      <c r="BP107" s="2">
        <f t="shared" si="320"/>
        <v>5913.4120195105634</v>
      </c>
      <c r="BQ107" s="2">
        <f t="shared" si="320"/>
        <v>6047.2491518442393</v>
      </c>
      <c r="BR107" s="2">
        <f t="shared" si="320"/>
        <v>6180.7947056949542</v>
      </c>
      <c r="BS107" s="2">
        <f t="shared" si="320"/>
        <v>6313.9707957967667</v>
      </c>
      <c r="BT107" s="2">
        <f t="shared" si="320"/>
        <v>6446.7027051845453</v>
      </c>
      <c r="BU107" s="2">
        <f t="shared" si="320"/>
        <v>6578.9188429532715</v>
      </c>
      <c r="BV107" s="2">
        <f t="shared" si="320"/>
        <v>6710.5506896473707</v>
      </c>
      <c r="BW107" s="2">
        <f t="shared" si="320"/>
        <v>6841.5327273968969</v>
      </c>
      <c r="BX107" s="2">
        <f t="shared" si="320"/>
        <v>6971.8023332793764</v>
      </c>
      <c r="BY107" s="2">
        <f t="shared" si="320"/>
        <v>7101.2996195136011</v>
      </c>
      <c r="BZ107" s="2">
        <f t="shared" si="320"/>
        <v>7229.9671719884218</v>
      </c>
      <c r="CA107" s="2">
        <f t="shared" si="320"/>
        <v>7357.7496162579655</v>
      </c>
      <c r="CB107" s="2">
        <f t="shared" si="320"/>
        <v>7484.5928830728244</v>
      </c>
      <c r="CC107" s="2">
        <f t="shared" si="320"/>
        <v>7610.4429368606197</v>
      </c>
      <c r="CD107" s="2">
        <f t="shared" si="320"/>
        <v>7735.243566381494</v>
      </c>
      <c r="CE107" s="2">
        <f t="shared" si="320"/>
        <v>7858.9325212784506</v>
      </c>
      <c r="CF107" s="2">
        <f t="shared" si="320"/>
        <v>7981.4347321512851</v>
      </c>
      <c r="CG107" s="2">
        <f t="shared" si="320"/>
        <v>8102.6503927531921</v>
      </c>
      <c r="CH107" s="2">
        <f t="shared" si="320"/>
        <v>8222.4339844207425</v>
      </c>
      <c r="CI107" s="2">
        <f t="shared" si="320"/>
        <v>8340.5573012367022</v>
      </c>
      <c r="CJ107" s="2">
        <f t="shared" si="320"/>
        <v>8456.6441616157917</v>
      </c>
      <c r="CK107" s="2">
        <f t="shared" si="320"/>
        <v>8570.0547259920459</v>
      </c>
      <c r="CL107" s="2">
        <f t="shared" si="320"/>
        <v>8679.6793040667399</v>
      </c>
      <c r="CM107" s="2">
        <f t="shared" si="320"/>
        <v>8783.5669375856214</v>
      </c>
      <c r="CN107" s="2">
        <f t="shared" si="320"/>
        <v>8878.2439226619172</v>
      </c>
      <c r="CO107" s="2">
        <f t="shared" si="320"/>
        <v>9036.6465542734149</v>
      </c>
      <c r="CP107" s="2">
        <f t="shared" si="320"/>
        <v>9180.5143394321949</v>
      </c>
      <c r="CQ107" s="2">
        <f t="shared" si="320"/>
        <v>9313.6237275244457</v>
      </c>
      <c r="CR107" s="2">
        <f t="shared" si="320"/>
        <v>9438.6471983081428</v>
      </c>
      <c r="CS107" s="2">
        <f t="shared" si="320"/>
        <v>9557.4826701145248</v>
      </c>
      <c r="CT107" s="2">
        <f t="shared" si="320"/>
        <v>9671.4812965252804</v>
      </c>
      <c r="CU107" s="2">
        <f t="shared" si="320"/>
        <v>9781.6066734669294</v>
      </c>
      <c r="CV107" s="2">
        <f t="shared" si="320"/>
        <v>9888.5469465910883</v>
      </c>
      <c r="CW107" s="2">
        <f t="shared" si="320"/>
        <v>9992.7941695116569</v>
      </c>
    </row>
    <row r="108" spans="1:101" ht="20.75" customHeight="1" x14ac:dyDescent="0.2">
      <c r="A108" s="8" t="s">
        <v>55</v>
      </c>
      <c r="B108" s="47">
        <f>(B32*(B135)^$B39)*B47^(1-$B$39)</f>
        <v>8.0526473457919765E-6</v>
      </c>
      <c r="C108" s="2">
        <f t="shared" ref="C108:AG108" si="321">(C32*(C135)^$B39)*C47^(1-$B$39)</f>
        <v>8.9059614351086725E-6</v>
      </c>
      <c r="D108" s="2">
        <f t="shared" si="321"/>
        <v>9.8534346960430285E-6</v>
      </c>
      <c r="E108" s="2">
        <f t="shared" si="321"/>
        <v>1.0905820751387618E-5</v>
      </c>
      <c r="F108" s="2">
        <f t="shared" si="321"/>
        <v>1.2075138768025791E-5</v>
      </c>
      <c r="G108" s="2">
        <f t="shared" si="321"/>
        <v>1.3374826419338989E-5</v>
      </c>
      <c r="H108" s="2">
        <f t="shared" si="321"/>
        <v>1.4819911751952261E-5</v>
      </c>
      <c r="I108" s="2">
        <f t="shared" si="321"/>
        <v>1.6427206420554668E-5</v>
      </c>
      <c r="J108" s="2">
        <f t="shared" si="321"/>
        <v>1.8215522928011491E-5</v>
      </c>
      <c r="K108" s="2">
        <f t="shared" si="321"/>
        <v>2.020591896729135E-5</v>
      </c>
      <c r="L108" s="2">
        <f t="shared" si="321"/>
        <v>2.2421972280605634E-5</v>
      </c>
      <c r="M108" s="2">
        <f t="shared" si="321"/>
        <v>2.4890090006206837E-5</v>
      </c>
      <c r="N108" s="2">
        <f t="shared" si="321"/>
        <v>2.7639856788846858E-5</v>
      </c>
      <c r="O108" s="2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9.4634845960147056E-4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75" customHeight="1" x14ac:dyDescent="0.2">
      <c r="A109" s="8" t="s">
        <v>56</v>
      </c>
      <c r="B109" s="47">
        <f>+B104*B108</f>
        <v>8.4695668790792295E-4</v>
      </c>
      <c r="C109" s="2">
        <f t="shared" ref="C109:AG109" si="324">+C104*C108</f>
        <v>1.1163367797124178E-3</v>
      </c>
      <c r="D109" s="2">
        <f t="shared" si="324"/>
        <v>1.4560539891729956E-3</v>
      </c>
      <c r="E109" s="2">
        <f t="shared" si="324"/>
        <v>1.8813438207750087E-3</v>
      </c>
      <c r="F109" s="2">
        <f t="shared" si="324"/>
        <v>2.4103594658092869E-3</v>
      </c>
      <c r="G109" s="2">
        <f t="shared" si="324"/>
        <v>3.0646975293787239E-3</v>
      </c>
      <c r="H109" s="2">
        <f t="shared" si="324"/>
        <v>3.8700128166722879E-3</v>
      </c>
      <c r="I109" s="2">
        <f t="shared" si="324"/>
        <v>4.8567364667018572E-3</v>
      </c>
      <c r="J109" s="2">
        <f t="shared" si="324"/>
        <v>6.0609139513352686E-3</v>
      </c>
      <c r="K109" s="2">
        <f t="shared" si="324"/>
        <v>7.5251820767075414E-3</v>
      </c>
      <c r="L109" s="2">
        <f t="shared" si="324"/>
        <v>9.299907070651434E-3</v>
      </c>
      <c r="M109" s="2">
        <f t="shared" si="324"/>
        <v>1.1444509249648035E-2</v>
      </c>
      <c r="N109" s="2">
        <f t="shared" si="324"/>
        <v>1.4029003466957107E-2</v>
      </c>
      <c r="O109" s="2">
        <f t="shared" si="324"/>
        <v>1.7135788773675793E-2</v>
      </c>
      <c r="P109" s="2">
        <f t="shared" si="324"/>
        <v>2.0861725032204195E-2</v>
      </c>
      <c r="Q109" s="2">
        <f t="shared" si="324"/>
        <v>2.5320538164712945E-2</v>
      </c>
      <c r="R109" s="2">
        <f t="shared" si="324"/>
        <v>3.0645598467112161E-2</v>
      </c>
      <c r="S109" s="2">
        <f t="shared" si="324"/>
        <v>3.699311467105762E-2</v>
      </c>
      <c r="T109" s="2">
        <f t="shared" si="324"/>
        <v>4.454577514078107E-2</v>
      </c>
      <c r="U109" s="2">
        <f t="shared" si="324"/>
        <v>5.3518231581343355E-2</v>
      </c>
      <c r="V109" s="2">
        <f t="shared" si="324"/>
        <v>6.4161418216816965E-2</v>
      </c>
      <c r="W109" s="2">
        <f t="shared" si="324"/>
        <v>7.6768481076535389E-2</v>
      </c>
      <c r="X109" s="2">
        <f t="shared" si="324"/>
        <v>9.1681642016962869E-2</v>
      </c>
      <c r="Y109" s="2">
        <f t="shared" si="324"/>
        <v>0.10930014316332401</v>
      </c>
      <c r="Z109" s="2">
        <f t="shared" si="324"/>
        <v>0.13008944231128086</v>
      </c>
      <c r="AA109" s="2">
        <f t="shared" si="324"/>
        <v>0.15459185308160317</v>
      </c>
      <c r="AB109" s="2">
        <f t="shared" si="324"/>
        <v>0.18343885512803684</v>
      </c>
      <c r="AC109" s="2">
        <f t="shared" si="324"/>
        <v>0.21736533406034028</v>
      </c>
      <c r="AD109" s="2">
        <f t="shared" si="324"/>
        <v>0.25722605066483145</v>
      </c>
      <c r="AE109" s="2">
        <f t="shared" si="324"/>
        <v>0.30401468500270568</v>
      </c>
      <c r="AF109" s="2">
        <f t="shared" si="324"/>
        <v>0.35888585635021247</v>
      </c>
      <c r="AG109" s="2">
        <f t="shared" si="324"/>
        <v>0.42318057938665171</v>
      </c>
      <c r="AH109" s="2">
        <f t="shared" ref="AH109:BI109" si="325">+AH104*AH108</f>
        <v>0.49845569223356506</v>
      </c>
      <c r="AI109" s="2">
        <f t="shared" si="325"/>
        <v>0.58651787616683693</v>
      </c>
      <c r="AJ109" s="2">
        <f t="shared" si="325"/>
        <v>0.68946298475847567</v>
      </c>
      <c r="AK109" s="2">
        <f t="shared" si="325"/>
        <v>0.80972152334864123</v>
      </c>
      <c r="AL109" s="2">
        <f t="shared" si="325"/>
        <v>0.95011126378251509</v>
      </c>
      <c r="AM109" s="2">
        <f t="shared" si="325"/>
        <v>1.1138981712046816</v>
      </c>
      <c r="AN109" s="2">
        <f t="shared" si="325"/>
        <v>1.3048670691020654</v>
      </c>
      <c r="AO109" s="2">
        <f>+AO104*AO108</f>
        <v>1.5274038499655351</v>
      </c>
      <c r="AP109" s="2">
        <f t="shared" si="325"/>
        <v>1.7865916202043566</v>
      </c>
      <c r="AQ109" s="2">
        <f t="shared" si="325"/>
        <v>2.0883241698199941</v>
      </c>
      <c r="AR109" s="2">
        <f t="shared" si="325"/>
        <v>2.4394420282567117</v>
      </c>
      <c r="AS109" s="2">
        <f t="shared" si="325"/>
        <v>2.8478997593677868</v>
      </c>
      <c r="AT109" s="2">
        <f t="shared" si="325"/>
        <v>3.322980046286538</v>
      </c>
      <c r="AU109" s="2">
        <f t="shared" si="325"/>
        <v>6.451321151606888</v>
      </c>
      <c r="AV109" s="2">
        <f t="shared" si="325"/>
        <v>6.13966489302243</v>
      </c>
      <c r="AW109" s="2">
        <f t="shared" si="325"/>
        <v>5.8393602488774441</v>
      </c>
      <c r="AX109" s="2">
        <f>+AX104*AX108</f>
        <v>5.5506629947667196</v>
      </c>
      <c r="AY109" s="2">
        <f>+AY104*AY108</f>
        <v>5.2735482611282398</v>
      </c>
      <c r="AZ109" s="2">
        <f t="shared" si="325"/>
        <v>5.0078461480150507</v>
      </c>
      <c r="BA109" s="2">
        <f t="shared" si="325"/>
        <v>4.7533136480536218</v>
      </c>
      <c r="BB109" s="2">
        <f t="shared" si="325"/>
        <v>4.5096719045474281</v>
      </c>
      <c r="BC109" s="2">
        <f t="shared" si="325"/>
        <v>4.2766249695143346</v>
      </c>
      <c r="BD109" s="2">
        <f t="shared" si="325"/>
        <v>4.0538689447413949</v>
      </c>
      <c r="BE109" s="2">
        <f t="shared" si="325"/>
        <v>3.8410963001378908</v>
      </c>
      <c r="BF109" s="2">
        <f t="shared" si="325"/>
        <v>3.6379978991739517</v>
      </c>
      <c r="BG109" s="2">
        <f t="shared" si="325"/>
        <v>3.4442640224431167</v>
      </c>
      <c r="BH109" s="2">
        <f t="shared" si="325"/>
        <v>3.2595850195930693</v>
      </c>
      <c r="BI109" s="2">
        <f t="shared" si="325"/>
        <v>3.0836518713729633</v>
      </c>
      <c r="BJ109" s="2">
        <f t="shared" ref="BJ109:CW109" si="326">+BJ104*BJ108</f>
        <v>2.916156772149233</v>
      </c>
      <c r="BK109" s="2">
        <f t="shared" si="326"/>
        <v>2.7567937582968889</v>
      </c>
      <c r="BL109" s="2">
        <f t="shared" si="326"/>
        <v>2.6052593728210529</v>
      </c>
      <c r="BM109" s="2">
        <f t="shared" si="326"/>
        <v>2.4612533463623647</v>
      </c>
      <c r="BN109" s="2">
        <f t="shared" si="326"/>
        <v>2.3244792699090904</v>
      </c>
      <c r="BO109" s="2">
        <f t="shared" si="326"/>
        <v>2.1946452411997015</v>
      </c>
      <c r="BP109" s="2">
        <f t="shared" si="326"/>
        <v>2.0714644690140123</v>
      </c>
      <c r="BQ109" s="2">
        <f t="shared" si="326"/>
        <v>1.9546558254679078</v>
      </c>
      <c r="BR109" s="2">
        <f t="shared" si="326"/>
        <v>1.843944340175022</v>
      </c>
      <c r="BS109" s="2">
        <f t="shared" si="326"/>
        <v>1.7390616323982329</v>
      </c>
      <c r="BT109" s="2">
        <f t="shared" si="326"/>
        <v>1.6397462802013838</v>
      </c>
      <c r="BU109" s="2">
        <f t="shared" si="326"/>
        <v>1.545744127540031</v>
      </c>
      <c r="BV109" s="2">
        <f t="shared" si="326"/>
        <v>1.4568085303157747</v>
      </c>
      <c r="BW109" s="2">
        <f t="shared" si="326"/>
        <v>1.3727005450874097</v>
      </c>
      <c r="BX109" s="2">
        <f t="shared" si="326"/>
        <v>1.2931890610498098</v>
      </c>
      <c r="BY109" s="2">
        <f t="shared" si="326"/>
        <v>1.2180508790672495</v>
      </c>
      <c r="BZ109" s="2">
        <f t="shared" si="326"/>
        <v>1.1470707373581011</v>
      </c>
      <c r="CA109" s="2">
        <f t="shared" si="326"/>
        <v>1.0800412836416442</v>
      </c>
      <c r="CB109" s="2">
        <f t="shared" si="326"/>
        <v>1.01676298986854</v>
      </c>
      <c r="CC109" s="2">
        <f t="shared" si="326"/>
        <v>0.95704399897130144</v>
      </c>
      <c r="CD109" s="2">
        <f t="shared" si="326"/>
        <v>0.90069988621259722</v>
      </c>
      <c r="CE109" s="2">
        <f t="shared" si="326"/>
        <v>0.84755330240688131</v>
      </c>
      <c r="CF109" s="2">
        <f t="shared" si="326"/>
        <v>0.79743344311053932</v>
      </c>
      <c r="CG109" s="2">
        <f t="shared" si="326"/>
        <v>0.75017525027893095</v>
      </c>
      <c r="CH109" s="2">
        <f t="shared" si="326"/>
        <v>0.7056181904738833</v>
      </c>
      <c r="CI109" s="2">
        <f t="shared" si="326"/>
        <v>0.66360434956791048</v>
      </c>
      <c r="CJ109" s="2">
        <f t="shared" si="326"/>
        <v>0.62397541129532097</v>
      </c>
      <c r="CK109" s="2">
        <f t="shared" si="326"/>
        <v>0.58656778681540578</v>
      </c>
      <c r="CL109" s="2">
        <f t="shared" si="326"/>
        <v>0.55120463163906031</v>
      </c>
      <c r="CM109" s="2">
        <f t="shared" si="326"/>
        <v>0.51768248926000637</v>
      </c>
      <c r="CN109" s="2">
        <f t="shared" si="326"/>
        <v>0.48574828572095896</v>
      </c>
      <c r="CO109" s="2">
        <f t="shared" si="326"/>
        <v>0.45908263237852248</v>
      </c>
      <c r="CP109" s="2">
        <f t="shared" si="326"/>
        <v>0.4331686433330581</v>
      </c>
      <c r="CQ109" s="2">
        <f t="shared" si="326"/>
        <v>0.40824566495715398</v>
      </c>
      <c r="CR109" s="2">
        <f t="shared" si="326"/>
        <v>0.38444253561690889</v>
      </c>
      <c r="CS109" s="2">
        <f t="shared" si="326"/>
        <v>0.36181729078758956</v>
      </c>
      <c r="CT109" s="2">
        <f t="shared" si="326"/>
        <v>0.34038286903855652</v>
      </c>
      <c r="CU109" s="2">
        <f t="shared" si="326"/>
        <v>0.32012384918625159</v>
      </c>
      <c r="CV109" s="2">
        <f t="shared" si="326"/>
        <v>0.30100738057769294</v>
      </c>
      <c r="CW109" s="2">
        <f t="shared" si="326"/>
        <v>0.28299032575338995</v>
      </c>
    </row>
    <row r="110" spans="1:101" s="200" customFormat="1" ht="20.75" customHeight="1" x14ac:dyDescent="0.2">
      <c r="A110" s="199" t="s">
        <v>8</v>
      </c>
      <c r="B110" s="200">
        <f>+B107-B109</f>
        <v>104.99723699656077</v>
      </c>
      <c r="C110" s="200">
        <f>+C107-C109</f>
        <v>125.04045324546543</v>
      </c>
      <c r="D110" s="200">
        <f>+D107-D109</f>
        <v>147.2765387179831</v>
      </c>
      <c r="E110" s="200">
        <f>+E107-E109</f>
        <v>171.74453248029457</v>
      </c>
      <c r="F110" s="200">
        <f>+F107-F109</f>
        <v>198.47664637962419</v>
      </c>
      <c r="G110" s="200">
        <f t="shared" ref="G110:BH110" si="327">+G107-G109</f>
        <v>227.49890266990033</v>
      </c>
      <c r="H110" s="200">
        <f t="shared" si="327"/>
        <v>258.83162332671935</v>
      </c>
      <c r="I110" s="200">
        <f t="shared" si="327"/>
        <v>292.48981053045691</v>
      </c>
      <c r="J110" s="200">
        <f t="shared" si="327"/>
        <v>328.48345139249687</v>
      </c>
      <c r="K110" s="200">
        <f t="shared" si="327"/>
        <v>366.81777310603309</v>
      </c>
      <c r="L110" s="200">
        <f t="shared" si="327"/>
        <v>407.49346726432981</v>
      </c>
      <c r="M110" s="200">
        <f t="shared" si="327"/>
        <v>450.50689469486463</v>
      </c>
      <c r="N110" s="200">
        <f t="shared" si="327"/>
        <v>495.85027415688018</v>
      </c>
      <c r="O110" s="200">
        <f t="shared" si="327"/>
        <v>543.51184799408838</v>
      </c>
      <c r="P110" s="200">
        <f t="shared" si="327"/>
        <v>593.47600453919495</v>
      </c>
      <c r="Q110" s="200">
        <f t="shared" si="327"/>
        <v>645.72331157516089</v>
      </c>
      <c r="R110" s="200">
        <f t="shared" si="327"/>
        <v>700.230372058434</v>
      </c>
      <c r="S110" s="200">
        <f t="shared" si="327"/>
        <v>756.96932966565942</v>
      </c>
      <c r="T110" s="200">
        <f t="shared" si="327"/>
        <v>815.9577559374078</v>
      </c>
      <c r="U110" s="200">
        <f t="shared" si="327"/>
        <v>877.18870692793905</v>
      </c>
      <c r="V110" s="200">
        <f t="shared" si="327"/>
        <v>940.65137016176072</v>
      </c>
      <c r="W110" s="200">
        <f t="shared" si="327"/>
        <v>1006.3320429903515</v>
      </c>
      <c r="X110" s="200">
        <f t="shared" si="327"/>
        <v>1074.214837244542</v>
      </c>
      <c r="Y110" s="200">
        <f t="shared" si="327"/>
        <v>1144.2822097124533</v>
      </c>
      <c r="Z110" s="200">
        <f t="shared" si="327"/>
        <v>1216.5153837495081</v>
      </c>
      <c r="AA110" s="200">
        <f t="shared" si="327"/>
        <v>1290.8947043696212</v>
      </c>
      <c r="AB110" s="200">
        <f t="shared" si="327"/>
        <v>1367.3999547858828</v>
      </c>
      <c r="AC110" s="200">
        <f t="shared" si="327"/>
        <v>1446.010651587985</v>
      </c>
      <c r="AD110" s="200">
        <f t="shared" si="327"/>
        <v>1526.7063297549341</v>
      </c>
      <c r="AE110" s="200">
        <f t="shared" si="327"/>
        <v>1609.4668260460271</v>
      </c>
      <c r="AF110" s="200">
        <f t="shared" si="327"/>
        <v>1694.2725646403212</v>
      </c>
      <c r="AG110" s="200">
        <f t="shared" si="327"/>
        <v>1781.1048499314109</v>
      </c>
      <c r="AH110" s="200">
        <f t="shared" si="327"/>
        <v>1869.9461712711354</v>
      </c>
      <c r="AI110" s="200">
        <f t="shared" si="327"/>
        <v>1960.7805257644281</v>
      </c>
      <c r="AJ110" s="200">
        <f t="shared" si="327"/>
        <v>2053.5937708743859</v>
      </c>
      <c r="AK110" s="200">
        <f t="shared" si="327"/>
        <v>2148.374027412458</v>
      </c>
      <c r="AL110" s="200">
        <f t="shared" si="327"/>
        <v>2245.1121707203911</v>
      </c>
      <c r="AM110" s="200">
        <f t="shared" si="327"/>
        <v>2343.8024808833998</v>
      </c>
      <c r="AN110" s="200">
        <f t="shared" si="327"/>
        <v>2444.4435799782523</v>
      </c>
      <c r="AO110" s="200">
        <f t="shared" si="327"/>
        <v>2547.0398969043654</v>
      </c>
      <c r="AP110" s="200">
        <f t="shared" si="327"/>
        <v>2651.6040947197052</v>
      </c>
      <c r="AQ110" s="200">
        <f t="shared" si="327"/>
        <v>2758.161261424731</v>
      </c>
      <c r="AR110" s="200">
        <f t="shared" si="327"/>
        <v>2866.7563194401964</v>
      </c>
      <c r="AS110" s="200">
        <f t="shared" si="327"/>
        <v>2977.4672974016084</v>
      </c>
      <c r="AT110" s="200">
        <f t="shared" si="327"/>
        <v>3090.4292274567338</v>
      </c>
      <c r="AU110" s="200">
        <f t="shared" si="327"/>
        <v>3203.3014501367679</v>
      </c>
      <c r="AV110" s="200">
        <f t="shared" si="327"/>
        <v>3319.7372176389713</v>
      </c>
      <c r="AW110" s="200">
        <f t="shared" si="327"/>
        <v>3438.0718967573112</v>
      </c>
      <c r="AX110" s="200">
        <f t="shared" si="327"/>
        <v>3558.3016024500098</v>
      </c>
      <c r="AY110" s="200">
        <f t="shared" si="327"/>
        <v>3680.3497915217008</v>
      </c>
      <c r="AZ110" s="200">
        <f t="shared" si="327"/>
        <v>3804.102276995297</v>
      </c>
      <c r="BA110" s="200">
        <f t="shared" si="327"/>
        <v>3929.4273420989862</v>
      </c>
      <c r="BB110" s="200">
        <f t="shared" si="327"/>
        <v>4056.1869882925489</v>
      </c>
      <c r="BC110" s="200">
        <f t="shared" si="327"/>
        <v>4184.242982510551</v>
      </c>
      <c r="BD110" s="200">
        <f t="shared" si="327"/>
        <v>4313.4599154705938</v>
      </c>
      <c r="BE110" s="200">
        <f t="shared" si="327"/>
        <v>4443.7065889370288</v>
      </c>
      <c r="BF110" s="200">
        <f t="shared" si="327"/>
        <v>4574.8565065895054</v>
      </c>
      <c r="BG110" s="200">
        <f t="shared" si="327"/>
        <v>4706.7879126274811</v>
      </c>
      <c r="BH110" s="200">
        <f t="shared" si="327"/>
        <v>4839.3836280423366</v>
      </c>
      <c r="BI110" s="200">
        <f t="shared" ref="BI110:CW110" si="328">+BI107-BI109</f>
        <v>4972.5308160723198</v>
      </c>
      <c r="BJ110" s="200">
        <f t="shared" si="328"/>
        <v>5106.1207453735642</v>
      </c>
      <c r="BK110" s="200">
        <f t="shared" si="328"/>
        <v>5240.0485795736804</v>
      </c>
      <c r="BL110" s="200">
        <f t="shared" si="328"/>
        <v>5374.2132021172574</v>
      </c>
      <c r="BM110" s="200">
        <f t="shared" si="328"/>
        <v>5508.5170790970633</v>
      </c>
      <c r="BN110" s="200">
        <f t="shared" si="328"/>
        <v>5642.866151793889</v>
      </c>
      <c r="BO110" s="200">
        <f t="shared" si="328"/>
        <v>5777.1697553129306</v>
      </c>
      <c r="BP110" s="200">
        <f t="shared" si="328"/>
        <v>5911.3405550415491</v>
      </c>
      <c r="BQ110" s="200">
        <f t="shared" si="328"/>
        <v>6045.2944960187715</v>
      </c>
      <c r="BR110" s="200">
        <f t="shared" si="328"/>
        <v>6178.9507613547794</v>
      </c>
      <c r="BS110" s="200">
        <f t="shared" si="328"/>
        <v>6312.2317341643684</v>
      </c>
      <c r="BT110" s="200">
        <f t="shared" si="328"/>
        <v>6445.0629589043438</v>
      </c>
      <c r="BU110" s="200">
        <f t="shared" si="328"/>
        <v>6577.3730988257312</v>
      </c>
      <c r="BV110" s="200">
        <f t="shared" si="328"/>
        <v>6709.0938811170554</v>
      </c>
      <c r="BW110" s="200">
        <f t="shared" si="328"/>
        <v>6840.1600268518096</v>
      </c>
      <c r="BX110" s="200">
        <f t="shared" si="328"/>
        <v>6970.5091442183266</v>
      </c>
      <c r="BY110" s="200">
        <f t="shared" si="328"/>
        <v>7100.0815686345341</v>
      </c>
      <c r="BZ110" s="200">
        <f t="shared" si="328"/>
        <v>7228.8201012510635</v>
      </c>
      <c r="CA110" s="200">
        <f t="shared" si="328"/>
        <v>7356.669574974324</v>
      </c>
      <c r="CB110" s="200">
        <f t="shared" si="328"/>
        <v>7483.5761200829556</v>
      </c>
      <c r="CC110" s="200">
        <f t="shared" si="328"/>
        <v>7609.4858928616486</v>
      </c>
      <c r="CD110" s="200">
        <f t="shared" si="328"/>
        <v>7734.3428664952817</v>
      </c>
      <c r="CE110" s="200">
        <f t="shared" si="328"/>
        <v>7858.084967976044</v>
      </c>
      <c r="CF110" s="200">
        <f t="shared" si="328"/>
        <v>7980.637298708175</v>
      </c>
      <c r="CG110" s="200">
        <f t="shared" si="328"/>
        <v>8101.9002175029136</v>
      </c>
      <c r="CH110" s="200">
        <f t="shared" si="328"/>
        <v>8221.7283662302689</v>
      </c>
      <c r="CI110" s="200">
        <f t="shared" si="328"/>
        <v>8339.8936968871349</v>
      </c>
      <c r="CJ110" s="200">
        <f t="shared" si="328"/>
        <v>8456.020186204496</v>
      </c>
      <c r="CK110" s="200">
        <f t="shared" si="328"/>
        <v>8569.4681582052308</v>
      </c>
      <c r="CL110" s="200">
        <f t="shared" si="328"/>
        <v>8679.1280994351</v>
      </c>
      <c r="CM110" s="200">
        <f t="shared" si="328"/>
        <v>8783.0492550963609</v>
      </c>
      <c r="CN110" s="200">
        <f t="shared" si="328"/>
        <v>8877.7581743761966</v>
      </c>
      <c r="CO110" s="200">
        <f t="shared" si="328"/>
        <v>9036.1874716410366</v>
      </c>
      <c r="CP110" s="200">
        <f t="shared" si="328"/>
        <v>9180.0811707888624</v>
      </c>
      <c r="CQ110" s="200">
        <f t="shared" si="328"/>
        <v>9313.2154818594881</v>
      </c>
      <c r="CR110" s="200">
        <f t="shared" si="328"/>
        <v>9438.2627557725264</v>
      </c>
      <c r="CS110" s="200">
        <f t="shared" si="328"/>
        <v>9557.1208528237366</v>
      </c>
      <c r="CT110" s="200">
        <f t="shared" si="328"/>
        <v>9671.1409136562415</v>
      </c>
      <c r="CU110" s="200">
        <f t="shared" si="328"/>
        <v>9781.2865496177437</v>
      </c>
      <c r="CV110" s="200">
        <f t="shared" si="328"/>
        <v>9888.2459392105102</v>
      </c>
      <c r="CW110" s="200">
        <f t="shared" si="328"/>
        <v>9992.5111791859035</v>
      </c>
    </row>
    <row r="111" spans="1:101" ht="20.75" customHeight="1" thickBot="1" x14ac:dyDescent="0.25">
      <c r="A111" s="186" t="s">
        <v>28</v>
      </c>
      <c r="B111" s="164">
        <f>+B113*1000/Parameters!B56</f>
        <v>1.066484914361989</v>
      </c>
      <c r="C111" s="164">
        <f>+C113*1000/Parameters!B57</f>
        <v>1.103181056411646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 x14ac:dyDescent="0.2">
      <c r="A112" s="8" t="s">
        <v>171</v>
      </c>
      <c r="B112" s="47">
        <f>+B113+B44</f>
        <v>38.344713654023877</v>
      </c>
      <c r="C112" s="47">
        <f>+C113+C44</f>
        <v>41.684563713895763</v>
      </c>
      <c r="D112" s="47">
        <f>+D113+D44</f>
        <v>44.967870319009343</v>
      </c>
      <c r="E112" s="47">
        <f t="shared" ref="E112:T112" si="329">+E113+E44</f>
        <v>48.151900067542591</v>
      </c>
      <c r="F112" s="47">
        <f t="shared" si="329"/>
        <v>51.200919760119021</v>
      </c>
      <c r="G112" s="47">
        <f t="shared" si="329"/>
        <v>54.085598567935492</v>
      </c>
      <c r="H112" s="47">
        <f t="shared" si="329"/>
        <v>56.782340407818637</v>
      </c>
      <c r="I112" s="47">
        <f t="shared" si="329"/>
        <v>59.272600844280987</v>
      </c>
      <c r="J112" s="47">
        <f t="shared" si="329"/>
        <v>61.542224697930301</v>
      </c>
      <c r="K112" s="47">
        <f t="shared" si="329"/>
        <v>63.580826679622895</v>
      </c>
      <c r="L112" s="47">
        <f t="shared" si="329"/>
        <v>65.381227048957399</v>
      </c>
      <c r="M112" s="47">
        <f t="shared" si="329"/>
        <v>66.938946937799514</v>
      </c>
      <c r="N112" s="47">
        <f t="shared" si="329"/>
        <v>68.251762913302059</v>
      </c>
      <c r="O112" s="47">
        <f t="shared" si="329"/>
        <v>69.319316850743249</v>
      </c>
      <c r="P112" s="47">
        <f t="shared" si="329"/>
        <v>70.142774963315873</v>
      </c>
      <c r="Q112" s="47">
        <f t="shared" si="329"/>
        <v>70.724527668301675</v>
      </c>
      <c r="R112" s="47">
        <f t="shared" si="329"/>
        <v>71.067919821185811</v>
      </c>
      <c r="S112" s="47">
        <f t="shared" si="329"/>
        <v>71.176997315778138</v>
      </c>
      <c r="T112" s="47">
        <f t="shared" si="329"/>
        <v>71.056249843961751</v>
      </c>
      <c r="U112" s="2">
        <f t="shared" ref="U112:AG112" si="330">+U113+U44</f>
        <v>70.712158892213026</v>
      </c>
      <c r="V112" s="2">
        <f t="shared" si="330"/>
        <v>70.151100211002145</v>
      </c>
      <c r="W112" s="2">
        <f t="shared" si="330"/>
        <v>69.379393128487393</v>
      </c>
      <c r="X112" s="2">
        <f t="shared" si="330"/>
        <v>68.403304074766297</v>
      </c>
      <c r="Y112" s="2">
        <f t="shared" si="330"/>
        <v>67.229026158355396</v>
      </c>
      <c r="Z112" s="2">
        <f t="shared" si="330"/>
        <v>65.862647282913585</v>
      </c>
      <c r="AA112" s="2">
        <f t="shared" si="330"/>
        <v>64.310113967279307</v>
      </c>
      <c r="AB112" s="2">
        <f t="shared" si="330"/>
        <v>62.577194731838418</v>
      </c>
      <c r="AC112" s="2">
        <f t="shared" si="330"/>
        <v>60.669445004687446</v>
      </c>
      <c r="AD112" s="2">
        <f t="shared" si="330"/>
        <v>58.592174472897533</v>
      </c>
      <c r="AE112" s="2">
        <f t="shared" si="330"/>
        <v>56.35041727821725</v>
      </c>
      <c r="AF112" s="2">
        <f t="shared" si="330"/>
        <v>53.948904972568478</v>
      </c>
      <c r="AG112" s="2">
        <f t="shared" si="330"/>
        <v>51.392042189823194</v>
      </c>
      <c r="AH112" s="2">
        <f t="shared" ref="AH112:BI112" si="331">+AH113+AH44</f>
        <v>48.683884801846808</v>
      </c>
      <c r="AI112" s="2">
        <f t="shared" si="331"/>
        <v>45.828120319713719</v>
      </c>
      <c r="AJ112" s="2">
        <f t="shared" si="331"/>
        <v>42.828050390305229</v>
      </c>
      <c r="AK112" s="2">
        <f t="shared" si="331"/>
        <v>39.686575159696801</v>
      </c>
      <c r="AL112" s="2">
        <f t="shared" si="331"/>
        <v>36.406179340604098</v>
      </c>
      <c r="AM112" s="2">
        <f t="shared" si="331"/>
        <v>32.988919715284986</v>
      </c>
      <c r="AN112" s="2">
        <f>+AN113+AN44</f>
        <v>29.436413639021001</v>
      </c>
      <c r="AO112" s="2">
        <f t="shared" si="331"/>
        <v>25.749827530963984</v>
      </c>
      <c r="AP112" s="2">
        <f t="shared" si="331"/>
        <v>21.929863129662813</v>
      </c>
      <c r="AQ112" s="2">
        <f t="shared" si="331"/>
        <v>17.976736690132682</v>
      </c>
      <c r="AR112" s="2">
        <f t="shared" si="331"/>
        <v>13.890140190022954</v>
      </c>
      <c r="AS112" s="2">
        <f t="shared" si="331"/>
        <v>9.6691627658693253</v>
      </c>
      <c r="AT112" s="2">
        <f t="shared" si="331"/>
        <v>5.3121259296600485</v>
      </c>
      <c r="AU112" s="2">
        <f t="shared" si="331"/>
        <v>-11.852780933987457</v>
      </c>
      <c r="AV112" s="2">
        <f t="shared" si="331"/>
        <v>-11.570391913362297</v>
      </c>
      <c r="AW112" s="2">
        <f>+AW113+AW44</f>
        <v>-11.287476834905586</v>
      </c>
      <c r="AX112" s="2">
        <f t="shared" si="331"/>
        <v>-11.005289124906584</v>
      </c>
      <c r="AY112" s="2">
        <f t="shared" si="331"/>
        <v>-10.72461342338106</v>
      </c>
      <c r="AZ112" s="2">
        <f t="shared" si="331"/>
        <v>-10.445981520158801</v>
      </c>
      <c r="BA112" s="2">
        <f t="shared" si="331"/>
        <v>-10.169790118260851</v>
      </c>
      <c r="BB112" s="2">
        <f t="shared" si="331"/>
        <v>-9.8963632671098836</v>
      </c>
      <c r="BC112" s="2">
        <f t="shared" si="331"/>
        <v>-9.6259841580593157</v>
      </c>
      <c r="BD112" s="2">
        <f t="shared" si="331"/>
        <v>-9.3589103590836995</v>
      </c>
      <c r="BE112" s="2">
        <f t="shared" si="331"/>
        <v>-9.0953803938177114</v>
      </c>
      <c r="BF112" s="2">
        <f t="shared" si="331"/>
        <v>-8.8356160263606647</v>
      </c>
      <c r="BG112" s="2">
        <f t="shared" si="331"/>
        <v>-8.5798225953700413</v>
      </c>
      <c r="BH112" s="2">
        <f t="shared" si="331"/>
        <v>-8.3281886182198068</v>
      </c>
      <c r="BI112" s="2">
        <f t="shared" si="331"/>
        <v>-8.0808852609221535</v>
      </c>
      <c r="BJ112" s="2">
        <f t="shared" ref="BJ112:CW112" si="332">+BJ113+BJ44</f>
        <v>-7.8380659445955541</v>
      </c>
      <c r="BK112" s="2">
        <f t="shared" si="332"/>
        <v>-7.5998661826597012</v>
      </c>
      <c r="BL112" s="2">
        <f t="shared" si="332"/>
        <v>-7.3664036601605432</v>
      </c>
      <c r="BM112" s="2">
        <f t="shared" si="332"/>
        <v>-7.1377785348730756</v>
      </c>
      <c r="BN112" s="2">
        <f t="shared" si="332"/>
        <v>-6.9140739168406933</v>
      </c>
      <c r="BO112" s="2">
        <f t="shared" si="332"/>
        <v>-6.6953564906453087</v>
      </c>
      <c r="BP112" s="2">
        <f t="shared" si="332"/>
        <v>-6.4816772415459418</v>
      </c>
      <c r="BQ112" s="2">
        <f t="shared" si="332"/>
        <v>-6.2730722557246006</v>
      </c>
      <c r="BR112" s="2">
        <f t="shared" si="332"/>
        <v>-6.0695635700520612</v>
      </c>
      <c r="BS112" s="2">
        <f t="shared" si="332"/>
        <v>-5.871160048957087</v>
      </c>
      <c r="BT112" s="2">
        <f t="shared" si="332"/>
        <v>-5.677858271485781</v>
      </c>
      <c r="BU112" s="2">
        <f t="shared" si="332"/>
        <v>-5.4896434155684686</v>
      </c>
      <c r="BV112" s="2">
        <f t="shared" si="332"/>
        <v>-5.3064901250342329</v>
      </c>
      <c r="BW112" s="2">
        <f t="shared" si="332"/>
        <v>-5.1283633530233237</v>
      </c>
      <c r="BX112" s="2">
        <f t="shared" si="332"/>
        <v>-4.9552191636838918</v>
      </c>
      <c r="BY112" s="2">
        <f t="shared" si="332"/>
        <v>-4.7870054842369223</v>
      </c>
      <c r="BZ112" s="2">
        <f t="shared" si="332"/>
        <v>-4.623662782702497</v>
      </c>
      <c r="CA112" s="2">
        <f t="shared" si="332"/>
        <v>-4.4651246442045744</v>
      </c>
      <c r="CB112" s="2">
        <f t="shared" si="332"/>
        <v>-4.3113181997688645</v>
      </c>
      <c r="CC112" s="2">
        <f t="shared" si="332"/>
        <v>-4.1621643256059144</v>
      </c>
      <c r="CD112" s="2">
        <f t="shared" si="332"/>
        <v>-4.0175774867975615</v>
      </c>
      <c r="CE112" s="2">
        <f t="shared" si="332"/>
        <v>-3.8774650081306699</v>
      </c>
      <c r="CF112" s="2">
        <f t="shared" si="332"/>
        <v>-3.7417254082782039</v>
      </c>
      <c r="CG112" s="2">
        <f t="shared" si="332"/>
        <v>-3.6102451884125784</v>
      </c>
      <c r="CH112" s="2">
        <f t="shared" si="332"/>
        <v>-3.4828930499609561</v>
      </c>
      <c r="CI112" s="2">
        <f t="shared" si="332"/>
        <v>-3.3595098056497172</v>
      </c>
      <c r="CJ112" s="2">
        <f t="shared" si="332"/>
        <v>-3.2398910401451579</v>
      </c>
      <c r="CK112" s="2">
        <f t="shared" si="332"/>
        <v>-3.1237574481540404</v>
      </c>
      <c r="CL112" s="2">
        <f t="shared" si="332"/>
        <v>-3.010703962376728</v>
      </c>
      <c r="CM112" s="2">
        <f t="shared" si="332"/>
        <v>-2.9001115863316071</v>
      </c>
      <c r="CN112" s="2">
        <f t="shared" si="332"/>
        <v>-2.7909913327340607</v>
      </c>
      <c r="CO112" s="2">
        <f t="shared" si="332"/>
        <v>-2.705415971379165</v>
      </c>
      <c r="CP112" s="2">
        <f t="shared" si="332"/>
        <v>-2.6181595670246813</v>
      </c>
      <c r="CQ112" s="2">
        <f t="shared" si="332"/>
        <v>-2.5307925397369675</v>
      </c>
      <c r="CR112" s="2">
        <f t="shared" si="332"/>
        <v>-2.4443433814259756</v>
      </c>
      <c r="CS112" s="2">
        <f t="shared" si="332"/>
        <v>-2.3594777148848101</v>
      </c>
      <c r="CT112" s="2">
        <f t="shared" si="332"/>
        <v>-2.2766171457305799</v>
      </c>
      <c r="CU112" s="2">
        <f t="shared" si="332"/>
        <v>-2.1960187926197605</v>
      </c>
      <c r="CV112" s="2">
        <f t="shared" si="332"/>
        <v>-2.117828814703778</v>
      </c>
      <c r="CW112" s="2">
        <f t="shared" si="332"/>
        <v>-2.0421185889433162</v>
      </c>
    </row>
    <row r="113" spans="1:101" ht="20.75" customHeight="1" x14ac:dyDescent="0.2">
      <c r="A113" s="8" t="s">
        <v>172</v>
      </c>
      <c r="B113" s="46">
        <f>+B41*B104*(1-B135)</f>
        <v>35.744713654023876</v>
      </c>
      <c r="C113" s="5">
        <f t="shared" ref="C113:AG113" si="333">+C41*C104*(1-C135)</f>
        <v>39.383563713895761</v>
      </c>
      <c r="D113" s="5">
        <f t="shared" si="333"/>
        <v>42.93148531900934</v>
      </c>
      <c r="E113" s="5">
        <f t="shared" si="333"/>
        <v>46.349699342542593</v>
      </c>
      <c r="F113" s="5">
        <f t="shared" si="333"/>
        <v>49.605972118494023</v>
      </c>
      <c r="G113" s="5">
        <f t="shared" si="333"/>
        <v>52.674069905097369</v>
      </c>
      <c r="H113" s="5">
        <f t="shared" si="333"/>
        <v>55.533137541206898</v>
      </c>
      <c r="I113" s="5">
        <f t="shared" si="333"/>
        <v>58.167056307329595</v>
      </c>
      <c r="J113" s="5">
        <f t="shared" si="333"/>
        <v>60.563817782728322</v>
      </c>
      <c r="K113" s="5">
        <f t="shared" si="333"/>
        <v>62.714936559669141</v>
      </c>
      <c r="L113" s="5">
        <f t="shared" si="333"/>
        <v>64.614914292798332</v>
      </c>
      <c r="M113" s="5">
        <f t="shared" si="333"/>
        <v>66.260760148598735</v>
      </c>
      <c r="N113" s="5">
        <f t="shared" si="333"/>
        <v>67.651567604859366</v>
      </c>
      <c r="O113" s="5">
        <f t="shared" si="333"/>
        <v>68.788144002771475</v>
      </c>
      <c r="P113" s="5">
        <f t="shared" si="333"/>
        <v>69.672686992860847</v>
      </c>
      <c r="Q113" s="5">
        <f t="shared" si="333"/>
        <v>70.308499814448979</v>
      </c>
      <c r="R113" s="5">
        <f t="shared" si="333"/>
        <v>70.699735170526168</v>
      </c>
      <c r="S113" s="5">
        <f t="shared" si="333"/>
        <v>70.851153899944364</v>
      </c>
      <c r="T113" s="5">
        <f t="shared" si="333"/>
        <v>70.767878420948861</v>
      </c>
      <c r="U113" s="5">
        <f t="shared" si="333"/>
        <v>70.456950182846612</v>
      </c>
      <c r="V113" s="5">
        <f t="shared" si="333"/>
        <v>69.925240503212876</v>
      </c>
      <c r="W113" s="5">
        <f t="shared" si="333"/>
        <v>69.179507287093884</v>
      </c>
      <c r="X113" s="5">
        <f t="shared" si="333"/>
        <v>68.22640510513304</v>
      </c>
      <c r="Y113" s="5">
        <f t="shared" si="333"/>
        <v>67.072470570229967</v>
      </c>
      <c r="Z113" s="5">
        <f t="shared" si="333"/>
        <v>65.724095587422582</v>
      </c>
      <c r="AA113" s="5">
        <f t="shared" si="333"/>
        <v>64.18749571676976</v>
      </c>
      <c r="AB113" s="5">
        <f t="shared" si="333"/>
        <v>62.468677580137474</v>
      </c>
      <c r="AC113" s="5">
        <f t="shared" si="333"/>
        <v>60.573407325432115</v>
      </c>
      <c r="AD113" s="5">
        <f t="shared" si="333"/>
        <v>58.507181126756564</v>
      </c>
      <c r="AE113" s="5">
        <f t="shared" si="333"/>
        <v>56.27519816688249</v>
      </c>
      <c r="AF113" s="5">
        <f t="shared" si="333"/>
        <v>53.882336059037215</v>
      </c>
      <c r="AG113" s="5">
        <f t="shared" si="333"/>
        <v>51.333128701348024</v>
      </c>
      <c r="AH113" s="5">
        <f t="shared" ref="AH113:BI113" si="334">+AH41*AH104*(1-AH135)</f>
        <v>48.631746364546288</v>
      </c>
      <c r="AI113" s="5">
        <f t="shared" si="334"/>
        <v>45.781977802702755</v>
      </c>
      <c r="AJ113" s="5">
        <f t="shared" si="334"/>
        <v>42.787214262750524</v>
      </c>
      <c r="AK113" s="5">
        <f t="shared" si="334"/>
        <v>39.650435186810888</v>
      </c>
      <c r="AL113" s="5">
        <f t="shared" si="334"/>
        <v>36.374195464600064</v>
      </c>
      <c r="AM113" s="5">
        <f t="shared" si="334"/>
        <v>32.960613985021418</v>
      </c>
      <c r="AN113" s="5">
        <f>+AN41*AN104*(1-AN135)</f>
        <v>29.411363067737742</v>
      </c>
      <c r="AO113" s="5">
        <f t="shared" si="334"/>
        <v>25.727657775378301</v>
      </c>
      <c r="AP113" s="5">
        <f t="shared" si="334"/>
        <v>21.910242895969485</v>
      </c>
      <c r="AQ113" s="5">
        <f t="shared" si="334"/>
        <v>17.959372783314087</v>
      </c>
      <c r="AR113" s="5">
        <f t="shared" si="334"/>
        <v>13.874773132488496</v>
      </c>
      <c r="AS113" s="5">
        <f t="shared" si="334"/>
        <v>9.6555629199513309</v>
      </c>
      <c r="AT113" s="5">
        <f>+AT41*AT104*(1-AT135)</f>
        <v>5.3000900660226229</v>
      </c>
      <c r="AU113" s="5">
        <f>+AU41*AU104*(1-AU135)</f>
        <v>-11.86343267330658</v>
      </c>
      <c r="AV113" s="5">
        <f>+AV41*AV104*(1-AV135)</f>
        <v>-11.57981870265972</v>
      </c>
      <c r="AW113" s="5">
        <f>+AW41*AW104*(1-AW135)</f>
        <v>-11.295819543433806</v>
      </c>
      <c r="AX113" s="5">
        <f t="shared" si="334"/>
        <v>-11.012672421954058</v>
      </c>
      <c r="AY113" s="5">
        <f t="shared" si="334"/>
        <v>-10.731147641268073</v>
      </c>
      <c r="AZ113" s="5">
        <f t="shared" si="334"/>
        <v>-10.451764302988808</v>
      </c>
      <c r="BA113" s="5">
        <f t="shared" si="334"/>
        <v>-10.174907881065408</v>
      </c>
      <c r="BB113" s="5">
        <f t="shared" si="334"/>
        <v>-9.9008924871919159</v>
      </c>
      <c r="BC113" s="5">
        <f t="shared" si="334"/>
        <v>-9.6299925178319157</v>
      </c>
      <c r="BD113" s="5">
        <f t="shared" si="334"/>
        <v>-9.3624577574824492</v>
      </c>
      <c r="BE113" s="5">
        <f t="shared" si="334"/>
        <v>-9.0985198414006057</v>
      </c>
      <c r="BF113" s="5">
        <f t="shared" si="334"/>
        <v>-8.8383944374715266</v>
      </c>
      <c r="BG113" s="5">
        <f t="shared" si="334"/>
        <v>-8.5822814892031527</v>
      </c>
      <c r="BH113" s="5">
        <f t="shared" si="334"/>
        <v>-8.3303647392621105</v>
      </c>
      <c r="BI113" s="5">
        <f t="shared" si="334"/>
        <v>-8.0828111280445931</v>
      </c>
      <c r="BJ113" s="5">
        <f t="shared" ref="BJ113:CW113" si="335">+BJ41*BJ104*(1-BJ135)</f>
        <v>-7.8397703369989129</v>
      </c>
      <c r="BK113" s="5">
        <f t="shared" si="335"/>
        <v>-7.6013745699366737</v>
      </c>
      <c r="BL113" s="5">
        <f t="shared" si="335"/>
        <v>-7.3677385829006639</v>
      </c>
      <c r="BM113" s="5">
        <f t="shared" si="335"/>
        <v>-7.138959941498082</v>
      </c>
      <c r="BN113" s="5">
        <f t="shared" si="335"/>
        <v>-6.9151194617038243</v>
      </c>
      <c r="BO113" s="5">
        <f t="shared" si="335"/>
        <v>-6.6962817978491795</v>
      </c>
      <c r="BP113" s="5">
        <f t="shared" si="335"/>
        <v>-6.482496138421368</v>
      </c>
      <c r="BQ113" s="5">
        <f t="shared" si="335"/>
        <v>-6.2737969794593527</v>
      </c>
      <c r="BR113" s="5">
        <f t="shared" si="335"/>
        <v>-6.0702049505573168</v>
      </c>
      <c r="BS113" s="5">
        <f t="shared" si="335"/>
        <v>-5.8717276707042378</v>
      </c>
      <c r="BT113" s="5">
        <f t="shared" si="335"/>
        <v>-5.67836061673201</v>
      </c>
      <c r="BU113" s="5">
        <f t="shared" si="335"/>
        <v>-5.4900879911113805</v>
      </c>
      <c r="BV113" s="5">
        <f t="shared" si="335"/>
        <v>-5.30688357438971</v>
      </c>
      <c r="BW113" s="5">
        <f t="shared" si="335"/>
        <v>-5.128711555702921</v>
      </c>
      <c r="BX113" s="5">
        <f t="shared" si="335"/>
        <v>-4.9555273230553354</v>
      </c>
      <c r="BY113" s="5">
        <f t="shared" si="335"/>
        <v>-4.78727820528065</v>
      </c>
      <c r="BZ113" s="5">
        <f t="shared" si="335"/>
        <v>-4.6239041408261956</v>
      </c>
      <c r="CA113" s="5">
        <f t="shared" si="335"/>
        <v>-4.4653382461440483</v>
      </c>
      <c r="CB113" s="5">
        <f t="shared" si="335"/>
        <v>-4.3115072374852987</v>
      </c>
      <c r="CC113" s="5">
        <f t="shared" si="335"/>
        <v>-4.1623316239849588</v>
      </c>
      <c r="CD113" s="5">
        <f t="shared" si="335"/>
        <v>-4.0177255458630157</v>
      </c>
      <c r="CE113" s="5">
        <f t="shared" si="335"/>
        <v>-3.877596040403597</v>
      </c>
      <c r="CF113" s="5">
        <f t="shared" si="335"/>
        <v>-3.7418413718397443</v>
      </c>
      <c r="CG113" s="5">
        <f t="shared" si="335"/>
        <v>-3.6103478161645417</v>
      </c>
      <c r="CH113" s="5">
        <f t="shared" si="335"/>
        <v>-3.4829838755214433</v>
      </c>
      <c r="CI113" s="5">
        <f t="shared" si="335"/>
        <v>-3.3595901862707485</v>
      </c>
      <c r="CJ113" s="5">
        <f t="shared" si="335"/>
        <v>-3.2399621769947706</v>
      </c>
      <c r="CK113" s="5">
        <f t="shared" si="335"/>
        <v>-3.1238204042659476</v>
      </c>
      <c r="CL113" s="5">
        <f t="shared" si="335"/>
        <v>-3.010759678535766</v>
      </c>
      <c r="CM113" s="5">
        <f t="shared" si="335"/>
        <v>-2.9001608951323559</v>
      </c>
      <c r="CN113" s="5">
        <f t="shared" si="335"/>
        <v>-2.7910349710227234</v>
      </c>
      <c r="CO113" s="5">
        <f t="shared" si="335"/>
        <v>-2.7054545912646315</v>
      </c>
      <c r="CP113" s="5">
        <f t="shared" si="335"/>
        <v>-2.6181937456233189</v>
      </c>
      <c r="CQ113" s="5">
        <f t="shared" si="335"/>
        <v>-2.5308227877967617</v>
      </c>
      <c r="CR113" s="5">
        <f t="shared" si="335"/>
        <v>-2.4443701509588935</v>
      </c>
      <c r="CS113" s="5">
        <f t="shared" si="335"/>
        <v>-2.3595014059214425</v>
      </c>
      <c r="CT113" s="5">
        <f t="shared" si="335"/>
        <v>-2.2766381122979995</v>
      </c>
      <c r="CU113" s="5">
        <f t="shared" si="335"/>
        <v>-2.1960373480319269</v>
      </c>
      <c r="CV113" s="5">
        <f t="shared" si="335"/>
        <v>-2.1178452362435451</v>
      </c>
      <c r="CW113" s="5">
        <f t="shared" si="335"/>
        <v>-2.0421331220060104</v>
      </c>
    </row>
    <row r="114" spans="1:101" s="32" customFormat="1" ht="20.75" customHeight="1" x14ac:dyDescent="0.2">
      <c r="A114" s="8" t="s">
        <v>81</v>
      </c>
      <c r="B114" s="46">
        <f t="shared" ref="B114:AG114" si="336">+B113/B104</f>
        <v>0.33985158585047043</v>
      </c>
      <c r="C114" s="5">
        <f t="shared" si="336"/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0.24851023490494917</v>
      </c>
      <c r="G114" s="5">
        <f t="shared" si="336"/>
        <v>0.22987800101878986</v>
      </c>
      <c r="H114" s="5">
        <f t="shared" si="336"/>
        <v>0.21265981190661379</v>
      </c>
      <c r="I114" s="5">
        <f t="shared" si="336"/>
        <v>0.19674162833162978</v>
      </c>
      <c r="J114" s="5">
        <f t="shared" si="336"/>
        <v>0.18201901896101882</v>
      </c>
      <c r="K114" s="5">
        <f t="shared" si="336"/>
        <v>0.16839631430126542</v>
      </c>
      <c r="L114" s="5">
        <f t="shared" si="336"/>
        <v>0.15578583809282609</v>
      </c>
      <c r="M114" s="5">
        <f t="shared" si="336"/>
        <v>0.14410720879351172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0.11395506886272946</v>
      </c>
      <c r="Q114" s="5">
        <f t="shared" si="336"/>
        <v>0.10532484959356775</v>
      </c>
      <c r="R114" s="5">
        <f t="shared" si="336"/>
        <v>9.7313665955104822E-2</v>
      </c>
      <c r="S114" s="5">
        <f t="shared" si="336"/>
        <v>8.9873402364778809E-2</v>
      </c>
      <c r="T114" s="5">
        <f t="shared" si="336"/>
        <v>8.2959828086172624E-2</v>
      </c>
      <c r="U114" s="5">
        <f t="shared" si="336"/>
        <v>7.6532267779691743E-2</v>
      </c>
      <c r="V114" s="5">
        <f t="shared" si="336"/>
        <v>7.0553301125551873E-2</v>
      </c>
      <c r="W114" s="5">
        <f t="shared" si="336"/>
        <v>6.4988488802035185E-2</v>
      </c>
      <c r="X114" s="5">
        <f t="shared" si="336"/>
        <v>5.9806122419559182E-2</v>
      </c>
      <c r="Y114" s="5">
        <f t="shared" si="336"/>
        <v>5.4976996289289454E-2</v>
      </c>
      <c r="Z114" s="5">
        <f t="shared" si="336"/>
        <v>5.0474198957963561E-2</v>
      </c>
      <c r="AA114" s="5">
        <f t="shared" si="336"/>
        <v>4.6272922792477945E-2</v>
      </c>
      <c r="AB114" s="5">
        <f t="shared" si="336"/>
        <v>4.2350289963297719E-2</v>
      </c>
      <c r="AC114" s="5">
        <f t="shared" si="336"/>
        <v>3.868519335264451E-2</v>
      </c>
      <c r="AD114" s="5">
        <f t="shared" si="336"/>
        <v>3.5258151056982531E-2</v>
      </c>
      <c r="AE114" s="5">
        <f t="shared" si="336"/>
        <v>3.205117328395668E-2</v>
      </c>
      <c r="AF114" s="5">
        <f t="shared" si="336"/>
        <v>2.9047640515846875E-2</v>
      </c>
      <c r="AG114" s="5">
        <f t="shared" si="336"/>
        <v>2.6232191976743285E-2</v>
      </c>
      <c r="AH114" s="5">
        <f t="shared" ref="AH114:BI114" si="337">+AH113/AH104</f>
        <v>2.3590623472648238E-2</v>
      </c>
      <c r="AI114" s="5">
        <f t="shared" si="337"/>
        <v>2.1109793778258969E-2</v>
      </c>
      <c r="AJ114" s="5">
        <f t="shared" si="337"/>
        <v>1.8777538840479221E-2</v>
      </c>
      <c r="AK114" s="5">
        <f t="shared" si="337"/>
        <v>1.6582593096825152E-2</v>
      </c>
      <c r="AL114" s="5">
        <f t="shared" si="337"/>
        <v>1.4514517303227829E-2</v>
      </c>
      <c r="AM114" s="5">
        <f t="shared" si="337"/>
        <v>1.2563632293722407E-2</v>
      </c>
      <c r="AN114" s="5">
        <f t="shared" si="337"/>
        <v>1.0720958177360285E-2</v>
      </c>
      <c r="AO114" s="5">
        <f t="shared" si="337"/>
        <v>8.9781584791521797E-3</v>
      </c>
      <c r="AP114" s="5">
        <f t="shared" si="337"/>
        <v>7.3274888146266284E-3</v>
      </c>
      <c r="AQ114" s="5">
        <f t="shared" si="337"/>
        <v>5.7617497345580316E-3</v>
      </c>
      <c r="AR114" s="5">
        <f t="shared" si="337"/>
        <v>4.2742432876036471E-3</v>
      </c>
      <c r="AS114" s="5">
        <f t="shared" si="337"/>
        <v>2.8587331517915416E-3</v>
      </c>
      <c r="AT114" s="5">
        <f t="shared" si="337"/>
        <v>1.5094078206502306E-3</v>
      </c>
      <c r="AU114" s="5">
        <f t="shared" si="337"/>
        <v>-3.2522772593390559E-3</v>
      </c>
      <c r="AV114" s="5">
        <f t="shared" si="337"/>
        <v>-3.060796098416552E-3</v>
      </c>
      <c r="AW114" s="5">
        <f t="shared" si="337"/>
        <v>-2.8814609495456112E-3</v>
      </c>
      <c r="AX114" s="5">
        <f t="shared" si="337"/>
        <v>-2.7134506274346412E-3</v>
      </c>
      <c r="AY114" s="5">
        <f t="shared" si="337"/>
        <v>-2.5560026675485593E-3</v>
      </c>
      <c r="AZ114" s="5">
        <f t="shared" si="337"/>
        <v>-2.4084089111832629E-3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-1.6960092076829913E-3</v>
      </c>
      <c r="BG114" s="5">
        <f t="shared" si="337"/>
        <v>-1.601349079086826E-3</v>
      </c>
      <c r="BH114" s="5">
        <f t="shared" si="337"/>
        <v>-1.5124056279642135E-3</v>
      </c>
      <c r="BI114" s="5">
        <f t="shared" si="337"/>
        <v>-1.4288097197780337E-3</v>
      </c>
      <c r="BJ114" s="5">
        <f t="shared" ref="BJ114:CW114" si="338">+BJ113/BJ104</f>
        <v>-1.3502174916183436E-3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-1.0218268889228292E-3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-8.6736376407974154E-4</v>
      </c>
      <c r="BS114" s="5">
        <f t="shared" si="338"/>
        <v>-8.2169814884173781E-4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-6.6362495952428395E-4</v>
      </c>
      <c r="BX114" s="5">
        <f t="shared" si="338"/>
        <v>-6.2952644271073216E-4</v>
      </c>
      <c r="BY114" s="5">
        <f t="shared" si="338"/>
        <v>-5.9733719319807481E-4</v>
      </c>
      <c r="BZ114" s="5">
        <f t="shared" si="338"/>
        <v>-5.6694232613087499E-4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-4.8548258848947717E-4</v>
      </c>
      <c r="CD114" s="5">
        <f t="shared" si="338"/>
        <v>-4.6125630227942019E-4</v>
      </c>
      <c r="CE114" s="5">
        <f t="shared" si="338"/>
        <v>-4.3835089942880189E-4</v>
      </c>
      <c r="CF114" s="5">
        <f t="shared" si="338"/>
        <v>-4.1668884276120952E-4</v>
      </c>
      <c r="CG114" s="5">
        <f t="shared" si="338"/>
        <v>-3.9619744652778728E-4</v>
      </c>
      <c r="CH114" s="5">
        <f t="shared" si="338"/>
        <v>-3.7680855524043568E-4</v>
      </c>
      <c r="CI114" s="5">
        <f t="shared" si="338"/>
        <v>-3.5845824487179426E-4</v>
      </c>
      <c r="CJ114" s="5">
        <f t="shared" si="338"/>
        <v>-3.4108654479086926E-4</v>
      </c>
      <c r="CK114" s="5">
        <f t="shared" si="338"/>
        <v>-3.24637178927256E-4</v>
      </c>
      <c r="CL114" s="5">
        <f t="shared" si="338"/>
        <v>-3.0905732477119004E-4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-2.6705380377955253E-4</v>
      </c>
      <c r="CP114" s="5">
        <f t="shared" si="338"/>
        <v>-2.5448530165028552E-4</v>
      </c>
      <c r="CQ114" s="5">
        <f t="shared" si="338"/>
        <v>-2.4256666125233259E-4</v>
      </c>
      <c r="CR114" s="5">
        <f t="shared" si="338"/>
        <v>-2.3126156862549998E-4</v>
      </c>
      <c r="CS114" s="5">
        <f t="shared" si="338"/>
        <v>-2.2053587893641362E-4</v>
      </c>
      <c r="CT114" s="5">
        <f t="shared" si="338"/>
        <v>-2.1035747907812861E-4</v>
      </c>
      <c r="CU114" s="5">
        <f t="shared" si="338"/>
        <v>-2.0069615944288684E-4</v>
      </c>
      <c r="CV114" s="5">
        <f t="shared" si="338"/>
        <v>-1.9152349422570051E-4</v>
      </c>
      <c r="CW114" s="5">
        <f t="shared" si="338"/>
        <v>-1.8281272966342441E-4</v>
      </c>
    </row>
    <row r="115" spans="1:101" ht="20.75" customHeight="1" thickBot="1" x14ac:dyDescent="0.25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 x14ac:dyDescent="0.2">
      <c r="A116" s="8" t="s">
        <v>104</v>
      </c>
      <c r="B116" s="46">
        <f>(B131)*B110</f>
        <v>27.252580150055472</v>
      </c>
      <c r="C116" s="2">
        <f t="shared" ref="C116:AG116" si="339">(C131)*C110</f>
        <v>32.041553711452217</v>
      </c>
      <c r="D116" s="2">
        <f t="shared" si="339"/>
        <v>37.318062614417379</v>
      </c>
      <c r="E116" s="2">
        <f t="shared" si="339"/>
        <v>43.093979655624295</v>
      </c>
      <c r="F116" s="2">
        <f t="shared" si="339"/>
        <v>49.38036616440889</v>
      </c>
      <c r="G116" s="2">
        <f t="shared" si="339"/>
        <v>56.187412648446632</v>
      </c>
      <c r="H116" s="2">
        <f t="shared" si="339"/>
        <v>63.524383584148531</v>
      </c>
      <c r="I116" s="2">
        <f t="shared" si="339"/>
        <v>71.399571208396267</v>
      </c>
      <c r="J116" s="2">
        <f t="shared" si="339"/>
        <v>79.820260507497252</v>
      </c>
      <c r="K116" s="2">
        <f t="shared" si="339"/>
        <v>88.792704538615808</v>
      </c>
      <c r="L116" s="2">
        <f t="shared" si="339"/>
        <v>98.322106236152607</v>
      </c>
      <c r="M116" s="2">
        <f t="shared" si="339"/>
        <v>108.41259829635661</v>
      </c>
      <c r="N116" s="2">
        <f t="shared" si="339"/>
        <v>119.06720454521582</v>
      </c>
      <c r="O116" s="2">
        <f t="shared" si="339"/>
        <v>130.28775453245231</v>
      </c>
      <c r="P116" s="2">
        <f t="shared" si="339"/>
        <v>142.07469403788679</v>
      </c>
      <c r="Q116" s="2">
        <f t="shared" si="339"/>
        <v>154.42668669855081</v>
      </c>
      <c r="R116" s="2">
        <f t="shared" si="339"/>
        <v>167.33980335296488</v>
      </c>
      <c r="S116" s="2">
        <f t="shared" si="339"/>
        <v>180.80590704208001</v>
      </c>
      <c r="T116" s="2">
        <f t="shared" si="339"/>
        <v>194.84684872107016</v>
      </c>
      <c r="U116" s="2">
        <f t="shared" si="339"/>
        <v>209.46445307897048</v>
      </c>
      <c r="V116" s="2">
        <f t="shared" si="339"/>
        <v>224.65994097025356</v>
      </c>
      <c r="W116" s="2">
        <f t="shared" si="339"/>
        <v>240.43406454263297</v>
      </c>
      <c r="X116" s="2">
        <f t="shared" si="339"/>
        <v>256.78721609557869</v>
      </c>
      <c r="Y116" s="2">
        <f t="shared" si="339"/>
        <v>273.71952189440015</v>
      </c>
      <c r="Z116" s="2">
        <f t="shared" si="339"/>
        <v>291.23092758637506</v>
      </c>
      <c r="AA116" s="2">
        <f t="shared" si="339"/>
        <v>309.32128054619022</v>
      </c>
      <c r="AB116" s="2">
        <f t="shared" si="339"/>
        <v>327.9904106861282</v>
      </c>
      <c r="AC116" s="2">
        <f t="shared" si="339"/>
        <v>347.23821188895187</v>
      </c>
      <c r="AD116" s="2">
        <f t="shared" si="339"/>
        <v>367.06472775785221</v>
      </c>
      <c r="AE116" s="2">
        <f t="shared" si="339"/>
        <v>387.47024011133988</v>
      </c>
      <c r="AF116" s="2">
        <f t="shared" si="339"/>
        <v>408.45536508643931</v>
      </c>
      <c r="AG116" s="2">
        <f t="shared" si="339"/>
        <v>430.02116058413282</v>
      </c>
      <c r="AH116" s="2">
        <f t="shared" ref="AH116:BI116" si="340">(AH131)*AH110</f>
        <v>452.16925124909369</v>
      </c>
      <c r="AI116" s="2">
        <f t="shared" si="340"/>
        <v>474.90198588734324</v>
      </c>
      <c r="AJ116" s="2">
        <f t="shared" si="340"/>
        <v>498.22265233510313</v>
      </c>
      <c r="AK116" s="2">
        <f t="shared" si="340"/>
        <v>522.1357968567745</v>
      </c>
      <c r="AL116" s="2">
        <f t="shared" si="340"/>
        <v>546.64773733900552</v>
      </c>
      <c r="AM116" s="2">
        <f t="shared" si="340"/>
        <v>571.76742974955368</v>
      </c>
      <c r="AN116" s="2">
        <f t="shared" si="340"/>
        <v>597.50799400516621</v>
      </c>
      <c r="AO116" s="2">
        <f t="shared" si="340"/>
        <v>623.88944618187918</v>
      </c>
      <c r="AP116" s="2">
        <f t="shared" si="340"/>
        <v>650.94365744045331</v>
      </c>
      <c r="AQ116" s="2">
        <f t="shared" si="340"/>
        <v>678.72339299814303</v>
      </c>
      <c r="AR116" s="2">
        <f t="shared" si="340"/>
        <v>707.31881964826982</v>
      </c>
      <c r="AS116" s="2">
        <f t="shared" si="340"/>
        <v>736.88761824822325</v>
      </c>
      <c r="AT116" s="2">
        <f t="shared" si="340"/>
        <v>767.70977757792025</v>
      </c>
      <c r="AU116" s="2">
        <f t="shared" si="340"/>
        <v>794.18244183537729</v>
      </c>
      <c r="AV116" s="2">
        <f t="shared" si="340"/>
        <v>823.10675291818927</v>
      </c>
      <c r="AW116" s="2">
        <f t="shared" si="340"/>
        <v>852.63872375404731</v>
      </c>
      <c r="AX116" s="2">
        <f t="shared" si="340"/>
        <v>882.72672364089067</v>
      </c>
      <c r="AY116" s="2">
        <f t="shared" si="340"/>
        <v>913.32108945735456</v>
      </c>
      <c r="AZ116" s="2">
        <f t="shared" si="340"/>
        <v>944.37512694880479</v>
      </c>
      <c r="BA116" s="2">
        <f t="shared" si="340"/>
        <v>975.84527341690239</v>
      </c>
      <c r="BB116" s="2">
        <f t="shared" si="340"/>
        <v>1007.6908902695591</v>
      </c>
      <c r="BC116" s="2">
        <f t="shared" si="340"/>
        <v>1039.8739239536976</v>
      </c>
      <c r="BD116" s="2">
        <f t="shared" si="340"/>
        <v>1072.3585480491786</v>
      </c>
      <c r="BE116" s="2">
        <f t="shared" si="340"/>
        <v>1105.1108395870276</v>
      </c>
      <c r="BF116" s="2">
        <f t="shared" si="340"/>
        <v>1138.0985058400499</v>
      </c>
      <c r="BG116" s="2">
        <f t="shared" si="340"/>
        <v>1171.2906674246681</v>
      </c>
      <c r="BH116" s="2">
        <f t="shared" si="340"/>
        <v>1204.657688028235</v>
      </c>
      <c r="BI116" s="2">
        <f t="shared" si="340"/>
        <v>1238.1710481269024</v>
      </c>
      <c r="BJ116" s="2">
        <f t="shared" ref="BJ116:CW116" si="341">(BJ131)*BJ110</f>
        <v>1271.8032507200776</v>
      </c>
      <c r="BK116" s="2">
        <f t="shared" si="341"/>
        <v>1305.5277511433901</v>
      </c>
      <c r="BL116" s="2">
        <f t="shared" si="341"/>
        <v>1339.3189111917113</v>
      </c>
      <c r="BM116" s="2">
        <f t="shared" si="341"/>
        <v>1373.1519623487177</v>
      </c>
      <c r="BN116" s="2">
        <f t="shared" si="341"/>
        <v>1407.0029829697153</v>
      </c>
      <c r="BO116" s="2">
        <f t="shared" si="341"/>
        <v>1440.8488793815036</v>
      </c>
      <c r="BP116" s="2">
        <f t="shared" si="341"/>
        <v>1474.6673719482878</v>
      </c>
      <c r="BQ116" s="2">
        <f t="shared" si="341"/>
        <v>1508.4369850013138</v>
      </c>
      <c r="BR116" s="2">
        <f t="shared" si="341"/>
        <v>1542.1370348422236</v>
      </c>
      <c r="BS116" s="2">
        <f t="shared" si="341"/>
        <v>1575.7476144344353</v>
      </c>
      <c r="BT116" s="2">
        <f t="shared" si="341"/>
        <v>1609.2495732180676</v>
      </c>
      <c r="BU116" s="2">
        <f t="shared" si="341"/>
        <v>1642.6244795146715</v>
      </c>
      <c r="BV116" s="2">
        <f t="shared" si="341"/>
        <v>1675.8545693816216</v>
      </c>
      <c r="BW116" s="2">
        <f t="shared" si="341"/>
        <v>1708.922643316022</v>
      </c>
      <c r="BX116" s="2">
        <f t="shared" si="341"/>
        <v>1741.8119030798766</v>
      </c>
      <c r="BY116" s="2">
        <f t="shared" si="341"/>
        <v>1774.5056525750952</v>
      </c>
      <c r="BZ116" s="2">
        <f t="shared" si="341"/>
        <v>1806.986779282207</v>
      </c>
      <c r="CA116" s="2">
        <f t="shared" si="341"/>
        <v>1839.2368465897043</v>
      </c>
      <c r="CB116" s="2">
        <f t="shared" si="341"/>
        <v>1871.2344796008122</v>
      </c>
      <c r="CC116" s="2">
        <f t="shared" si="341"/>
        <v>1902.9525289924995</v>
      </c>
      <c r="CD116" s="2">
        <f t="shared" si="341"/>
        <v>1934.3530663029369</v>
      </c>
      <c r="CE116" s="2">
        <f t="shared" si="341"/>
        <v>1965.3785535633579</v>
      </c>
      <c r="CF116" s="2">
        <f t="shared" si="341"/>
        <v>1995.9362748328774</v>
      </c>
      <c r="CG116" s="2">
        <f t="shared" si="341"/>
        <v>2025.8708905350347</v>
      </c>
      <c r="CH116" s="2">
        <f t="shared" si="341"/>
        <v>2054.9160260006115</v>
      </c>
      <c r="CI116" s="2">
        <f t="shared" si="341"/>
        <v>2082.6088516914269</v>
      </c>
      <c r="CJ116" s="2">
        <f t="shared" si="341"/>
        <v>2108.1390444646086</v>
      </c>
      <c r="CK116" s="2">
        <f t="shared" si="341"/>
        <v>2130.0807779592378</v>
      </c>
      <c r="CL116" s="2">
        <f t="shared" si="341"/>
        <v>2145.9139382899803</v>
      </c>
      <c r="CM116" s="2">
        <f t="shared" si="341"/>
        <v>2151.1584167122742</v>
      </c>
      <c r="CN116" s="2">
        <f t="shared" si="341"/>
        <v>2292.9309192509013</v>
      </c>
      <c r="CO116" s="2">
        <f t="shared" si="341"/>
        <v>2333.8497443730184</v>
      </c>
      <c r="CP116" s="2">
        <f t="shared" si="341"/>
        <v>2371.0143421668326</v>
      </c>
      <c r="CQ116" s="2">
        <f t="shared" si="341"/>
        <v>2405.4000251592006</v>
      </c>
      <c r="CR116" s="2">
        <f t="shared" si="341"/>
        <v>2437.6970031903002</v>
      </c>
      <c r="CS116" s="2">
        <f t="shared" si="341"/>
        <v>2468.3954520981174</v>
      </c>
      <c r="CT116" s="2">
        <f t="shared" si="341"/>
        <v>2497.844341982538</v>
      </c>
      <c r="CU116" s="2">
        <f t="shared" si="341"/>
        <v>2526.2925525956221</v>
      </c>
      <c r="CV116" s="2">
        <f t="shared" si="341"/>
        <v>2553.9178254048456</v>
      </c>
      <c r="CW116" s="2">
        <f t="shared" si="341"/>
        <v>2580.8472582466557</v>
      </c>
    </row>
    <row r="117" spans="1:101" ht="20.75" customHeight="1" x14ac:dyDescent="0.2">
      <c r="A117" s="8" t="s">
        <v>105</v>
      </c>
      <c r="B117" s="46">
        <f>+B12</f>
        <v>223</v>
      </c>
      <c r="C117" s="2">
        <f t="shared" ref="C117:AH117" si="342">+B117*(1-$B$10)^(C2-B2)+B116*(C2-B2)</f>
        <v>267.9421707502774</v>
      </c>
      <c r="D117" s="2">
        <f t="shared" si="342"/>
        <v>318.42494096359246</v>
      </c>
      <c r="E117" s="2">
        <f t="shared" si="342"/>
        <v>374.61705646167866</v>
      </c>
      <c r="F117" s="2">
        <f t="shared" si="342"/>
        <v>436.67752394817819</v>
      </c>
      <c r="G117" s="2">
        <f t="shared" si="342"/>
        <v>504.75554193820426</v>
      </c>
      <c r="H117" s="2">
        <f t="shared" si="342"/>
        <v>578.99016320132341</v>
      </c>
      <c r="I117" s="2">
        <f t="shared" si="342"/>
        <v>659.50981938949224</v>
      </c>
      <c r="J117" s="2">
        <f t="shared" si="342"/>
        <v>746.43180929328264</v>
      </c>
      <c r="K117" s="2">
        <f t="shared" si="342"/>
        <v>839.86182160707688</v>
      </c>
      <c r="L117" s="2">
        <f t="shared" si="342"/>
        <v>939.893529733842</v>
      </c>
      <c r="M117" s="2">
        <f t="shared" si="342"/>
        <v>1046.6082615532996</v>
      </c>
      <c r="N117" s="2">
        <f t="shared" si="342"/>
        <v>1160.074703846391</v>
      </c>
      <c r="O117" s="2">
        <f t="shared" si="342"/>
        <v>1280.3485346003349</v>
      </c>
      <c r="P117" s="2">
        <f t="shared" si="342"/>
        <v>1407.4717788584135</v>
      </c>
      <c r="Q117" s="2">
        <f t="shared" si="342"/>
        <v>1541.4714808875387</v>
      </c>
      <c r="R117" s="2">
        <f t="shared" si="342"/>
        <v>1682.3569282420372</v>
      </c>
      <c r="S117" s="2">
        <f t="shared" si="342"/>
        <v>1830.1139593224652</v>
      </c>
      <c r="T117" s="2">
        <f t="shared" si="342"/>
        <v>1984.6935270507229</v>
      </c>
      <c r="U117" s="2">
        <f t="shared" si="342"/>
        <v>2146.1759243935326</v>
      </c>
      <c r="V117" s="2">
        <f t="shared" si="342"/>
        <v>2314.61768698999</v>
      </c>
      <c r="W117" s="2">
        <f t="shared" si="342"/>
        <v>2490.0583028419874</v>
      </c>
      <c r="X117" s="2">
        <f t="shared" si="342"/>
        <v>2672.5248499583304</v>
      </c>
      <c r="Y117" s="2">
        <f t="shared" si="342"/>
        <v>2862.0352791297883</v>
      </c>
      <c r="Z117" s="2">
        <f t="shared" si="342"/>
        <v>3058.60082144535</v>
      </c>
      <c r="AA117" s="2">
        <f t="shared" si="342"/>
        <v>3262.2278369871406</v>
      </c>
      <c r="AB117" s="2">
        <f t="shared" si="342"/>
        <v>3472.9193181934884</v>
      </c>
      <c r="AC117" s="2">
        <f t="shared" si="342"/>
        <v>3690.6761816307144</v>
      </c>
      <c r="AD117" s="2">
        <f t="shared" si="342"/>
        <v>3915.4984379358802</v>
      </c>
      <c r="AE117" s="2">
        <f t="shared" si="342"/>
        <v>4147.3863114060205</v>
      </c>
      <c r="AF117" s="2">
        <f t="shared" si="342"/>
        <v>4386.3413435788407</v>
      </c>
      <c r="AG117" s="2">
        <f t="shared" si="342"/>
        <v>4632.3675254020673</v>
      </c>
      <c r="AH117" s="2">
        <f t="shared" si="342"/>
        <v>4885.4725029953315</v>
      </c>
      <c r="AI117" s="2">
        <f t="shared" ref="AI117:BI117" si="343">+AH117*(1-$B$10)^(AI2-AH2)+AH116*(AI2-AH2)</f>
        <v>5145.6689145391829</v>
      </c>
      <c r="AJ117" s="2">
        <f t="shared" si="343"/>
        <v>5412.9759667829594</v>
      </c>
      <c r="AK117" s="2">
        <f t="shared" si="343"/>
        <v>5687.4214403011865</v>
      </c>
      <c r="AL117" s="2">
        <f t="shared" si="343"/>
        <v>5969.0444705673217</v>
      </c>
      <c r="AM117" s="2">
        <f t="shared" si="343"/>
        <v>6257.8997561203269</v>
      </c>
      <c r="AN117" s="2">
        <f t="shared" si="343"/>
        <v>6554.0643757392609</v>
      </c>
      <c r="AO117" s="2">
        <f t="shared" si="343"/>
        <v>6857.6494432561085</v>
      </c>
      <c r="AP117" s="2">
        <f t="shared" si="343"/>
        <v>7168.8206506576971</v>
      </c>
      <c r="AQ117" s="2">
        <f t="shared" si="343"/>
        <v>7487.8351932091318</v>
      </c>
      <c r="AR117" s="2">
        <f t="shared" si="343"/>
        <v>7815.1087682287771</v>
      </c>
      <c r="AS117" s="2">
        <f t="shared" si="343"/>
        <v>8151.3376747927614</v>
      </c>
      <c r="AT117" s="2">
        <f t="shared" si="343"/>
        <v>8497.7214748294955</v>
      </c>
      <c r="AU117" s="2">
        <f t="shared" si="343"/>
        <v>8856.3684415616717</v>
      </c>
      <c r="AV117" s="2">
        <f t="shared" si="343"/>
        <v>9200.5092102346389</v>
      </c>
      <c r="AW117" s="2">
        <f t="shared" si="343"/>
        <v>9548.3424481424008</v>
      </c>
      <c r="AX117" s="2">
        <f t="shared" si="343"/>
        <v>9901.3943509738456</v>
      </c>
      <c r="AY117" s="2">
        <f t="shared" si="343"/>
        <v>10260.307968511002</v>
      </c>
      <c r="AZ117" s="2">
        <f t="shared" si="343"/>
        <v>10625.214699612836</v>
      </c>
      <c r="BA117" s="2">
        <f t="shared" si="343"/>
        <v>10995.958662718409</v>
      </c>
      <c r="BB117" s="2">
        <f t="shared" si="343"/>
        <v>11372.229997833107</v>
      </c>
      <c r="BC117" s="2">
        <f t="shared" si="343"/>
        <v>11753.64254276827</v>
      </c>
      <c r="BD117" s="2">
        <f t="shared" si="343"/>
        <v>12139.778004847725</v>
      </c>
      <c r="BE117" s="2">
        <f t="shared" si="343"/>
        <v>12530.210254328427</v>
      </c>
      <c r="BF117" s="2">
        <f t="shared" si="343"/>
        <v>12924.518051013532</v>
      </c>
      <c r="BG117" s="2">
        <f t="shared" si="343"/>
        <v>13322.291193143232</v>
      </c>
      <c r="BH117" s="2">
        <f t="shared" si="343"/>
        <v>13723.133063762489</v>
      </c>
      <c r="BI117" s="2">
        <f t="shared" si="343"/>
        <v>14126.66128296229</v>
      </c>
      <c r="BJ117" s="2">
        <f t="shared" ref="BJ117" si="344">+BI117*(1-$B$10)^(BJ2-BI2)+BI116*(BJ2-BI2)</f>
        <v>14532.507461610916</v>
      </c>
      <c r="BK117" s="2">
        <f t="shared" ref="BK117" si="345">+BJ117*(1-$B$10)^(BK2-BJ2)+BJ116*(BK2-BJ2)</f>
        <v>14940.316584607021</v>
      </c>
      <c r="BL117" s="2">
        <f t="shared" ref="BL117" si="346">+BK117*(1-$B$10)^(BL2-BK2)+BK116*(BL2-BK2)</f>
        <v>15349.746295761553</v>
      </c>
      <c r="BM117" s="2">
        <f t="shared" ref="BM117" si="347">+BL117*(1-$B$10)^(BM2-BL2)+BL116*(BM2-BL2)</f>
        <v>15760.466246142798</v>
      </c>
      <c r="BN117" s="2">
        <f t="shared" ref="BN117" si="348">+BM117*(1-$B$10)^(BN2-BM2)+BM116*(BN2-BM2)</f>
        <v>16172.157525428453</v>
      </c>
      <c r="BO117" s="2">
        <f t="shared" ref="BO117" si="349">+BN117*(1-$B$10)^(BO2-BN2)+BN116*(BO2-BN2)</f>
        <v>16584.512212038826</v>
      </c>
      <c r="BP117" s="2">
        <f t="shared" ref="BP117" si="350">+BO117*(1-$B$10)^(BP2-BO2)+BO116*(BP2-BO2)</f>
        <v>16997.233012994329</v>
      </c>
      <c r="BQ117" s="2">
        <f t="shared" ref="BQ117" si="351">+BP117*(1-$B$10)^(BQ2-BP2)+BP116*(BQ2-BP2)</f>
        <v>17410.032981584463</v>
      </c>
      <c r="BR117" s="2">
        <f t="shared" ref="BR117" si="352">+BQ117*(1-$B$10)^(BR2-BQ2)+BQ116*(BR2-BQ2)</f>
        <v>17822.635300302383</v>
      </c>
      <c r="BS117" s="2">
        <f t="shared" ref="BS117" si="353">+BR117*(1-$B$10)^(BS2-BR2)+BR116*(BS2-BR2)</f>
        <v>18234.773092686675</v>
      </c>
      <c r="BT117" s="2">
        <f t="shared" ref="BT117" si="354">+BS117*(1-$B$10)^(BT2-BS2)+BS116*(BT2-BS2)</f>
        <v>18646.189235672733</v>
      </c>
      <c r="BU117" s="2">
        <f t="shared" ref="BU117" si="355">+BT117*(1-$B$10)^(BU2-BT2)+BT116*(BU2-BT2)</f>
        <v>19056.636147862733</v>
      </c>
      <c r="BV117" s="2">
        <f t="shared" ref="BV117" si="356">+BU117*(1-$B$10)^(BV2-BU2)+BU116*(BV2-BU2)</f>
        <v>19465.875476524827</v>
      </c>
      <c r="BW117" s="2">
        <f t="shared" ref="BW117" si="357">+BV117*(1-$B$10)^(BW2-BV2)+BV116*(BW2-BV2)</f>
        <v>19873.677657041255</v>
      </c>
      <c r="BX117" s="2">
        <f t="shared" ref="BX117" si="358">+BW117*(1-$B$10)^(BX2-BW2)+BW116*(BX2-BW2)</f>
        <v>20279.821136286402</v>
      </c>
      <c r="BY117" s="2">
        <f t="shared" ref="BY117" si="359">+BX117*(1-$B$10)^(BY2-BX2)+BX116*(BY2-BX2)</f>
        <v>20684.091098165147</v>
      </c>
      <c r="BZ117" s="2">
        <f t="shared" ref="BZ117" si="360">+BY117*(1-$B$10)^(BZ2-BY2)+BY116*(BZ2-BY2)</f>
        <v>21086.277215431015</v>
      </c>
      <c r="CA117" s="2">
        <f t="shared" ref="CA117" si="361">+BZ117*(1-$B$10)^(CA2-BZ2)+BZ116*(CA2-BZ2)</f>
        <v>21486.169729350899</v>
      </c>
      <c r="CB117" s="2">
        <f t="shared" ref="CB117" si="362">+CA117*(1-$B$10)^(CB2-CA2)+CA116*(CB2-CA2)</f>
        <v>21883.552596432939</v>
      </c>
      <c r="CC117" s="2">
        <f t="shared" ref="CC117" si="363">+CB117*(1-$B$10)^(CC2-CB2)+CB116*(CC2-CB2)</f>
        <v>22278.191370671753</v>
      </c>
      <c r="CD117" s="2">
        <f t="shared" ref="CD117" si="364">+CC117*(1-$B$10)^(CD2-CC2)+CC116*(CD2-CC2)</f>
        <v>22669.811867430464</v>
      </c>
      <c r="CE117" s="2">
        <f t="shared" ref="CE117" si="365">+CD117*(1-$B$10)^(CE2-CD2)+CD116*(CE2-CD2)</f>
        <v>23058.062541113704</v>
      </c>
      <c r="CF117" s="2">
        <f t="shared" ref="CF117" si="366">+CE117*(1-$B$10)^(CF2-CE2)+CE116*(CF2-CE2)</f>
        <v>23442.448117719025</v>
      </c>
      <c r="CG117" s="2">
        <f t="shared" ref="CG117" si="367">+CF117*(1-$B$10)^(CG2-CF2)+CF116*(CG2-CF2)</f>
        <v>23822.212563196299</v>
      </c>
      <c r="CH117" s="2">
        <f t="shared" ref="CH117" si="368">+CG117*(1-$B$10)^(CH2-CG2)+CG116*(CH2-CG2)</f>
        <v>24196.132749116961</v>
      </c>
      <c r="CI117" s="2">
        <f t="shared" ref="CI117" si="369">+CH117*(1-$B$10)^(CI2-CH2)+CH116*(CI2-CH2)</f>
        <v>24562.154557029135</v>
      </c>
      <c r="CJ117" s="2">
        <f t="shared" ref="CJ117" si="370">+CI117*(1-$B$10)^(CJ2-CI2)+CI116*(CJ2-CI2)</f>
        <v>24916.750902837273</v>
      </c>
      <c r="CK117" s="2">
        <f t="shared" ref="CK117" si="371">+CJ117*(1-$B$10)^(CK2-CJ2)+CJ116*(CK2-CJ2)</f>
        <v>25253.787462939428</v>
      </c>
      <c r="CL117" s="2">
        <f t="shared" ref="CL117" si="372">+CK117*(1-$B$10)^(CL2-CK2)+CK116*(CL2-CK2)</f>
        <v>25562.512848787297</v>
      </c>
      <c r="CM117" s="2">
        <f t="shared" ref="CM117" si="373">+CL117*(1-$B$10)^(CM2-CL2)+CL116*(CM2-CL2)</f>
        <v>25823.977903530318</v>
      </c>
      <c r="CN117" s="2">
        <f t="shared" ref="CN117" si="374">+CM117*(1-$B$10)^(CN2-CM2)+CM116*(CN2-CM2)</f>
        <v>26004.592795816992</v>
      </c>
      <c r="CO117" s="2">
        <f t="shared" ref="CO117" si="375">+CN117*(1-$B$10)^(CO2-CN2)+CN116*(CO2-CN2)</f>
        <v>26820.106596256486</v>
      </c>
      <c r="CP117" s="2">
        <f t="shared" ref="CP117" si="376">+CO117*(1-$B$10)^(CP2-CO2)+CO116*(CP2-CO2)</f>
        <v>27506.253465888592</v>
      </c>
      <c r="CQ117" s="2">
        <f t="shared" ref="CQ117" si="377">+CP117*(1-$B$10)^(CQ2-CP2)+CP116*(CQ2-CP2)</f>
        <v>28097.239319906723</v>
      </c>
      <c r="CR117" s="2">
        <f t="shared" ref="CR117" si="378">+CQ117*(1-$B$10)^(CR2-CQ2)+CQ116*(CR2-CQ2)</f>
        <v>28618.13897180773</v>
      </c>
      <c r="CS117" s="2">
        <f t="shared" ref="CS117" si="379">+CR117*(1-$B$10)^(CS2-CR2)+CR116*(CS2-CR2)</f>
        <v>29087.209897414254</v>
      </c>
      <c r="CT117" s="2">
        <f t="shared" ref="CT117" si="380">+CS117*(1-$B$10)^(CT2-CS2)+CS116*(CT2-CS2)</f>
        <v>29517.683832814735</v>
      </c>
      <c r="CU117" s="2">
        <f t="shared" ref="CU117" si="381">+CT117*(1-$B$10)^(CU2-CT2)+CT116*(CU2-CT2)</f>
        <v>29919.118836351467</v>
      </c>
      <c r="CV117" s="2">
        <f t="shared" ref="CV117" si="382">+CU117*(1-$B$10)^(CV2-CU2)+CU116*(CV2-CU2)</f>
        <v>30298.403244655292</v>
      </c>
      <c r="CW117" s="2">
        <f t="shared" ref="CW117" si="383">+CV117*(1-$B$10)^(CW2-CV2)+CV116*(CW2-CV2)</f>
        <v>30660.493258960738</v>
      </c>
    </row>
    <row r="118" spans="1:101" ht="20.75" customHeight="1" thickBot="1" x14ac:dyDescent="0.25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 x14ac:dyDescent="0.2">
      <c r="A119" s="8" t="s">
        <v>78</v>
      </c>
      <c r="B119" s="46">
        <f t="shared" ref="B119:AG119" si="384">+B15</f>
        <v>1E-3</v>
      </c>
      <c r="C119" s="2">
        <f t="shared" si="384"/>
        <v>1E-3</v>
      </c>
      <c r="D119" s="2">
        <f t="shared" si="384"/>
        <v>1E-3</v>
      </c>
      <c r="E119" s="2">
        <f t="shared" si="384"/>
        <v>1E-3</v>
      </c>
      <c r="F119" s="2">
        <f t="shared" si="384"/>
        <v>1E-3</v>
      </c>
      <c r="G119" s="2">
        <f t="shared" si="384"/>
        <v>1E-3</v>
      </c>
      <c r="H119" s="2">
        <f t="shared" si="384"/>
        <v>1E-3</v>
      </c>
      <c r="I119" s="2">
        <f t="shared" si="384"/>
        <v>1E-3</v>
      </c>
      <c r="J119" s="2">
        <f t="shared" si="384"/>
        <v>1E-3</v>
      </c>
      <c r="K119" s="2">
        <f t="shared" si="384"/>
        <v>1E-3</v>
      </c>
      <c r="L119" s="2">
        <f t="shared" si="384"/>
        <v>1E-3</v>
      </c>
      <c r="M119" s="2">
        <f t="shared" si="384"/>
        <v>1E-3</v>
      </c>
      <c r="N119" s="2">
        <f t="shared" si="384"/>
        <v>1E-3</v>
      </c>
      <c r="O119" s="2">
        <f t="shared" si="384"/>
        <v>1E-3</v>
      </c>
      <c r="P119" s="2">
        <f t="shared" si="384"/>
        <v>1E-3</v>
      </c>
      <c r="Q119" s="2">
        <f t="shared" si="384"/>
        <v>1E-3</v>
      </c>
      <c r="R119" s="2">
        <f t="shared" si="384"/>
        <v>1E-3</v>
      </c>
      <c r="S119" s="2">
        <f t="shared" si="384"/>
        <v>1E-3</v>
      </c>
      <c r="T119" s="2">
        <f t="shared" si="384"/>
        <v>1E-3</v>
      </c>
      <c r="U119" s="2">
        <f t="shared" si="384"/>
        <v>1E-3</v>
      </c>
      <c r="V119" s="2">
        <f t="shared" si="384"/>
        <v>1E-3</v>
      </c>
      <c r="W119" s="2">
        <f t="shared" si="384"/>
        <v>1E-3</v>
      </c>
      <c r="X119" s="2">
        <f t="shared" si="384"/>
        <v>1E-3</v>
      </c>
      <c r="Y119" s="2">
        <f t="shared" si="384"/>
        <v>1E-3</v>
      </c>
      <c r="Z119" s="2">
        <f t="shared" si="384"/>
        <v>1E-3</v>
      </c>
      <c r="AA119" s="2">
        <f t="shared" si="384"/>
        <v>1E-3</v>
      </c>
      <c r="AB119" s="2">
        <f t="shared" si="384"/>
        <v>1E-3</v>
      </c>
      <c r="AC119" s="2">
        <f t="shared" si="384"/>
        <v>1E-3</v>
      </c>
      <c r="AD119" s="2">
        <f t="shared" si="384"/>
        <v>1E-3</v>
      </c>
      <c r="AE119" s="2">
        <f t="shared" si="384"/>
        <v>1E-3</v>
      </c>
      <c r="AF119" s="2">
        <f t="shared" si="384"/>
        <v>1E-3</v>
      </c>
      <c r="AG119" s="2">
        <f t="shared" si="384"/>
        <v>1E-3</v>
      </c>
      <c r="AH119" s="2">
        <f t="shared" ref="AH119:BI119" si="385">+AH15</f>
        <v>1E-3</v>
      </c>
      <c r="AI119" s="2">
        <f t="shared" si="385"/>
        <v>1E-3</v>
      </c>
      <c r="AJ119" s="2">
        <f t="shared" si="385"/>
        <v>1E-3</v>
      </c>
      <c r="AK119" s="2">
        <f t="shared" si="385"/>
        <v>1E-3</v>
      </c>
      <c r="AL119" s="2">
        <f t="shared" si="385"/>
        <v>1E-3</v>
      </c>
      <c r="AM119" s="2">
        <f t="shared" si="385"/>
        <v>1E-3</v>
      </c>
      <c r="AN119" s="2">
        <f t="shared" si="385"/>
        <v>1E-3</v>
      </c>
      <c r="AO119" s="2">
        <f t="shared" si="385"/>
        <v>1E-3</v>
      </c>
      <c r="AP119" s="2">
        <f t="shared" si="385"/>
        <v>1E-3</v>
      </c>
      <c r="AQ119" s="2">
        <f t="shared" si="385"/>
        <v>1E-3</v>
      </c>
      <c r="AR119" s="2">
        <f t="shared" si="385"/>
        <v>1E-3</v>
      </c>
      <c r="AS119" s="2">
        <f t="shared" si="385"/>
        <v>1E-3</v>
      </c>
      <c r="AT119" s="2">
        <f t="shared" si="385"/>
        <v>1E-3</v>
      </c>
      <c r="AU119" s="2">
        <f t="shared" si="385"/>
        <v>1E-3</v>
      </c>
      <c r="AV119" s="2">
        <f t="shared" si="385"/>
        <v>1E-3</v>
      </c>
      <c r="AW119" s="2">
        <f t="shared" si="385"/>
        <v>1E-3</v>
      </c>
      <c r="AX119" s="2">
        <f t="shared" si="385"/>
        <v>1E-3</v>
      </c>
      <c r="AY119" s="2">
        <f t="shared" si="385"/>
        <v>1E-3</v>
      </c>
      <c r="AZ119" s="2">
        <f t="shared" si="385"/>
        <v>1E-3</v>
      </c>
      <c r="BA119" s="2">
        <f t="shared" si="385"/>
        <v>1E-3</v>
      </c>
      <c r="BB119" s="2">
        <f t="shared" si="385"/>
        <v>1E-3</v>
      </c>
      <c r="BC119" s="2">
        <f t="shared" si="385"/>
        <v>1E-3</v>
      </c>
      <c r="BD119" s="2">
        <f t="shared" si="385"/>
        <v>1E-3</v>
      </c>
      <c r="BE119" s="2">
        <f t="shared" si="385"/>
        <v>1E-3</v>
      </c>
      <c r="BF119" s="2">
        <f t="shared" si="385"/>
        <v>1E-3</v>
      </c>
      <c r="BG119" s="2">
        <f t="shared" si="385"/>
        <v>1E-3</v>
      </c>
      <c r="BH119" s="2">
        <f t="shared" si="385"/>
        <v>1E-3</v>
      </c>
      <c r="BI119" s="2">
        <f t="shared" si="385"/>
        <v>1E-3</v>
      </c>
      <c r="BJ119" s="2">
        <f t="shared" ref="BJ119:CW119" si="386">+BJ15</f>
        <v>1E-3</v>
      </c>
      <c r="BK119" s="2">
        <f t="shared" si="386"/>
        <v>1E-3</v>
      </c>
      <c r="BL119" s="2">
        <f t="shared" si="386"/>
        <v>1E-3</v>
      </c>
      <c r="BM119" s="2">
        <f t="shared" si="386"/>
        <v>1E-3</v>
      </c>
      <c r="BN119" s="2">
        <f t="shared" si="386"/>
        <v>1E-3</v>
      </c>
      <c r="BO119" s="2">
        <f t="shared" si="386"/>
        <v>1E-3</v>
      </c>
      <c r="BP119" s="2">
        <f t="shared" si="386"/>
        <v>1E-3</v>
      </c>
      <c r="BQ119" s="2">
        <f t="shared" si="386"/>
        <v>1E-3</v>
      </c>
      <c r="BR119" s="2">
        <f t="shared" si="386"/>
        <v>1E-3</v>
      </c>
      <c r="BS119" s="2">
        <f t="shared" si="386"/>
        <v>1E-3</v>
      </c>
      <c r="BT119" s="2">
        <f t="shared" si="386"/>
        <v>1E-3</v>
      </c>
      <c r="BU119" s="2">
        <f t="shared" si="386"/>
        <v>1E-3</v>
      </c>
      <c r="BV119" s="2">
        <f t="shared" si="386"/>
        <v>1E-3</v>
      </c>
      <c r="BW119" s="2">
        <f t="shared" si="386"/>
        <v>1E-3</v>
      </c>
      <c r="BX119" s="2">
        <f t="shared" si="386"/>
        <v>1E-3</v>
      </c>
      <c r="BY119" s="2">
        <f t="shared" si="386"/>
        <v>1E-3</v>
      </c>
      <c r="BZ119" s="2">
        <f t="shared" si="386"/>
        <v>1E-3</v>
      </c>
      <c r="CA119" s="2">
        <f t="shared" si="386"/>
        <v>1E-3</v>
      </c>
      <c r="CB119" s="2">
        <f t="shared" si="386"/>
        <v>1E-3</v>
      </c>
      <c r="CC119" s="2">
        <f t="shared" si="386"/>
        <v>1E-3</v>
      </c>
      <c r="CD119" s="2">
        <f t="shared" si="386"/>
        <v>1E-3</v>
      </c>
      <c r="CE119" s="2">
        <f t="shared" si="386"/>
        <v>1E-3</v>
      </c>
      <c r="CF119" s="2">
        <f t="shared" si="386"/>
        <v>1E-3</v>
      </c>
      <c r="CG119" s="2">
        <f t="shared" si="386"/>
        <v>1E-3</v>
      </c>
      <c r="CH119" s="2">
        <f t="shared" si="386"/>
        <v>1E-3</v>
      </c>
      <c r="CI119" s="2">
        <f t="shared" si="386"/>
        <v>1E-3</v>
      </c>
      <c r="CJ119" s="2">
        <f t="shared" si="386"/>
        <v>1E-3</v>
      </c>
      <c r="CK119" s="2">
        <f t="shared" si="386"/>
        <v>1E-3</v>
      </c>
      <c r="CL119" s="2">
        <f t="shared" si="386"/>
        <v>1E-3</v>
      </c>
      <c r="CM119" s="2">
        <f t="shared" si="386"/>
        <v>1E-3</v>
      </c>
      <c r="CN119" s="2">
        <f t="shared" si="386"/>
        <v>1E-3</v>
      </c>
      <c r="CO119" s="2">
        <f t="shared" si="386"/>
        <v>1E-3</v>
      </c>
      <c r="CP119" s="2">
        <f t="shared" si="386"/>
        <v>1E-3</v>
      </c>
      <c r="CQ119" s="2">
        <f t="shared" si="386"/>
        <v>1E-3</v>
      </c>
      <c r="CR119" s="2">
        <f t="shared" si="386"/>
        <v>1E-3</v>
      </c>
      <c r="CS119" s="2">
        <f t="shared" si="386"/>
        <v>1E-3</v>
      </c>
      <c r="CT119" s="2">
        <f t="shared" si="386"/>
        <v>1E-3</v>
      </c>
      <c r="CU119" s="2">
        <f t="shared" si="386"/>
        <v>1E-3</v>
      </c>
      <c r="CV119" s="2">
        <f t="shared" si="386"/>
        <v>1E-3</v>
      </c>
      <c r="CW119" s="2">
        <f t="shared" si="386"/>
        <v>1E-3</v>
      </c>
    </row>
    <row r="120" spans="1:101" ht="20.75" customHeight="1" x14ac:dyDescent="0.2">
      <c r="A120" s="8" t="s">
        <v>22</v>
      </c>
      <c r="B120" s="46">
        <f t="shared" ref="B120:AG120" si="387">+$B$5*B104/B117</f>
        <v>0.14149428965308389</v>
      </c>
      <c r="C120" s="2">
        <f t="shared" si="387"/>
        <v>0.14034424437589044</v>
      </c>
      <c r="D120" s="2">
        <f t="shared" si="387"/>
        <v>0.13922076430293537</v>
      </c>
      <c r="E120" s="2">
        <f t="shared" si="387"/>
        <v>0.13814765699867923</v>
      </c>
      <c r="F120" s="2">
        <f t="shared" si="387"/>
        <v>0.1371355651327108</v>
      </c>
      <c r="G120" s="2">
        <f t="shared" si="387"/>
        <v>0.13618824476879399</v>
      </c>
      <c r="H120" s="2">
        <f t="shared" si="387"/>
        <v>0.13530593763131901</v>
      </c>
      <c r="I120" s="2">
        <f t="shared" si="387"/>
        <v>0.13448715699786967</v>
      </c>
      <c r="J120" s="2">
        <f t="shared" si="387"/>
        <v>0.13372961395439212</v>
      </c>
      <c r="K120" s="2">
        <f t="shared" si="387"/>
        <v>0.13303068292951448</v>
      </c>
      <c r="L120" s="2">
        <f t="shared" si="387"/>
        <v>0.13238762538353993</v>
      </c>
      <c r="M120" s="2">
        <f t="shared" si="387"/>
        <v>0.13179769152898982</v>
      </c>
      <c r="N120" s="2">
        <f t="shared" si="387"/>
        <v>0.13125816604514712</v>
      </c>
      <c r="O120" s="2">
        <f t="shared" si="387"/>
        <v>0.13076639538515833</v>
      </c>
      <c r="P120" s="2">
        <f t="shared" si="387"/>
        <v>0.13031981988279176</v>
      </c>
      <c r="Q120" s="2">
        <f t="shared" si="387"/>
        <v>0.12991603105196342</v>
      </c>
      <c r="R120" s="2">
        <f t="shared" si="387"/>
        <v>0.12955287862584938</v>
      </c>
      <c r="S120" s="2">
        <f t="shared" si="387"/>
        <v>0.12922866728157484</v>
      </c>
      <c r="T120" s="2">
        <f t="shared" si="387"/>
        <v>0.12894251415436409</v>
      </c>
      <c r="U120" s="2">
        <f t="shared" si="387"/>
        <v>0.12868715329862751</v>
      </c>
      <c r="V120" s="2">
        <f t="shared" si="387"/>
        <v>0.12845724905441583</v>
      </c>
      <c r="W120" s="2">
        <f t="shared" si="387"/>
        <v>0.12824863902389938</v>
      </c>
      <c r="X120" s="2">
        <f t="shared" si="387"/>
        <v>0.1280578911932814</v>
      </c>
      <c r="Y120" s="2">
        <f t="shared" si="387"/>
        <v>0.12788204345443038</v>
      </c>
      <c r="Z120" s="2">
        <f t="shared" si="387"/>
        <v>0.12771844939607879</v>
      </c>
      <c r="AA120" s="2">
        <f t="shared" si="387"/>
        <v>0.12756468623181466</v>
      </c>
      <c r="AB120" s="2">
        <f t="shared" si="387"/>
        <v>0.12741849901768795</v>
      </c>
      <c r="AC120" s="2">
        <f t="shared" si="387"/>
        <v>0.12727776624803849</v>
      </c>
      <c r="AD120" s="2">
        <f t="shared" si="387"/>
        <v>0.12714047800966707</v>
      </c>
      <c r="AE120" s="2">
        <f t="shared" si="387"/>
        <v>0.12700472123827747</v>
      </c>
      <c r="AF120" s="2">
        <f t="shared" si="387"/>
        <v>0.1268686692183425</v>
      </c>
      <c r="AG120" s="2">
        <f t="shared" si="387"/>
        <v>0.12673057320659101</v>
      </c>
      <c r="AH120" s="2">
        <f t="shared" ref="AH120:BI120" si="388">+$B$5*AH104/AH117</f>
        <v>0.12658875478311812</v>
      </c>
      <c r="AI120" s="2">
        <f t="shared" si="388"/>
        <v>0.12644159782624462</v>
      </c>
      <c r="AJ120" s="2">
        <f t="shared" si="388"/>
        <v>0.12628753861237768</v>
      </c>
      <c r="AK120" s="2">
        <f t="shared" si="388"/>
        <v>0.12612505192069812</v>
      </c>
      <c r="AL120" s="2">
        <f t="shared" si="388"/>
        <v>0.12595262960993428</v>
      </c>
      <c r="AM120" s="2">
        <f t="shared" si="388"/>
        <v>0.12576874538242705</v>
      </c>
      <c r="AN120" s="2">
        <f t="shared" si="388"/>
        <v>0.12557179500826171</v>
      </c>
      <c r="AO120" s="2">
        <f t="shared" si="388"/>
        <v>0.12535999241099452</v>
      </c>
      <c r="AP120" s="2">
        <f t="shared" si="388"/>
        <v>0.12513118787480479</v>
      </c>
      <c r="AQ120" s="2">
        <f t="shared" si="388"/>
        <v>0.12488254836689881</v>
      </c>
      <c r="AR120" s="2">
        <f t="shared" si="388"/>
        <v>0.12460999548404852</v>
      </c>
      <c r="AS120" s="2">
        <f t="shared" si="388"/>
        <v>0.12430721897493195</v>
      </c>
      <c r="AT120" s="2">
        <f t="shared" si="388"/>
        <v>0.12396395287600435</v>
      </c>
      <c r="AU120" s="2">
        <f t="shared" si="388"/>
        <v>0.12356298361739362</v>
      </c>
      <c r="AV120" s="2">
        <f t="shared" si="388"/>
        <v>0.12336067901457612</v>
      </c>
      <c r="AW120" s="2">
        <f t="shared" si="388"/>
        <v>0.12316810955196376</v>
      </c>
      <c r="AX120" s="2">
        <f t="shared" si="388"/>
        <v>0.12296901496391348</v>
      </c>
      <c r="AY120" s="2">
        <f t="shared" si="388"/>
        <v>0.12275684710589345</v>
      </c>
      <c r="AZ120" s="2">
        <f t="shared" si="388"/>
        <v>0.12253013789583116</v>
      </c>
      <c r="BA120" s="2">
        <f t="shared" si="388"/>
        <v>0.12228990193313656</v>
      </c>
      <c r="BB120" s="2">
        <f t="shared" si="388"/>
        <v>0.1220382145386775</v>
      </c>
      <c r="BC120" s="2">
        <f t="shared" si="388"/>
        <v>0.1217774617950667</v>
      </c>
      <c r="BD120" s="2">
        <f t="shared" si="388"/>
        <v>0.12150996821010199</v>
      </c>
      <c r="BE120" s="2">
        <f t="shared" si="388"/>
        <v>0.12123783147549999</v>
      </c>
      <c r="BF120" s="2">
        <f t="shared" si="388"/>
        <v>0.12096286674586927</v>
      </c>
      <c r="BG120" s="2">
        <f t="shared" si="388"/>
        <v>0.12068660573697604</v>
      </c>
      <c r="BH120" s="2">
        <f t="shared" si="388"/>
        <v>0.12041032056930784</v>
      </c>
      <c r="BI120" s="2">
        <f t="shared" si="388"/>
        <v>0.12013505660546081</v>
      </c>
      <c r="BJ120" s="2">
        <f t="shared" ref="BJ120:CW120" si="389">+$B$5*BJ104/BJ117</f>
        <v>0.11986166623292799</v>
      </c>
      <c r="BK120" s="2">
        <f t="shared" si="389"/>
        <v>0.11959084003467399</v>
      </c>
      <c r="BL120" s="2">
        <f t="shared" si="389"/>
        <v>0.1193231340467118</v>
      </c>
      <c r="BM120" s="2">
        <f t="shared" si="389"/>
        <v>0.11905899274051383</v>
      </c>
      <c r="BN120" s="2">
        <f t="shared" si="389"/>
        <v>0.11879876823936851</v>
      </c>
      <c r="BO120" s="2">
        <f t="shared" si="389"/>
        <v>0.1185427361377204</v>
      </c>
      <c r="BP120" s="2">
        <f t="shared" si="389"/>
        <v>0.11829110857021927</v>
      </c>
      <c r="BQ120" s="2">
        <f t="shared" si="389"/>
        <v>0.11804404499329411</v>
      </c>
      <c r="BR120" s="2">
        <f t="shared" si="389"/>
        <v>0.11780166107465113</v>
      </c>
      <c r="BS120" s="2">
        <f t="shared" si="389"/>
        <v>0.11756403613287972</v>
      </c>
      <c r="BT120" s="2">
        <f t="shared" si="389"/>
        <v>0.11733121946204118</v>
      </c>
      <c r="BU120" s="2">
        <f t="shared" si="389"/>
        <v>0.11710323580633082</v>
      </c>
      <c r="BV120" s="2">
        <f t="shared" si="389"/>
        <v>0.11688009042950269</v>
      </c>
      <c r="BW120" s="2">
        <f t="shared" si="389"/>
        <v>0.11666177394050167</v>
      </c>
      <c r="BX120" s="2">
        <f t="shared" si="389"/>
        <v>0.11644826774565484</v>
      </c>
      <c r="BY120" s="2">
        <f t="shared" si="389"/>
        <v>0.11623955066957731</v>
      </c>
      <c r="BZ120" s="2">
        <f t="shared" si="389"/>
        <v>0.11603560841176344</v>
      </c>
      <c r="CA120" s="2">
        <f t="shared" si="389"/>
        <v>0.11583644808157334</v>
      </c>
      <c r="CB120" s="2">
        <f t="shared" si="389"/>
        <v>0.11564212179065766</v>
      </c>
      <c r="CC120" s="2">
        <f t="shared" si="389"/>
        <v>0.11545276657165757</v>
      </c>
      <c r="CD120" s="2">
        <f t="shared" si="389"/>
        <v>0.11526867261016346</v>
      </c>
      <c r="CE120" s="2">
        <f t="shared" si="389"/>
        <v>0.11509040097780854</v>
      </c>
      <c r="CF120" s="2">
        <f t="shared" si="389"/>
        <v>0.11491898770025805</v>
      </c>
      <c r="CG120" s="2">
        <f t="shared" si="389"/>
        <v>0.1147562981847344</v>
      </c>
      <c r="CH120" s="2">
        <f t="shared" si="389"/>
        <v>0.1146056438656583</v>
      </c>
      <c r="CI120" s="2">
        <f t="shared" si="389"/>
        <v>0.11447285774348948</v>
      </c>
      <c r="CJ120" s="2">
        <f t="shared" si="389"/>
        <v>0.11436817654251659</v>
      </c>
      <c r="CK120" s="2">
        <f t="shared" si="389"/>
        <v>0.11430955530055051</v>
      </c>
      <c r="CL120" s="2">
        <f t="shared" si="389"/>
        <v>0.11432856730564739</v>
      </c>
      <c r="CM120" s="2">
        <f t="shared" si="389"/>
        <v>0.11448110078286938</v>
      </c>
      <c r="CN120" s="2">
        <f t="shared" si="389"/>
        <v>0.11486736204649489</v>
      </c>
      <c r="CO120" s="2">
        <f t="shared" si="389"/>
        <v>0.11331887020986083</v>
      </c>
      <c r="CP120" s="2">
        <f t="shared" si="389"/>
        <v>0.11220930989277632</v>
      </c>
      <c r="CQ120" s="2">
        <f t="shared" si="389"/>
        <v>0.11140077952960022</v>
      </c>
      <c r="CR120" s="2">
        <f t="shared" si="389"/>
        <v>0.1108009211834345</v>
      </c>
      <c r="CS120" s="2">
        <f t="shared" si="389"/>
        <v>0.11034690979380272</v>
      </c>
      <c r="CT120" s="2">
        <f t="shared" si="389"/>
        <v>0.10999552638989098</v>
      </c>
      <c r="CU120" s="2">
        <f t="shared" si="389"/>
        <v>0.10971679584395015</v>
      </c>
      <c r="CV120" s="2">
        <f t="shared" si="389"/>
        <v>0.10948980371506314</v>
      </c>
      <c r="CW120" s="2">
        <f t="shared" si="389"/>
        <v>0.10929989212074404</v>
      </c>
    </row>
    <row r="121" spans="1:101" ht="20.75" customHeight="1" x14ac:dyDescent="0.2">
      <c r="A121" s="8" t="s">
        <v>23</v>
      </c>
      <c r="B121" s="47">
        <f>+AVERAGE($B120:B120)</f>
        <v>0.14149428965308389</v>
      </c>
      <c r="C121" s="2">
        <f>+AVERAGE($B120:C120)</f>
        <v>0.14091926701448715</v>
      </c>
      <c r="D121" s="2">
        <f>+AVERAGE($B120:D120)</f>
        <v>0.1403530994439699</v>
      </c>
      <c r="E121" s="2">
        <f>+AVERAGE($B120:E120)</f>
        <v>0.13980173883264724</v>
      </c>
      <c r="F121" s="2">
        <f>+AVERAGE($B120:F120)</f>
        <v>0.13926850409265995</v>
      </c>
      <c r="G121" s="2">
        <f>+AVERAGE($B120:G120)</f>
        <v>0.1387551275386823</v>
      </c>
      <c r="H121" s="2">
        <f>+AVERAGE($B120:H120)</f>
        <v>0.13826238612334468</v>
      </c>
      <c r="I121" s="2">
        <f>+AVERAGE($B120:I120)</f>
        <v>0.13779048248266032</v>
      </c>
      <c r="J121" s="2">
        <f>+AVERAGE($B120:J120)</f>
        <v>0.1373392748684083</v>
      </c>
      <c r="K121" s="2">
        <f>+AVERAGE($B120:K120)</f>
        <v>0.13690841567451892</v>
      </c>
      <c r="L121" s="2">
        <f>+AVERAGE($B120:L120)</f>
        <v>0.13649743473897538</v>
      </c>
      <c r="M121" s="2">
        <f>+AVERAGE($B120:M120)</f>
        <v>0.13610578947147658</v>
      </c>
      <c r="N121" s="2">
        <f>+AVERAGE($B120:N120)</f>
        <v>0.13573289536175892</v>
      </c>
      <c r="O121" s="2">
        <f>+AVERAGE($B120:O120)</f>
        <v>0.13537814536343032</v>
      </c>
      <c r="P121" s="2">
        <f>+AVERAGE($B120:P120)</f>
        <v>0.13504092366472109</v>
      </c>
      <c r="Q121" s="2">
        <f>+AVERAGE($B120:Q120)</f>
        <v>0.13472061787642373</v>
      </c>
      <c r="R121" s="2">
        <f>+AVERAGE($B120:R120)</f>
        <v>0.13441663321462524</v>
      </c>
      <c r="S121" s="2">
        <f>+AVERAGE($B120:S120)</f>
        <v>0.13412841288501132</v>
      </c>
      <c r="T121" s="2">
        <f>+AVERAGE($B120:T120)</f>
        <v>0.13385547084655622</v>
      </c>
      <c r="U121" s="2">
        <f>+AVERAGE($B120:U120)</f>
        <v>0.13359705496915977</v>
      </c>
      <c r="V121" s="2">
        <f>+AVERAGE($B120:V120)</f>
        <v>0.1333523023065529</v>
      </c>
      <c r="W121" s="2">
        <f>+AVERAGE($B120:W120)</f>
        <v>0.13312031761188683</v>
      </c>
      <c r="X121" s="2">
        <f>+AVERAGE($B120:X120)</f>
        <v>0.13290021211542574</v>
      </c>
      <c r="Y121" s="2">
        <f>+AVERAGE($B120:Y120)</f>
        <v>0.13269112175455092</v>
      </c>
      <c r="Z121" s="2">
        <f>+AVERAGE($B120:Z120)</f>
        <v>0.13249221486021204</v>
      </c>
      <c r="AA121" s="2">
        <f>+AVERAGE($B120:AA120)</f>
        <v>0.13230269452835058</v>
      </c>
      <c r="AB121" s="2">
        <f>+AVERAGE($B120:AB120)</f>
        <v>0.13212179839832605</v>
      </c>
      <c r="AC121" s="2">
        <f>+AVERAGE($B120:AC120)</f>
        <v>0.1319487972501015</v>
      </c>
      <c r="AD121" s="2">
        <f>+AVERAGE($B120:AD120)</f>
        <v>0.13178299313836239</v>
      </c>
      <c r="AE121" s="2">
        <f>+AVERAGE($B120:AE120)</f>
        <v>0.13162371740835957</v>
      </c>
      <c r="AF121" s="2">
        <f>+AVERAGE($B120:AF120)</f>
        <v>0.13147032875706868</v>
      </c>
      <c r="AG121" s="2">
        <f>+AVERAGE($B120:AG120)</f>
        <v>0.13132221139611625</v>
      </c>
      <c r="AH121" s="2">
        <f>+AVERAGE($B120:AH120)</f>
        <v>0.13117877331693448</v>
      </c>
      <c r="AI121" s="2">
        <f>+AVERAGE($B120:AI120)</f>
        <v>0.13103944462603181</v>
      </c>
      <c r="AJ121" s="2">
        <f>+AVERAGE($B120:AJ120)</f>
        <v>0.13090367588278454</v>
      </c>
      <c r="AK121" s="2">
        <f>+AVERAGE($B120:AK120)</f>
        <v>0.13077093632828216</v>
      </c>
      <c r="AL121" s="2">
        <f>+AVERAGE($B120:AL120)</f>
        <v>0.13064071182238085</v>
      </c>
      <c r="AM121" s="2">
        <f>+AVERAGE($B120:AM120)</f>
        <v>0.13051250217922417</v>
      </c>
      <c r="AN121" s="2">
        <f>+AVERAGE($B120:AN120)</f>
        <v>0.13038581737996874</v>
      </c>
      <c r="AO121" s="2">
        <f>+AVERAGE($B120:AO120)</f>
        <v>0.13026017175574439</v>
      </c>
      <c r="AP121" s="2">
        <f>+AVERAGE($B120:AP120)</f>
        <v>0.13013507458791659</v>
      </c>
      <c r="AQ121" s="2">
        <f>+AVERAGE($B120:AQ120)</f>
        <v>0.13001001443979712</v>
      </c>
      <c r="AR121" s="2">
        <f>+AVERAGE($B120:AR120)</f>
        <v>0.12988443260361693</v>
      </c>
      <c r="AS121" s="2">
        <f>+AVERAGE($B120:AS120)</f>
        <v>0.12975767774841954</v>
      </c>
      <c r="AT121" s="2">
        <f>+AVERAGE($B120:AT120)</f>
        <v>0.12962892830681033</v>
      </c>
      <c r="AU121" s="2">
        <f>+AVERAGE($B120:AU120)</f>
        <v>0.12949705994399691</v>
      </c>
      <c r="AV121" s="2">
        <f>+AVERAGE($B120:AV120)</f>
        <v>0.12936649864762625</v>
      </c>
      <c r="AW121" s="2">
        <f>+AVERAGE($B120:AW120)</f>
        <v>0.12923736554146661</v>
      </c>
      <c r="AX121" s="2">
        <f>+AVERAGE($B120:AX120)</f>
        <v>0.12910944001947575</v>
      </c>
      <c r="AY121" s="2">
        <f>+AVERAGE($B120:AY120)</f>
        <v>0.12898238816120411</v>
      </c>
      <c r="AZ121" s="2">
        <f>+AVERAGE($B120:AZ120)</f>
        <v>0.12885587345011834</v>
      </c>
      <c r="BA121" s="2">
        <f>+AVERAGE($B120:BA120)</f>
        <v>0.12872960476709946</v>
      </c>
      <c r="BB121" s="2">
        <f>+AVERAGE($B120:BB120)</f>
        <v>0.12860335212128018</v>
      </c>
      <c r="BC121" s="2">
        <f>+AVERAGE($B120:BC120)</f>
        <v>0.12847694674486881</v>
      </c>
      <c r="BD121" s="2">
        <f>+AVERAGE($B120:BD120)</f>
        <v>0.12835027440787306</v>
      </c>
      <c r="BE121" s="2">
        <f>+AVERAGE($B120:BE120)</f>
        <v>0.12822326649836641</v>
      </c>
      <c r="BF121" s="2">
        <f>+AVERAGE($B120:BF120)</f>
        <v>0.12809589106411207</v>
      </c>
      <c r="BG121" s="2">
        <f>+AVERAGE($B120:BG120)</f>
        <v>0.12796814476536833</v>
      </c>
      <c r="BH121" s="2">
        <f>+AVERAGE($B120:BH120)</f>
        <v>0.12784004605018087</v>
      </c>
      <c r="BI121" s="2">
        <f>+AVERAGE($B120:BI120)</f>
        <v>0.12771162955943555</v>
      </c>
      <c r="BJ121" s="2">
        <f>+AVERAGE($B120:BJ120)</f>
        <v>0.12758294163605016</v>
      </c>
      <c r="BK121" s="2">
        <f>+AVERAGE($B120:BK120)</f>
        <v>0.12745403677151185</v>
      </c>
      <c r="BL121" s="2">
        <f>+AVERAGE($B120:BL120)</f>
        <v>0.12732497482349917</v>
      </c>
      <c r="BM121" s="2">
        <f>+AVERAGE($B120:BM120)</f>
        <v>0.12719581885345252</v>
      </c>
      <c r="BN121" s="2">
        <f>+AVERAGE($B120:BN120)</f>
        <v>0.12706663345938971</v>
      </c>
      <c r="BO121" s="2">
        <f>+AVERAGE($B120:BO120)</f>
        <v>0.12693748349997047</v>
      </c>
      <c r="BP121" s="2">
        <f>+AVERAGE($B120:BP120)</f>
        <v>0.12680843312788462</v>
      </c>
      <c r="BQ121" s="2">
        <f>+AVERAGE($B120:BQ120)</f>
        <v>0.12667954506708182</v>
      </c>
      <c r="BR121" s="2">
        <f>+AVERAGE($B120:BR120)</f>
        <v>0.12655088008168427</v>
      </c>
      <c r="BS121" s="2">
        <f>+AVERAGE($B120:BS120)</f>
        <v>0.12642249659670135</v>
      </c>
      <c r="BT121" s="2">
        <f>+AVERAGE($B120:BT120)</f>
        <v>0.12629445043987517</v>
      </c>
      <c r="BU121" s="2">
        <f>+AVERAGE($B120:BU120)</f>
        <v>0.12616679468107594</v>
      </c>
      <c r="BV121" s="2">
        <f>+AVERAGE($B120:BV120)</f>
        <v>0.12603957955434206</v>
      </c>
      <c r="BW121" s="2">
        <f>+AVERAGE($B120:BW120)</f>
        <v>0.12591285245145231</v>
      </c>
      <c r="BX121" s="2">
        <f>+AVERAGE($B120:BX120)</f>
        <v>0.12578665798870833</v>
      </c>
      <c r="BY121" s="2">
        <f>+AVERAGE($B120:BY120)</f>
        <v>0.1256610381555619</v>
      </c>
      <c r="BZ121" s="2">
        <f>+AVERAGE($B120:BZ120)</f>
        <v>0.1255360325744736</v>
      </c>
      <c r="CA121" s="2">
        <f>+AVERAGE($B120:CA120)</f>
        <v>0.12541167892712873</v>
      </c>
      <c r="CB121" s="2">
        <f>+AVERAGE($B120:CB120)</f>
        <v>0.12528801364692022</v>
      </c>
      <c r="CC121" s="2">
        <f>+AVERAGE($B120:CC120)</f>
        <v>0.12516507305847943</v>
      </c>
      <c r="CD121" s="2">
        <f>+AVERAGE($B120:CD120)</f>
        <v>0.1250428952751669</v>
      </c>
      <c r="CE121" s="2">
        <f>+AVERAGE($B120:CE120)</f>
        <v>0.12492152339349179</v>
      </c>
      <c r="CF121" s="2">
        <f>+AVERAGE($B120:CF120)</f>
        <v>0.12480101091526007</v>
      </c>
      <c r="CG121" s="2">
        <f>+AVERAGE($B120:CG120)</f>
        <v>0.12468143100180142</v>
      </c>
      <c r="CH121" s="2">
        <f>+AVERAGE($B120:CH120)</f>
        <v>0.1245628923296115</v>
      </c>
      <c r="CI121" s="2">
        <f>+AVERAGE($B120:CI120)</f>
        <v>0.12444556634605194</v>
      </c>
      <c r="CJ121" s="2">
        <f>+AVERAGE($B120:CJ120)</f>
        <v>0.12432973427934464</v>
      </c>
      <c r="CK121" s="2">
        <f>+AVERAGE($B120:CK120)</f>
        <v>0.12421586860913107</v>
      </c>
      <c r="CL121" s="2">
        <f>+AVERAGE($B120:CL120)</f>
        <v>0.12410477533605822</v>
      </c>
      <c r="CM121" s="2">
        <f>+AVERAGE($B120:CM120)</f>
        <v>0.12399784561880058</v>
      </c>
      <c r="CN121" s="2">
        <f>+AVERAGE($B120:CN120)</f>
        <v>0.12389751063448952</v>
      </c>
      <c r="CO121" s="2">
        <f>+AVERAGE($B120:CO120)</f>
        <v>0.12378252541248269</v>
      </c>
      <c r="CP121" s="2">
        <f>+AVERAGE($B120:CP120)</f>
        <v>0.12365808223485145</v>
      </c>
      <c r="CQ121" s="2">
        <f>+AVERAGE($B120:CQ120)</f>
        <v>0.12352768539756152</v>
      </c>
      <c r="CR121" s="2">
        <f>+AVERAGE($B120:CR120)</f>
        <v>0.12339371945846546</v>
      </c>
      <c r="CS121" s="2">
        <f>+AVERAGE($B120:CS120)</f>
        <v>0.12325781519112522</v>
      </c>
      <c r="CT121" s="2">
        <f>+AVERAGE($B120:CT120)</f>
        <v>0.12312109056430838</v>
      </c>
      <c r="CU121" s="2">
        <f>+AVERAGE($B120:CU120)</f>
        <v>0.1229843120467537</v>
      </c>
      <c r="CV121" s="2">
        <f>+AVERAGE($B120:CV120)</f>
        <v>0.12284800388178711</v>
      </c>
      <c r="CW121" s="2">
        <f>+AVERAGE($B120:CW120)</f>
        <v>0.12271252276417668</v>
      </c>
    </row>
    <row r="122" spans="1:101" ht="20.75" customHeight="1" x14ac:dyDescent="0.2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 x14ac:dyDescent="0.2">
      <c r="A123" s="9" t="s">
        <v>34</v>
      </c>
      <c r="B123" s="27">
        <f>B110-B116</f>
        <v>77.744656846505308</v>
      </c>
      <c r="C123" s="3">
        <f>C110-C116</f>
        <v>92.998899534013219</v>
      </c>
      <c r="D123" s="3">
        <f t="shared" ref="D123:AH123" si="390">D110-D116</f>
        <v>109.95847610356572</v>
      </c>
      <c r="E123" s="3">
        <f t="shared" si="390"/>
        <v>128.65055282467029</v>
      </c>
      <c r="F123" s="3">
        <f t="shared" si="390"/>
        <v>149.0962802152153</v>
      </c>
      <c r="G123" s="3">
        <f t="shared" si="390"/>
        <v>171.31149002145369</v>
      </c>
      <c r="H123" s="3">
        <f t="shared" si="390"/>
        <v>195.30723974257083</v>
      </c>
      <c r="I123" s="3">
        <f t="shared" si="390"/>
        <v>221.09023932206065</v>
      </c>
      <c r="J123" s="3">
        <f t="shared" si="390"/>
        <v>248.66319088499961</v>
      </c>
      <c r="K123" s="3">
        <f t="shared" si="390"/>
        <v>278.02506856741729</v>
      </c>
      <c r="L123" s="3">
        <f t="shared" si="390"/>
        <v>309.17136102817722</v>
      </c>
      <c r="M123" s="3">
        <f t="shared" si="390"/>
        <v>342.09429639850805</v>
      </c>
      <c r="N123" s="3">
        <f t="shared" si="390"/>
        <v>376.78306961166436</v>
      </c>
      <c r="O123" s="3">
        <f t="shared" si="390"/>
        <v>413.22409346163607</v>
      </c>
      <c r="P123" s="3">
        <f t="shared" si="390"/>
        <v>451.40131050130816</v>
      </c>
      <c r="Q123" s="3">
        <f t="shared" si="390"/>
        <v>491.29662487661005</v>
      </c>
      <c r="R123" s="3">
        <f t="shared" si="390"/>
        <v>532.89056870546915</v>
      </c>
      <c r="S123" s="3">
        <f t="shared" si="390"/>
        <v>576.16342262357944</v>
      </c>
      <c r="T123" s="3">
        <f t="shared" si="390"/>
        <v>621.11090721633764</v>
      </c>
      <c r="U123" s="3">
        <f t="shared" si="390"/>
        <v>667.7242538489686</v>
      </c>
      <c r="V123" s="3">
        <f t="shared" si="390"/>
        <v>715.99142919150722</v>
      </c>
      <c r="W123" s="3">
        <f t="shared" si="390"/>
        <v>765.89797844771851</v>
      </c>
      <c r="X123" s="3">
        <f t="shared" si="390"/>
        <v>817.42762114896323</v>
      </c>
      <c r="Y123" s="3">
        <f t="shared" si="390"/>
        <v>870.56268781805318</v>
      </c>
      <c r="Z123" s="3">
        <f t="shared" si="390"/>
        <v>925.28445616313309</v>
      </c>
      <c r="AA123" s="3">
        <f t="shared" si="390"/>
        <v>981.57342382343097</v>
      </c>
      <c r="AB123" s="3">
        <f t="shared" si="390"/>
        <v>1039.4095440997546</v>
      </c>
      <c r="AC123" s="3">
        <f t="shared" si="390"/>
        <v>1098.7724396990332</v>
      </c>
      <c r="AD123" s="3">
        <f t="shared" si="390"/>
        <v>1159.641601997082</v>
      </c>
      <c r="AE123" s="3">
        <f t="shared" si="390"/>
        <v>1221.9965859346871</v>
      </c>
      <c r="AF123" s="3">
        <f t="shared" si="390"/>
        <v>1285.8171995538819</v>
      </c>
      <c r="AG123" s="3">
        <f t="shared" si="390"/>
        <v>1351.0836893472781</v>
      </c>
      <c r="AH123" s="3">
        <f t="shared" si="390"/>
        <v>1417.7769200220418</v>
      </c>
      <c r="AI123" s="3">
        <f t="shared" ref="AI123:BI123" si="391">AI110-AI116</f>
        <v>1485.8785398770849</v>
      </c>
      <c r="AJ123" s="3">
        <f t="shared" si="391"/>
        <v>1555.3711185392826</v>
      </c>
      <c r="AK123" s="3">
        <f t="shared" si="391"/>
        <v>1626.2382305556835</v>
      </c>
      <c r="AL123" s="3">
        <f t="shared" si="391"/>
        <v>1698.4644333813856</v>
      </c>
      <c r="AM123" s="3">
        <f t="shared" si="391"/>
        <v>1772.0350511338461</v>
      </c>
      <c r="AN123" s="3">
        <f t="shared" si="391"/>
        <v>1846.9355859730861</v>
      </c>
      <c r="AO123" s="3">
        <f t="shared" si="391"/>
        <v>1923.1504507224863</v>
      </c>
      <c r="AP123" s="3">
        <f t="shared" si="391"/>
        <v>2000.6604372792519</v>
      </c>
      <c r="AQ123" s="3">
        <f t="shared" si="391"/>
        <v>2079.437868426588</v>
      </c>
      <c r="AR123" s="3">
        <f t="shared" si="391"/>
        <v>2159.4374997919267</v>
      </c>
      <c r="AS123" s="3">
        <f t="shared" si="391"/>
        <v>2240.5796791533853</v>
      </c>
      <c r="AT123" s="3">
        <f t="shared" si="391"/>
        <v>2322.7194498788135</v>
      </c>
      <c r="AU123" s="3">
        <f t="shared" si="391"/>
        <v>2409.1190083013907</v>
      </c>
      <c r="AV123" s="3">
        <f t="shared" si="391"/>
        <v>2496.6304647207821</v>
      </c>
      <c r="AW123" s="3">
        <f t="shared" si="391"/>
        <v>2585.4331730032636</v>
      </c>
      <c r="AX123" s="3">
        <f t="shared" si="391"/>
        <v>2675.5748788091191</v>
      </c>
      <c r="AY123" s="3">
        <f t="shared" si="391"/>
        <v>2767.0287020643464</v>
      </c>
      <c r="AZ123" s="3">
        <f t="shared" si="391"/>
        <v>2859.7271500464922</v>
      </c>
      <c r="BA123" s="3">
        <f t="shared" si="391"/>
        <v>2953.5820686820839</v>
      </c>
      <c r="BB123" s="3">
        <f t="shared" si="391"/>
        <v>3048.4960980229898</v>
      </c>
      <c r="BC123" s="3">
        <f t="shared" si="391"/>
        <v>3144.3690585568534</v>
      </c>
      <c r="BD123" s="3">
        <f t="shared" si="391"/>
        <v>3241.1013674214155</v>
      </c>
      <c r="BE123" s="3">
        <f t="shared" si="391"/>
        <v>3338.5957493500009</v>
      </c>
      <c r="BF123" s="3">
        <f t="shared" si="391"/>
        <v>3436.7580007494553</v>
      </c>
      <c r="BG123" s="3">
        <f t="shared" si="391"/>
        <v>3535.4972452028132</v>
      </c>
      <c r="BH123" s="3">
        <f t="shared" si="391"/>
        <v>3634.7259400141015</v>
      </c>
      <c r="BI123" s="3">
        <f t="shared" si="391"/>
        <v>3734.3597679454174</v>
      </c>
      <c r="BJ123" s="3">
        <f t="shared" ref="BJ123:CW123" si="392">BJ110-BJ116</f>
        <v>3834.3174946534864</v>
      </c>
      <c r="BK123" s="3">
        <f t="shared" si="392"/>
        <v>3934.5208284302903</v>
      </c>
      <c r="BL123" s="3">
        <f t="shared" si="392"/>
        <v>4034.8942909255461</v>
      </c>
      <c r="BM123" s="3">
        <f t="shared" si="392"/>
        <v>4135.3651167483458</v>
      </c>
      <c r="BN123" s="3">
        <f t="shared" si="392"/>
        <v>4235.863168824174</v>
      </c>
      <c r="BO123" s="3">
        <f t="shared" si="392"/>
        <v>4336.3208759314275</v>
      </c>
      <c r="BP123" s="3">
        <f t="shared" si="392"/>
        <v>4436.6731830932613</v>
      </c>
      <c r="BQ123" s="3">
        <f t="shared" si="392"/>
        <v>4536.8575110174579</v>
      </c>
      <c r="BR123" s="3">
        <f t="shared" si="392"/>
        <v>4636.8137265125561</v>
      </c>
      <c r="BS123" s="3">
        <f t="shared" si="392"/>
        <v>4736.4841197299329</v>
      </c>
      <c r="BT123" s="3">
        <f t="shared" si="392"/>
        <v>4835.813385686276</v>
      </c>
      <c r="BU123" s="3">
        <f t="shared" si="392"/>
        <v>4934.7486193110599</v>
      </c>
      <c r="BV123" s="3">
        <f t="shared" si="392"/>
        <v>5033.2393117354341</v>
      </c>
      <c r="BW123" s="3">
        <f t="shared" si="392"/>
        <v>5131.2373835357876</v>
      </c>
      <c r="BX123" s="3">
        <f t="shared" si="392"/>
        <v>5228.6972411384504</v>
      </c>
      <c r="BY123" s="3">
        <f t="shared" si="392"/>
        <v>5325.5759160594389</v>
      </c>
      <c r="BZ123" s="3">
        <f t="shared" si="392"/>
        <v>5421.8333219688566</v>
      </c>
      <c r="CA123" s="3">
        <f t="shared" si="392"/>
        <v>5517.4327283846196</v>
      </c>
      <c r="CB123" s="3">
        <f t="shared" si="392"/>
        <v>5612.3416404821437</v>
      </c>
      <c r="CC123" s="3">
        <f t="shared" si="392"/>
        <v>5706.5333638691491</v>
      </c>
      <c r="CD123" s="3">
        <f t="shared" si="392"/>
        <v>5799.9898001923448</v>
      </c>
      <c r="CE123" s="3">
        <f t="shared" si="392"/>
        <v>5892.7064144126862</v>
      </c>
      <c r="CF123" s="3">
        <f t="shared" si="392"/>
        <v>5984.7010238752973</v>
      </c>
      <c r="CG123" s="3">
        <f t="shared" si="392"/>
        <v>6076.0293269678787</v>
      </c>
      <c r="CH123" s="3">
        <f t="shared" si="392"/>
        <v>6166.8123402296569</v>
      </c>
      <c r="CI123" s="3">
        <f t="shared" si="392"/>
        <v>6257.2848451957079</v>
      </c>
      <c r="CJ123" s="3">
        <f t="shared" si="392"/>
        <v>6347.8811417398874</v>
      </c>
      <c r="CK123" s="3">
        <f t="shared" si="392"/>
        <v>6439.387380245993</v>
      </c>
      <c r="CL123" s="3">
        <f t="shared" si="392"/>
        <v>6533.2141611451198</v>
      </c>
      <c r="CM123" s="3">
        <f t="shared" si="392"/>
        <v>6631.8908383840862</v>
      </c>
      <c r="CN123" s="3">
        <f t="shared" si="392"/>
        <v>6584.8272551252958</v>
      </c>
      <c r="CO123" s="3">
        <f t="shared" si="392"/>
        <v>6702.3377272680182</v>
      </c>
      <c r="CP123" s="3">
        <f t="shared" si="392"/>
        <v>6809.0668286220298</v>
      </c>
      <c r="CQ123" s="3">
        <f t="shared" si="392"/>
        <v>6907.8154567002875</v>
      </c>
      <c r="CR123" s="3">
        <f t="shared" si="392"/>
        <v>7000.5657525822262</v>
      </c>
      <c r="CS123" s="3">
        <f t="shared" si="392"/>
        <v>7088.7254007256197</v>
      </c>
      <c r="CT123" s="3">
        <f t="shared" si="392"/>
        <v>7173.2965716737035</v>
      </c>
      <c r="CU123" s="3">
        <f t="shared" si="392"/>
        <v>7254.9939970221221</v>
      </c>
      <c r="CV123" s="3">
        <f t="shared" si="392"/>
        <v>7334.3281138056645</v>
      </c>
      <c r="CW123" s="3">
        <f t="shared" si="392"/>
        <v>7411.6639209392479</v>
      </c>
    </row>
    <row r="124" spans="1:101" ht="20.75" customHeight="1" x14ac:dyDescent="0.2">
      <c r="A124" s="8" t="s">
        <v>89</v>
      </c>
      <c r="B124" s="46">
        <f>+C124</f>
        <v>8.988434150055479</v>
      </c>
      <c r="C124" s="5">
        <f t="shared" ref="C124:AH124" si="393">+(C117-B117)/(C2-B2)</f>
        <v>8.988434150055479</v>
      </c>
      <c r="D124" s="5">
        <f t="shared" si="393"/>
        <v>10.096554042663012</v>
      </c>
      <c r="E124" s="5">
        <f t="shared" si="393"/>
        <v>11.23842309961724</v>
      </c>
      <c r="F124" s="5">
        <f t="shared" si="393"/>
        <v>12.412093497299907</v>
      </c>
      <c r="G124" s="5">
        <f t="shared" si="393"/>
        <v>13.615603598005213</v>
      </c>
      <c r="H124" s="5">
        <f t="shared" si="393"/>
        <v>14.846924252623831</v>
      </c>
      <c r="I124" s="5">
        <f t="shared" si="393"/>
        <v>16.103931237633766</v>
      </c>
      <c r="J124" s="5">
        <f t="shared" si="393"/>
        <v>17.384397980758081</v>
      </c>
      <c r="K124" s="5">
        <f t="shared" si="393"/>
        <v>18.686002462758847</v>
      </c>
      <c r="L124" s="5">
        <f t="shared" si="393"/>
        <v>20.006341625353024</v>
      </c>
      <c r="M124" s="5">
        <f t="shared" si="393"/>
        <v>21.342946363891521</v>
      </c>
      <c r="N124" s="5">
        <f t="shared" si="393"/>
        <v>22.69328845861828</v>
      </c>
      <c r="O124" s="5">
        <f t="shared" si="393"/>
        <v>24.054766150788783</v>
      </c>
      <c r="P124" s="5">
        <f t="shared" si="393"/>
        <v>25.424648851615711</v>
      </c>
      <c r="Q124" s="5">
        <f t="shared" si="393"/>
        <v>26.799940405825055</v>
      </c>
      <c r="R124" s="5">
        <f t="shared" si="393"/>
        <v>28.177089470899681</v>
      </c>
      <c r="S124" s="5">
        <f t="shared" si="393"/>
        <v>29.551406216085617</v>
      </c>
      <c r="T124" s="5">
        <f t="shared" si="393"/>
        <v>30.915913545651527</v>
      </c>
      <c r="U124" s="5">
        <f t="shared" si="393"/>
        <v>32.296479468561941</v>
      </c>
      <c r="V124" s="5">
        <f t="shared" si="393"/>
        <v>33.688352519291492</v>
      </c>
      <c r="W124" s="5">
        <f t="shared" si="393"/>
        <v>35.08812317039947</v>
      </c>
      <c r="X124" s="5">
        <f t="shared" si="393"/>
        <v>36.493309423268599</v>
      </c>
      <c r="Y124" s="5">
        <f t="shared" si="393"/>
        <v>37.902085834291576</v>
      </c>
      <c r="Z124" s="5">
        <f t="shared" si="393"/>
        <v>39.31310846311235</v>
      </c>
      <c r="AA124" s="5">
        <f t="shared" si="393"/>
        <v>40.725403108358115</v>
      </c>
      <c r="AB124" s="5">
        <f t="shared" si="393"/>
        <v>42.138296241269565</v>
      </c>
      <c r="AC124" s="5">
        <f t="shared" si="393"/>
        <v>43.551372687445202</v>
      </c>
      <c r="AD124" s="5">
        <f t="shared" si="393"/>
        <v>44.964451261033176</v>
      </c>
      <c r="AE124" s="5">
        <f t="shared" si="393"/>
        <v>46.377574694028041</v>
      </c>
      <c r="AF124" s="5">
        <f t="shared" si="393"/>
        <v>47.791006434564039</v>
      </c>
      <c r="AG124" s="5">
        <f t="shared" si="393"/>
        <v>49.205236364645316</v>
      </c>
      <c r="AH124" s="5">
        <f t="shared" si="393"/>
        <v>50.620995518652855</v>
      </c>
      <c r="AI124" s="5">
        <f t="shared" ref="AI124:BI124" si="394">+(AI117-AH117)/(AI2-AH2)</f>
        <v>52.039282308770268</v>
      </c>
      <c r="AJ124" s="5">
        <f t="shared" si="394"/>
        <v>53.461410448755302</v>
      </c>
      <c r="AK124" s="5">
        <f t="shared" si="394"/>
        <v>54.889094703645426</v>
      </c>
      <c r="AL124" s="5">
        <f t="shared" si="394"/>
        <v>56.324606053227036</v>
      </c>
      <c r="AM124" s="5">
        <f t="shared" si="394"/>
        <v>57.771057110601035</v>
      </c>
      <c r="AN124" s="5">
        <f t="shared" si="394"/>
        <v>59.232923923786799</v>
      </c>
      <c r="AO124" s="5">
        <f t="shared" si="394"/>
        <v>60.717013503369529</v>
      </c>
      <c r="AP124" s="5">
        <f t="shared" si="394"/>
        <v>62.234241480317721</v>
      </c>
      <c r="AQ124" s="5">
        <f t="shared" si="394"/>
        <v>63.80290851028694</v>
      </c>
      <c r="AR124" s="5">
        <f t="shared" si="394"/>
        <v>65.454715003929053</v>
      </c>
      <c r="AS124" s="5">
        <f t="shared" si="394"/>
        <v>67.245781312796865</v>
      </c>
      <c r="AT124" s="5">
        <f t="shared" si="394"/>
        <v>69.276760007346823</v>
      </c>
      <c r="AU124" s="5">
        <f t="shared" si="394"/>
        <v>71.729393346435245</v>
      </c>
      <c r="AV124" s="5">
        <f t="shared" si="394"/>
        <v>68.828153734593428</v>
      </c>
      <c r="AW124" s="5">
        <f t="shared" si="394"/>
        <v>69.566647581552388</v>
      </c>
      <c r="AX124" s="5">
        <f t="shared" si="394"/>
        <v>70.610380566288953</v>
      </c>
      <c r="AY124" s="5">
        <f t="shared" si="394"/>
        <v>71.782723507431371</v>
      </c>
      <c r="AZ124" s="5">
        <f t="shared" si="394"/>
        <v>72.981346220366689</v>
      </c>
      <c r="BA124" s="5">
        <f t="shared" si="394"/>
        <v>74.148792621114623</v>
      </c>
      <c r="BB124" s="5">
        <f t="shared" si="394"/>
        <v>75.25426702293953</v>
      </c>
      <c r="BC124" s="5">
        <f t="shared" si="394"/>
        <v>76.282508987032628</v>
      </c>
      <c r="BD124" s="5">
        <f t="shared" si="394"/>
        <v>77.227092415891093</v>
      </c>
      <c r="BE124" s="5">
        <f t="shared" si="394"/>
        <v>78.086449896140408</v>
      </c>
      <c r="BF124" s="5">
        <f t="shared" si="394"/>
        <v>78.861559337021021</v>
      </c>
      <c r="BG124" s="5">
        <f t="shared" si="394"/>
        <v>79.554628425939882</v>
      </c>
      <c r="BH124" s="5">
        <f t="shared" si="394"/>
        <v>80.168374123851393</v>
      </c>
      <c r="BI124" s="5">
        <f t="shared" si="394"/>
        <v>80.705643839960246</v>
      </c>
      <c r="BJ124" s="5">
        <f t="shared" ref="BJ124" si="395">+(BJ117-BI117)/(BJ2-BI2)</f>
        <v>81.169235729725187</v>
      </c>
      <c r="BK124" s="5">
        <f t="shared" ref="BK124" si="396">+(BK117-BJ117)/(BK2-BJ2)</f>
        <v>81.561824599220927</v>
      </c>
      <c r="BL124" s="5">
        <f t="shared" ref="BL124" si="397">+(BL117-BK117)/(BL2-BK2)</f>
        <v>81.885942230906579</v>
      </c>
      <c r="BM124" s="5">
        <f t="shared" ref="BM124" si="398">+(BM117-BL117)/(BM2-BL2)</f>
        <v>82.143990076248883</v>
      </c>
      <c r="BN124" s="5">
        <f t="shared" ref="BN124" si="399">+(BN117-BM117)/(BN2-BM2)</f>
        <v>82.338255857130932</v>
      </c>
      <c r="BO124" s="5">
        <f t="shared" ref="BO124" si="400">+(BO117-BN117)/(BO2-BN2)</f>
        <v>82.470937322074676</v>
      </c>
      <c r="BP124" s="5">
        <f t="shared" ref="BP124" si="401">+(BP117-BO117)/(BP2-BO2)</f>
        <v>82.544160191100673</v>
      </c>
      <c r="BQ124" s="5">
        <f t="shared" ref="BQ124" si="402">+(BQ117-BP117)/(BQ2-BP2)</f>
        <v>82.559993718026817</v>
      </c>
      <c r="BR124" s="5">
        <f t="shared" ref="BR124" si="403">+(BR117-BQ117)/(BR2-BQ2)</f>
        <v>82.520463743583974</v>
      </c>
      <c r="BS124" s="5">
        <f t="shared" ref="BS124" si="404">+(BS117-BR117)/(BS2-BR2)</f>
        <v>82.427558476858394</v>
      </c>
      <c r="BT124" s="5">
        <f t="shared" ref="BT124" si="405">+(BT117-BS117)/(BT2-BS2)</f>
        <v>82.283228597211561</v>
      </c>
      <c r="BU124" s="5">
        <f t="shared" ref="BU124" si="406">+(BU117-BT117)/(BU2-BT2)</f>
        <v>82.08938243800003</v>
      </c>
      <c r="BV124" s="5">
        <f t="shared" ref="BV124" si="407">+(BV117-BU117)/(BV2-BU2)</f>
        <v>81.847865732418725</v>
      </c>
      <c r="BW124" s="5">
        <f t="shared" ref="BW124" si="408">+(BW117-BV117)/(BW2-BV2)</f>
        <v>81.56043610328561</v>
      </c>
      <c r="BX124" s="5">
        <f t="shared" ref="BX124" si="409">+(BX117-BW117)/(BX2-BW2)</f>
        <v>81.228695849029464</v>
      </c>
      <c r="BY124" s="5">
        <f t="shared" ref="BY124" si="410">+(BY117-BX117)/(BY2-BX2)</f>
        <v>80.85399237574893</v>
      </c>
      <c r="BZ124" s="5">
        <f t="shared" ref="BZ124" si="411">+(BZ117-BY117)/(BZ2-BY2)</f>
        <v>80.437223453173644</v>
      </c>
      <c r="CA124" s="5">
        <f t="shared" ref="CA124" si="412">+(CA117-BZ117)/(CA2-BZ2)</f>
        <v>79.978502783976722</v>
      </c>
      <c r="CB124" s="5">
        <f t="shared" ref="CB124" si="413">+(CB117-CA117)/(CB2-CA2)</f>
        <v>79.476573416408058</v>
      </c>
      <c r="CC124" s="5">
        <f t="shared" ref="CC124" si="414">+(CC117-CB117)/(CC2-CB2)</f>
        <v>78.927754847762841</v>
      </c>
      <c r="CD124" s="5">
        <f t="shared" ref="CD124" si="415">+(CD117-CC117)/(CD2-CC2)</f>
        <v>78.324099351742191</v>
      </c>
      <c r="CE124" s="5">
        <f t="shared" ref="CE124" si="416">+(CE117-CD117)/(CE2-CD2)</f>
        <v>77.650134736648027</v>
      </c>
      <c r="CF124" s="5">
        <f t="shared" ref="CF124" si="417">+(CF117-CE117)/(CF2-CE2)</f>
        <v>76.877115321064053</v>
      </c>
      <c r="CG124" s="5">
        <f t="shared" ref="CG124" si="418">+(CG117-CF117)/(CG2-CF2)</f>
        <v>75.952889095454879</v>
      </c>
      <c r="CH124" s="5">
        <f t="shared" ref="CH124" si="419">+(CH117-CG117)/(CH2-CG2)</f>
        <v>74.784037184132472</v>
      </c>
      <c r="CI124" s="5">
        <f t="shared" ref="CI124" si="420">+(CI117-CH117)/(CI2-CH2)</f>
        <v>73.204361582434643</v>
      </c>
      <c r="CJ124" s="5">
        <f t="shared" ref="CJ124" si="421">+(CJ117-CI117)/(CJ2-CI2)</f>
        <v>70.919269161627739</v>
      </c>
      <c r="CK124" s="5">
        <f t="shared" ref="CK124" si="422">+(CK117-CJ117)/(CK2-CJ2)</f>
        <v>67.407312020430979</v>
      </c>
      <c r="CL124" s="5">
        <f t="shared" ref="CL124" si="423">+(CL117-CK117)/(CL2-CK2)</f>
        <v>61.745077169573776</v>
      </c>
      <c r="CM124" s="5">
        <f t="shared" ref="CM124" si="424">+(CM117-CL117)/(CM2-CL2)</f>
        <v>52.293010948604206</v>
      </c>
      <c r="CN124" s="5">
        <f t="shared" ref="CN124" si="425">+(CN117-CM117)/(CN2-CM2)</f>
        <v>36.122978457334831</v>
      </c>
      <c r="CO124" s="5">
        <f t="shared" ref="CO124" si="426">+(CO117-CN117)/(CO2-CN2)</f>
        <v>163.10276008789879</v>
      </c>
      <c r="CP124" s="5">
        <f t="shared" ref="CP124" si="427">+(CP117-CO117)/(CP2-CO2)</f>
        <v>137.22937392642126</v>
      </c>
      <c r="CQ124" s="5">
        <f t="shared" ref="CQ124" si="428">+(CQ117-CP117)/(CQ2-CP2)</f>
        <v>118.19717080362607</v>
      </c>
      <c r="CR124" s="5">
        <f t="shared" ref="CR124" si="429">+(CR117-CQ117)/(CR2-CQ2)</f>
        <v>104.1799303802014</v>
      </c>
      <c r="CS124" s="5">
        <f t="shared" ref="CS124" si="430">+(CS117-CR117)/(CS2-CR2)</f>
        <v>93.81418512130476</v>
      </c>
      <c r="CT124" s="5">
        <f t="shared" ref="CT124" si="431">+(CT117-CS117)/(CT2-CS2)</f>
        <v>86.094787080096282</v>
      </c>
      <c r="CU124" s="5">
        <f t="shared" ref="CU124" si="432">+(CU117-CT117)/(CU2-CT2)</f>
        <v>80.287000707346309</v>
      </c>
      <c r="CV124" s="5">
        <f t="shared" ref="CV124" si="433">+(CV117-CU117)/(CV2-CU2)</f>
        <v>75.856881660765069</v>
      </c>
      <c r="CW124" s="5">
        <f t="shared" ref="CW124" si="434">+(CW117-CV117)/(CW2-CV2)</f>
        <v>72.418002861089192</v>
      </c>
    </row>
    <row r="125" spans="1:101" ht="20.75" customHeight="1" x14ac:dyDescent="0.2">
      <c r="A125" s="8" t="s">
        <v>165</v>
      </c>
      <c r="B125" s="46">
        <f t="shared" ref="B125:AG125" si="435">+SUM(B123:B124)</f>
        <v>86.73309099656079</v>
      </c>
      <c r="C125" s="5">
        <f t="shared" si="435"/>
        <v>101.9873336840687</v>
      </c>
      <c r="D125" s="5">
        <f t="shared" si="435"/>
        <v>120.05503014622873</v>
      </c>
      <c r="E125" s="5">
        <f t="shared" si="435"/>
        <v>139.88897592428754</v>
      </c>
      <c r="F125" s="5">
        <f t="shared" si="435"/>
        <v>161.50837371251521</v>
      </c>
      <c r="G125" s="5">
        <f t="shared" si="435"/>
        <v>184.9270936194589</v>
      </c>
      <c r="H125" s="5">
        <f t="shared" si="435"/>
        <v>210.15416399519466</v>
      </c>
      <c r="I125" s="5">
        <f t="shared" si="435"/>
        <v>237.19417055969441</v>
      </c>
      <c r="J125" s="5">
        <f t="shared" si="435"/>
        <v>266.04758886575769</v>
      </c>
      <c r="K125" s="5">
        <f t="shared" si="435"/>
        <v>296.71107103017613</v>
      </c>
      <c r="L125" s="5">
        <f t="shared" si="435"/>
        <v>329.17770265353022</v>
      </c>
      <c r="M125" s="5">
        <f t="shared" si="435"/>
        <v>363.43724276239959</v>
      </c>
      <c r="N125" s="5">
        <f t="shared" si="435"/>
        <v>399.47635807028263</v>
      </c>
      <c r="O125" s="5">
        <f t="shared" si="435"/>
        <v>437.27885961242487</v>
      </c>
      <c r="P125" s="5">
        <f t="shared" si="435"/>
        <v>476.82595935292386</v>
      </c>
      <c r="Q125" s="5">
        <f t="shared" si="435"/>
        <v>518.09656528243511</v>
      </c>
      <c r="R125" s="5">
        <f t="shared" si="435"/>
        <v>561.06765817636881</v>
      </c>
      <c r="S125" s="5">
        <f t="shared" si="435"/>
        <v>605.71482883966507</v>
      </c>
      <c r="T125" s="5">
        <f t="shared" si="435"/>
        <v>652.02682076198914</v>
      </c>
      <c r="U125" s="5">
        <f t="shared" si="435"/>
        <v>700.02073331753058</v>
      </c>
      <c r="V125" s="5">
        <f t="shared" si="435"/>
        <v>749.67978171079869</v>
      </c>
      <c r="W125" s="5">
        <f t="shared" si="435"/>
        <v>800.98610161811803</v>
      </c>
      <c r="X125" s="5">
        <f t="shared" si="435"/>
        <v>853.92093057223178</v>
      </c>
      <c r="Y125" s="5">
        <f t="shared" si="435"/>
        <v>908.46477365234477</v>
      </c>
      <c r="Z125" s="5">
        <f t="shared" si="435"/>
        <v>964.59756462624546</v>
      </c>
      <c r="AA125" s="5">
        <f t="shared" si="435"/>
        <v>1022.2988269317891</v>
      </c>
      <c r="AB125" s="5">
        <f t="shared" si="435"/>
        <v>1081.5478403410241</v>
      </c>
      <c r="AC125" s="5">
        <f t="shared" si="435"/>
        <v>1142.3238123864783</v>
      </c>
      <c r="AD125" s="5">
        <f t="shared" si="435"/>
        <v>1204.6060532581153</v>
      </c>
      <c r="AE125" s="5">
        <f t="shared" si="435"/>
        <v>1268.3741606287151</v>
      </c>
      <c r="AF125" s="5">
        <f t="shared" si="435"/>
        <v>1333.6082059884459</v>
      </c>
      <c r="AG125" s="5">
        <f t="shared" si="435"/>
        <v>1400.2889257119234</v>
      </c>
      <c r="AH125" s="5">
        <f t="shared" ref="AH125:BI125" si="436">+SUM(AH123:AH124)</f>
        <v>1468.3979155406946</v>
      </c>
      <c r="AI125" s="5">
        <f t="shared" si="436"/>
        <v>1537.9178221858551</v>
      </c>
      <c r="AJ125" s="5">
        <f t="shared" si="436"/>
        <v>1608.8325289880379</v>
      </c>
      <c r="AK125" s="5">
        <f t="shared" si="436"/>
        <v>1681.1273252593289</v>
      </c>
      <c r="AL125" s="5">
        <f t="shared" si="436"/>
        <v>1754.7890394346125</v>
      </c>
      <c r="AM125" s="5">
        <f t="shared" si="436"/>
        <v>1829.8061082444472</v>
      </c>
      <c r="AN125" s="5">
        <f t="shared" si="436"/>
        <v>1906.1685098968728</v>
      </c>
      <c r="AO125" s="5">
        <f t="shared" si="436"/>
        <v>1983.8674642258559</v>
      </c>
      <c r="AP125" s="5">
        <f t="shared" si="436"/>
        <v>2062.8946787595696</v>
      </c>
      <c r="AQ125" s="5">
        <f t="shared" si="436"/>
        <v>2143.2407769368751</v>
      </c>
      <c r="AR125" s="5">
        <f t="shared" si="436"/>
        <v>2224.8922147958556</v>
      </c>
      <c r="AS125" s="5">
        <f t="shared" si="436"/>
        <v>2307.825460466182</v>
      </c>
      <c r="AT125" s="5">
        <f t="shared" si="436"/>
        <v>2391.9962098861602</v>
      </c>
      <c r="AU125" s="5">
        <f t="shared" si="436"/>
        <v>2480.848401647826</v>
      </c>
      <c r="AV125" s="5">
        <f t="shared" si="436"/>
        <v>2565.4586184553755</v>
      </c>
      <c r="AW125" s="5">
        <f t="shared" si="436"/>
        <v>2654.999820584816</v>
      </c>
      <c r="AX125" s="5">
        <f t="shared" si="436"/>
        <v>2746.1852593754079</v>
      </c>
      <c r="AY125" s="5">
        <f t="shared" si="436"/>
        <v>2838.8114255717778</v>
      </c>
      <c r="AZ125" s="5">
        <f t="shared" si="436"/>
        <v>2932.7084962668587</v>
      </c>
      <c r="BA125" s="5">
        <f t="shared" si="436"/>
        <v>3027.7308613031987</v>
      </c>
      <c r="BB125" s="5">
        <f t="shared" si="436"/>
        <v>3123.7503650459294</v>
      </c>
      <c r="BC125" s="5">
        <f t="shared" si="436"/>
        <v>3220.6515675438859</v>
      </c>
      <c r="BD125" s="5">
        <f t="shared" si="436"/>
        <v>3318.3284598373066</v>
      </c>
      <c r="BE125" s="5">
        <f t="shared" si="436"/>
        <v>3416.6821992461414</v>
      </c>
      <c r="BF125" s="5">
        <f t="shared" si="436"/>
        <v>3515.6195600864762</v>
      </c>
      <c r="BG125" s="5">
        <f t="shared" si="436"/>
        <v>3615.0518736287531</v>
      </c>
      <c r="BH125" s="5">
        <f t="shared" si="436"/>
        <v>3714.8943141379527</v>
      </c>
      <c r="BI125" s="5">
        <f t="shared" si="436"/>
        <v>3815.0654117853778</v>
      </c>
      <c r="BJ125" s="5">
        <f t="shared" ref="BJ125:CW125" si="437">+SUM(BJ123:BJ124)</f>
        <v>3915.4867303832116</v>
      </c>
      <c r="BK125" s="5">
        <f t="shared" si="437"/>
        <v>4016.0826530295112</v>
      </c>
      <c r="BL125" s="5">
        <f t="shared" si="437"/>
        <v>4116.7802331564526</v>
      </c>
      <c r="BM125" s="5">
        <f t="shared" si="437"/>
        <v>4217.5091068245947</v>
      </c>
      <c r="BN125" s="5">
        <f t="shared" si="437"/>
        <v>4318.2014246813051</v>
      </c>
      <c r="BO125" s="5">
        <f t="shared" si="437"/>
        <v>4418.7918132535024</v>
      </c>
      <c r="BP125" s="5">
        <f t="shared" si="437"/>
        <v>4519.217343284362</v>
      </c>
      <c r="BQ125" s="5">
        <f t="shared" si="437"/>
        <v>4619.4175047354847</v>
      </c>
      <c r="BR125" s="5">
        <f t="shared" si="437"/>
        <v>4719.3341902561397</v>
      </c>
      <c r="BS125" s="5">
        <f t="shared" si="437"/>
        <v>4818.9116782067913</v>
      </c>
      <c r="BT125" s="5">
        <f t="shared" si="437"/>
        <v>4918.0966142834877</v>
      </c>
      <c r="BU125" s="5">
        <f t="shared" si="437"/>
        <v>5016.8380017490599</v>
      </c>
      <c r="BV125" s="5">
        <f t="shared" si="437"/>
        <v>5115.0871774678526</v>
      </c>
      <c r="BW125" s="5">
        <f t="shared" si="437"/>
        <v>5212.7978196390732</v>
      </c>
      <c r="BX125" s="5">
        <f t="shared" si="437"/>
        <v>5309.9259369874799</v>
      </c>
      <c r="BY125" s="5">
        <f t="shared" si="437"/>
        <v>5406.4299084351878</v>
      </c>
      <c r="BZ125" s="5">
        <f t="shared" si="437"/>
        <v>5502.2705454220304</v>
      </c>
      <c r="CA125" s="5">
        <f t="shared" si="437"/>
        <v>5597.4112311685967</v>
      </c>
      <c r="CB125" s="5">
        <f t="shared" si="437"/>
        <v>5691.8182138985521</v>
      </c>
      <c r="CC125" s="5">
        <f t="shared" si="437"/>
        <v>5785.4611187169121</v>
      </c>
      <c r="CD125" s="5">
        <f t="shared" si="437"/>
        <v>5878.3138995440868</v>
      </c>
      <c r="CE125" s="5">
        <f t="shared" si="437"/>
        <v>5970.3565491493346</v>
      </c>
      <c r="CF125" s="5">
        <f t="shared" si="437"/>
        <v>6061.578139196361</v>
      </c>
      <c r="CG125" s="5">
        <f t="shared" si="437"/>
        <v>6151.9822160633339</v>
      </c>
      <c r="CH125" s="5">
        <f t="shared" si="437"/>
        <v>6241.596377413789</v>
      </c>
      <c r="CI125" s="5">
        <f t="shared" si="437"/>
        <v>6330.4892067781429</v>
      </c>
      <c r="CJ125" s="5">
        <f t="shared" si="437"/>
        <v>6418.8004109015155</v>
      </c>
      <c r="CK125" s="5">
        <f t="shared" si="437"/>
        <v>6506.7946922664241</v>
      </c>
      <c r="CL125" s="5">
        <f t="shared" si="437"/>
        <v>6594.9592383146937</v>
      </c>
      <c r="CM125" s="5">
        <f t="shared" si="437"/>
        <v>6684.1838493326904</v>
      </c>
      <c r="CN125" s="5">
        <f t="shared" si="437"/>
        <v>6620.950233582631</v>
      </c>
      <c r="CO125" s="5">
        <f t="shared" si="437"/>
        <v>6865.440487355917</v>
      </c>
      <c r="CP125" s="5">
        <f t="shared" si="437"/>
        <v>6946.2962025484512</v>
      </c>
      <c r="CQ125" s="5">
        <f t="shared" si="437"/>
        <v>7026.0126275039138</v>
      </c>
      <c r="CR125" s="5">
        <f t="shared" si="437"/>
        <v>7104.745682962428</v>
      </c>
      <c r="CS125" s="5">
        <f t="shared" si="437"/>
        <v>7182.5395858469246</v>
      </c>
      <c r="CT125" s="5">
        <f t="shared" si="437"/>
        <v>7259.3913587538</v>
      </c>
      <c r="CU125" s="5">
        <f t="shared" si="437"/>
        <v>7335.2809977294683</v>
      </c>
      <c r="CV125" s="5">
        <f t="shared" si="437"/>
        <v>7410.1849954664294</v>
      </c>
      <c r="CW125" s="5">
        <f t="shared" si="437"/>
        <v>7484.0819238003369</v>
      </c>
    </row>
    <row r="126" spans="1:101" ht="20.75" customHeight="1" x14ac:dyDescent="0.2">
      <c r="A126" s="8" t="s">
        <v>51</v>
      </c>
      <c r="B126" s="47">
        <f t="shared" ref="B126:AG126" si="438">(B123/B53)*1000</f>
        <v>10.501777231731097</v>
      </c>
      <c r="C126" s="2">
        <f t="shared" si="438"/>
        <v>11.842330788975113</v>
      </c>
      <c r="D126" s="2">
        <f t="shared" si="438"/>
        <v>13.304238555013097</v>
      </c>
      <c r="E126" s="2">
        <f t="shared" si="438"/>
        <v>14.891877037138503</v>
      </c>
      <c r="F126" s="2">
        <f t="shared" si="438"/>
        <v>16.609517611718509</v>
      </c>
      <c r="G126" s="2">
        <f t="shared" si="438"/>
        <v>18.461199037917392</v>
      </c>
      <c r="H126" s="2">
        <f t="shared" si="438"/>
        <v>20.450635422860159</v>
      </c>
      <c r="I126" s="2">
        <f t="shared" si="438"/>
        <v>22.581150708907195</v>
      </c>
      <c r="J126" s="2">
        <f t="shared" si="438"/>
        <v>24.85563371058884</v>
      </c>
      <c r="K126" s="2">
        <f t="shared" si="438"/>
        <v>27.276509658304722</v>
      </c>
      <c r="L126" s="2">
        <f t="shared" si="438"/>
        <v>29.845725387359025</v>
      </c>
      <c r="M126" s="2">
        <f t="shared" si="438"/>
        <v>32.564746192905382</v>
      </c>
      <c r="N126" s="2">
        <f t="shared" si="438"/>
        <v>35.434563213756398</v>
      </c>
      <c r="O126" s="2">
        <f t="shared" si="438"/>
        <v>38.455710923189798</v>
      </c>
      <c r="P126" s="2">
        <f t="shared" si="438"/>
        <v>41.628296183212363</v>
      </c>
      <c r="Q126" s="2">
        <f t="shared" si="438"/>
        <v>44.95204257247471</v>
      </c>
      <c r="R126" s="2">
        <f t="shared" si="438"/>
        <v>48.426358870068796</v>
      </c>
      <c r="S126" s="2">
        <f t="shared" si="438"/>
        <v>52.05045000675095</v>
      </c>
      <c r="T126" s="2">
        <f t="shared" si="438"/>
        <v>55.824737568314312</v>
      </c>
      <c r="U126" s="2">
        <f t="shared" si="438"/>
        <v>59.74905839987057</v>
      </c>
      <c r="V126" s="2">
        <f t="shared" si="438"/>
        <v>63.822804283776371</v>
      </c>
      <c r="W126" s="2">
        <f t="shared" si="438"/>
        <v>68.045020880581319</v>
      </c>
      <c r="X126" s="2">
        <f t="shared" si="438"/>
        <v>72.414480434289644</v>
      </c>
      <c r="Y126" s="2">
        <f t="shared" si="438"/>
        <v>76.929737485406193</v>
      </c>
      <c r="Z126" s="2">
        <f t="shared" si="438"/>
        <v>81.589173550474257</v>
      </c>
      <c r="AA126" s="2">
        <f t="shared" si="438"/>
        <v>86.391034461723123</v>
      </c>
      <c r="AB126" s="2">
        <f t="shared" si="438"/>
        <v>91.333462942528243</v>
      </c>
      <c r="AC126" s="2">
        <f t="shared" si="438"/>
        <v>96.414527895655795</v>
      </c>
      <c r="AD126" s="2">
        <f t="shared" si="438"/>
        <v>101.63225117650944</v>
      </c>
      <c r="AE126" s="2">
        <f t="shared" si="438"/>
        <v>106.98463283303519</v>
      </c>
      <c r="AF126" s="2">
        <f t="shared" si="438"/>
        <v>112.46967481038267</v>
      </c>
      <c r="AG126" s="2">
        <f t="shared" si="438"/>
        <v>118.08540330788992</v>
      </c>
      <c r="AH126" s="2">
        <f t="shared" ref="AH126:BI126" si="439">(AH123/AH53)*1000</f>
        <v>123.82988974981285</v>
      </c>
      <c r="AI126" s="2">
        <f t="shared" si="439"/>
        <v>129.70126968428011</v>
      </c>
      <c r="AJ126" s="2">
        <f t="shared" si="439"/>
        <v>135.69775853721984</v>
      </c>
      <c r="AK126" s="2">
        <f t="shared" si="439"/>
        <v>141.81766199217029</v>
      </c>
      <c r="AL126" s="2">
        <f t="shared" si="439"/>
        <v>148.05937659188768</v>
      </c>
      <c r="AM126" s="2">
        <f t="shared" si="439"/>
        <v>154.42137292139003</v>
      </c>
      <c r="AN126" s="2">
        <f t="shared" si="439"/>
        <v>160.9021459387254</v>
      </c>
      <c r="AO126" s="2">
        <f t="shared" si="439"/>
        <v>167.50010586299311</v>
      </c>
      <c r="AP126" s="2">
        <f t="shared" si="439"/>
        <v>174.21335874783617</v>
      </c>
      <c r="AQ126" s="2">
        <f t="shared" si="439"/>
        <v>181.03928525354183</v>
      </c>
      <c r="AR126" s="2">
        <f t="shared" si="439"/>
        <v>187.97374951235776</v>
      </c>
      <c r="AS126" s="2">
        <f t="shared" si="439"/>
        <v>195.00963434378926</v>
      </c>
      <c r="AT126" s="2">
        <f t="shared" si="439"/>
        <v>202.13415378398753</v>
      </c>
      <c r="AU126" s="2">
        <f t="shared" si="439"/>
        <v>209.63101312132321</v>
      </c>
      <c r="AV126" s="2">
        <f t="shared" si="439"/>
        <v>217.22609673648427</v>
      </c>
      <c r="AW126" s="2">
        <f t="shared" si="439"/>
        <v>224.93487871414317</v>
      </c>
      <c r="AX126" s="2">
        <f t="shared" si="439"/>
        <v>232.7613878671213</v>
      </c>
      <c r="AY126" s="2">
        <f t="shared" si="439"/>
        <v>240.70316942630379</v>
      </c>
      <c r="AZ126" s="2">
        <f t="shared" si="439"/>
        <v>248.75424533911092</v>
      </c>
      <c r="BA126" s="2">
        <f t="shared" si="439"/>
        <v>256.90684985418454</v>
      </c>
      <c r="BB126" s="2">
        <f t="shared" si="439"/>
        <v>265.152425455757</v>
      </c>
      <c r="BC126" s="2">
        <f t="shared" si="439"/>
        <v>273.48217764279104</v>
      </c>
      <c r="BD126" s="2">
        <f t="shared" si="439"/>
        <v>281.88737132939059</v>
      </c>
      <c r="BE126" s="2">
        <f t="shared" si="439"/>
        <v>290.35947896174275</v>
      </c>
      <c r="BF126" s="2">
        <f t="shared" si="439"/>
        <v>298.89024634293668</v>
      </c>
      <c r="BG126" s="2">
        <f t="shared" si="439"/>
        <v>307.47171429038684</v>
      </c>
      <c r="BH126" s="2">
        <f t="shared" si="439"/>
        <v>316.09621870063154</v>
      </c>
      <c r="BI126" s="2">
        <f t="shared" si="439"/>
        <v>324.75638068114836</v>
      </c>
      <c r="BJ126" s="2">
        <f t="shared" ref="BJ126:CW126" si="440">(BJ123/BJ53)*1000</f>
        <v>333.4450937433852</v>
      </c>
      <c r="BK126" s="2">
        <f t="shared" si="440"/>
        <v>342.15551123399064</v>
      </c>
      <c r="BL126" s="2">
        <f t="shared" si="440"/>
        <v>350.88103475374203</v>
      </c>
      <c r="BM126" s="2">
        <f t="shared" si="440"/>
        <v>359.61530511647686</v>
      </c>
      <c r="BN126" s="2">
        <f t="shared" si="440"/>
        <v>368.35219470349926</v>
      </c>
      <c r="BO126" s="2">
        <f t="shared" si="440"/>
        <v>377.08580176954899</v>
      </c>
      <c r="BP126" s="2">
        <f t="shared" si="440"/>
        <v>385.81044588740241</v>
      </c>
      <c r="BQ126" s="2">
        <f t="shared" si="440"/>
        <v>394.52066419830328</v>
      </c>
      <c r="BR126" s="2">
        <f t="shared" si="440"/>
        <v>403.21120863443116</v>
      </c>
      <c r="BS126" s="2">
        <f t="shared" si="440"/>
        <v>411.87704375121314</v>
      </c>
      <c r="BT126" s="2">
        <f t="shared" si="440"/>
        <v>420.51334494697056</v>
      </c>
      <c r="BU126" s="2">
        <f t="shared" si="440"/>
        <v>429.11549787274896</v>
      </c>
      <c r="BV126" s="2">
        <f t="shared" si="440"/>
        <v>437.67909796319799</v>
      </c>
      <c r="BW126" s="2">
        <f t="shared" si="440"/>
        <v>446.19995319314336</v>
      </c>
      <c r="BX126" s="2">
        <f t="shared" si="440"/>
        <v>454.67408885951784</v>
      </c>
      <c r="BY126" s="2">
        <f t="shared" si="440"/>
        <v>463.09775957692767</v>
      </c>
      <c r="BZ126" s="2">
        <f t="shared" si="440"/>
        <v>471.467471528651</v>
      </c>
      <c r="CA126" s="2">
        <f t="shared" si="440"/>
        <v>479.78002356407347</v>
      </c>
      <c r="CB126" s="2">
        <f t="shared" si="440"/>
        <v>488.0325836190089</v>
      </c>
      <c r="CC126" s="2">
        <f t="shared" si="440"/>
        <v>496.2228247060217</v>
      </c>
      <c r="CD126" s="2">
        <f t="shared" si="440"/>
        <v>504.34916794086746</v>
      </c>
      <c r="CE126" s="2">
        <f t="shared" si="440"/>
        <v>512.41121441643031</v>
      </c>
      <c r="CF126" s="2">
        <f t="shared" si="440"/>
        <v>520.4105094129377</v>
      </c>
      <c r="CG126" s="2">
        <f t="shared" si="440"/>
        <v>528.35189266529835</v>
      </c>
      <c r="CH126" s="2">
        <f t="shared" si="440"/>
        <v>536.24588415359528</v>
      </c>
      <c r="CI126" s="2">
        <f t="shared" si="440"/>
        <v>544.11289683271218</v>
      </c>
      <c r="CJ126" s="2">
        <f t="shared" si="440"/>
        <v>551.99069341110715</v>
      </c>
      <c r="CK126" s="2">
        <f t="shared" si="440"/>
        <v>559.94763259923502</v>
      </c>
      <c r="CL126" s="2">
        <f t="shared" si="440"/>
        <v>568.10637339734137</v>
      </c>
      <c r="CM126" s="2">
        <f t="shared" si="440"/>
        <v>576.68685799598438</v>
      </c>
      <c r="CN126" s="2">
        <f t="shared" si="440"/>
        <v>572.59427465440081</v>
      </c>
      <c r="CO126" s="2">
        <f t="shared" si="440"/>
        <v>582.81250541736199</v>
      </c>
      <c r="CP126" s="2">
        <f t="shared" si="440"/>
        <v>592.09323323249225</v>
      </c>
      <c r="CQ126" s="2">
        <f t="shared" si="440"/>
        <v>600.6800139227812</v>
      </c>
      <c r="CR126" s="2">
        <f t="shared" si="440"/>
        <v>608.74520699358754</v>
      </c>
      <c r="CS126" s="2">
        <f t="shared" si="440"/>
        <v>616.4112191700475</v>
      </c>
      <c r="CT126" s="2">
        <f t="shared" si="440"/>
        <v>623.76519510936521</v>
      </c>
      <c r="CU126" s="2">
        <f t="shared" si="440"/>
        <v>630.8692848115594</v>
      </c>
      <c r="CV126" s="2">
        <f t="shared" si="440"/>
        <v>637.76787357676631</v>
      </c>
      <c r="CW126" s="2">
        <f t="shared" si="440"/>
        <v>644.49269996044393</v>
      </c>
    </row>
    <row r="127" spans="1:101" s="95" customFormat="1" ht="20.75" customHeight="1" x14ac:dyDescent="0.2">
      <c r="A127" s="130" t="s">
        <v>166</v>
      </c>
      <c r="B127" s="95">
        <f>((B126)^(1-$B$19)-1)/(1-$B$19)-1</f>
        <v>0.45092951412929927</v>
      </c>
      <c r="C127" s="95">
        <f t="shared" ref="C127:BI127" si="441">((C126)^(1-$B$19)-1)/(1-$B$19)-1</f>
        <v>0.49151945568726707</v>
      </c>
      <c r="D127" s="95">
        <f t="shared" si="441"/>
        <v>0.52880922834814736</v>
      </c>
      <c r="E127" s="95">
        <f t="shared" si="441"/>
        <v>0.56310867587074687</v>
      </c>
      <c r="F127" s="95">
        <f t="shared" si="441"/>
        <v>0.59470329799873811</v>
      </c>
      <c r="G127" s="95">
        <f t="shared" si="441"/>
        <v>0.62385123349466443</v>
      </c>
      <c r="H127" s="95">
        <f t="shared" si="441"/>
        <v>0.65078381937174545</v>
      </c>
      <c r="I127" s="95">
        <f t="shared" si="441"/>
        <v>0.6757076391653194</v>
      </c>
      <c r="J127" s="95">
        <f t="shared" si="441"/>
        <v>0.69880704909783464</v>
      </c>
      <c r="K127" s="95">
        <f t="shared" si="441"/>
        <v>0.7202467143867386</v>
      </c>
      <c r="L127" s="95">
        <f t="shared" si="441"/>
        <v>0.74017395751556614</v>
      </c>
      <c r="M127" s="95">
        <f t="shared" si="441"/>
        <v>0.75872085209287321</v>
      </c>
      <c r="N127" s="95">
        <f t="shared" si="441"/>
        <v>0.77600605806629708</v>
      </c>
      <c r="O127" s="95">
        <f t="shared" si="441"/>
        <v>0.79213641987168715</v>
      </c>
      <c r="P127" s="95">
        <f t="shared" si="441"/>
        <v>0.80720836296966936</v>
      </c>
      <c r="Q127" s="95">
        <f t="shared" si="441"/>
        <v>0.82130912654655219</v>
      </c>
      <c r="R127" s="95">
        <f t="shared" si="441"/>
        <v>0.83451787650024234</v>
      </c>
      <c r="S127" s="95">
        <f t="shared" si="441"/>
        <v>0.84690675175588548</v>
      </c>
      <c r="T127" s="95">
        <f t="shared" si="441"/>
        <v>0.85854552385406402</v>
      </c>
      <c r="U127" s="95">
        <f t="shared" si="441"/>
        <v>0.8694953829539267</v>
      </c>
      <c r="V127" s="95">
        <f t="shared" si="441"/>
        <v>0.87981072466461518</v>
      </c>
      <c r="W127" s="95">
        <f t="shared" si="441"/>
        <v>0.8895403568286735</v>
      </c>
      <c r="X127" s="95">
        <f t="shared" si="441"/>
        <v>0.89872835804264528</v>
      </c>
      <c r="Y127" s="95">
        <f t="shared" si="441"/>
        <v>0.90741472001768697</v>
      </c>
      <c r="Z127" s="95">
        <f t="shared" si="441"/>
        <v>0.91563585043599982</v>
      </c>
      <c r="AA127" s="95">
        <f t="shared" si="441"/>
        <v>0.92342498139994267</v>
      </c>
      <c r="AB127" s="95">
        <f t="shared" si="441"/>
        <v>0.93081251119043262</v>
      </c>
      <c r="AC127" s="95">
        <f t="shared" si="441"/>
        <v>0.93782629630473924</v>
      </c>
      <c r="AD127" s="95">
        <f t="shared" si="441"/>
        <v>0.94449190462453014</v>
      </c>
      <c r="AE127" s="95">
        <f t="shared" si="441"/>
        <v>0.9508328377699955</v>
      </c>
      <c r="AF127" s="95">
        <f t="shared" si="441"/>
        <v>0.95687072742287937</v>
      </c>
      <c r="AG127" s="95">
        <f t="shared" si="441"/>
        <v>0.96262550962444893</v>
      </c>
      <c r="AH127" s="95">
        <f t="shared" si="441"/>
        <v>0.96811558001919717</v>
      </c>
      <c r="AI127" s="95">
        <f t="shared" si="441"/>
        <v>0.97335793195032361</v>
      </c>
      <c r="AJ127" s="95">
        <f t="shared" si="441"/>
        <v>0.97836827888516598</v>
      </c>
      <c r="AK127" s="95">
        <f t="shared" si="441"/>
        <v>0.98316116178540858</v>
      </c>
      <c r="AL127" s="95">
        <f t="shared" si="441"/>
        <v>0.98775004085700058</v>
      </c>
      <c r="AM127" s="95">
        <f t="shared" si="441"/>
        <v>0.99214736985562912</v>
      </c>
      <c r="AN127" s="95">
        <f t="shared" si="441"/>
        <v>0.99636464773057654</v>
      </c>
      <c r="AO127" s="95">
        <f t="shared" si="441"/>
        <v>1.0004124388950069</v>
      </c>
      <c r="AP127" s="95">
        <f t="shared" si="441"/>
        <v>1.0043003446692151</v>
      </c>
      <c r="AQ127" s="95">
        <f t="shared" si="441"/>
        <v>1.0080368958772832</v>
      </c>
      <c r="AR127" s="95">
        <f t="shared" si="441"/>
        <v>1.0116293129568881</v>
      </c>
      <c r="AS127" s="95">
        <f t="shared" si="441"/>
        <v>1.0150830408101998</v>
      </c>
      <c r="AT127" s="95">
        <f t="shared" si="441"/>
        <v>1.0184008970363108</v>
      </c>
      <c r="AU127" s="95">
        <f t="shared" si="441"/>
        <v>1.0217138569344129</v>
      </c>
      <c r="AV127" s="95">
        <f t="shared" si="441"/>
        <v>1.0248995051798984</v>
      </c>
      <c r="AW127" s="95">
        <f t="shared" si="441"/>
        <v>1.0279718208268256</v>
      </c>
      <c r="AX127" s="95">
        <f t="shared" si="441"/>
        <v>1.0309386982461333</v>
      </c>
      <c r="AY127" s="95">
        <f t="shared" si="441"/>
        <v>1.0338049672797509</v>
      </c>
      <c r="AZ127" s="95">
        <f t="shared" si="441"/>
        <v>1.0365740145873703</v>
      </c>
      <c r="BA127" s="95">
        <f t="shared" si="441"/>
        <v>1.0392486240901273</v>
      </c>
      <c r="BB127" s="95">
        <f t="shared" si="441"/>
        <v>1.041831389085782</v>
      </c>
      <c r="BC127" s="95">
        <f t="shared" si="441"/>
        <v>1.0443248950694186</v>
      </c>
      <c r="BD127" s="95">
        <f t="shared" si="441"/>
        <v>1.0467317844522963</v>
      </c>
      <c r="BE127" s="95">
        <f t="shared" si="441"/>
        <v>1.0490547639661072</v>
      </c>
      <c r="BF127" s="95">
        <f t="shared" si="441"/>
        <v>1.0512965872710196</v>
      </c>
      <c r="BG127" s="95">
        <f t="shared" si="441"/>
        <v>1.0534600292885332</v>
      </c>
      <c r="BH127" s="95">
        <f t="shared" si="441"/>
        <v>1.0555478603968189</v>
      </c>
      <c r="BI127" s="95">
        <f t="shared" si="441"/>
        <v>1.0575628237523986</v>
      </c>
      <c r="BJ127" s="95">
        <f t="shared" ref="BJ127:CW127" si="442">((BJ126)^(1-$B$19)-1)/(1-$B$19)-1</f>
        <v>1.0595076169529487</v>
      </c>
      <c r="BK127" s="95">
        <f t="shared" si="442"/>
        <v>1.0613848779975568</v>
      </c>
      <c r="BL127" s="95">
        <f t="shared" si="442"/>
        <v>1.0631971749163123</v>
      </c>
      <c r="BM127" s="95">
        <f t="shared" si="442"/>
        <v>1.0649469986861342</v>
      </c>
      <c r="BN127" s="95">
        <f t="shared" si="442"/>
        <v>1.066636758571986</v>
      </c>
      <c r="BO127" s="95">
        <f t="shared" si="442"/>
        <v>1.068268779519161</v>
      </c>
      <c r="BP127" s="95">
        <f t="shared" si="442"/>
        <v>1.0698453010371383</v>
      </c>
      <c r="BQ127" s="95">
        <f t="shared" si="442"/>
        <v>1.0713684772106506</v>
      </c>
      <c r="BR127" s="95">
        <f t="shared" si="442"/>
        <v>1.0728403776266342</v>
      </c>
      <c r="BS127" s="95">
        <f t="shared" si="442"/>
        <v>1.0742629889569986</v>
      </c>
      <c r="BT127" s="95">
        <f t="shared" si="442"/>
        <v>1.0756382170101793</v>
      </c>
      <c r="BU127" s="95">
        <f t="shared" si="442"/>
        <v>1.0769678892569678</v>
      </c>
      <c r="BV127" s="95">
        <f t="shared" si="442"/>
        <v>1.0782537575532629</v>
      </c>
      <c r="BW127" s="95">
        <f t="shared" si="442"/>
        <v>1.0794975014411787</v>
      </c>
      <c r="BX127" s="95">
        <f t="shared" si="442"/>
        <v>1.0807007317235446</v>
      </c>
      <c r="BY127" s="95">
        <f t="shared" si="442"/>
        <v>1.0818649949409522</v>
      </c>
      <c r="BZ127" s="95">
        <f t="shared" si="442"/>
        <v>1.0829917789664902</v>
      </c>
      <c r="CA127" s="95">
        <f t="shared" si="442"/>
        <v>1.0840825206095723</v>
      </c>
      <c r="CB127" s="95">
        <f t="shared" si="442"/>
        <v>1.0851386169444051</v>
      </c>
      <c r="CC127" s="95">
        <f t="shared" si="442"/>
        <v>1.0861614427130544</v>
      </c>
      <c r="CD127" s="95">
        <f t="shared" si="442"/>
        <v>1.0871523785188071</v>
      </c>
      <c r="CE127" s="95">
        <f t="shared" si="442"/>
        <v>1.0881128577212964</v>
      </c>
      <c r="CF127" s="95">
        <f t="shared" si="442"/>
        <v>1.0890444456533248</v>
      </c>
      <c r="CG127" s="95">
        <f t="shared" si="442"/>
        <v>1.0899489748391527</v>
      </c>
      <c r="CH127" s="95">
        <f t="shared" si="442"/>
        <v>1.0908287774193304</v>
      </c>
      <c r="CI127" s="95">
        <f t="shared" si="442"/>
        <v>1.091687085833656</v>
      </c>
      <c r="CJ127" s="95">
        <f t="shared" si="442"/>
        <v>1.0925287265128429</v>
      </c>
      <c r="CK127" s="95">
        <f t="shared" si="442"/>
        <v>1.0933613251310867</v>
      </c>
      <c r="CL127" s="95">
        <f t="shared" si="442"/>
        <v>1.0941974126440903</v>
      </c>
      <c r="CM127" s="95">
        <f t="shared" si="442"/>
        <v>1.0950581398472981</v>
      </c>
      <c r="CN127" s="95">
        <f t="shared" si="442"/>
        <v>1.0946499368542026</v>
      </c>
      <c r="CO127" s="95">
        <f t="shared" si="442"/>
        <v>1.0956613385803542</v>
      </c>
      <c r="CP127" s="95">
        <f t="shared" si="442"/>
        <v>1.0965579147433084</v>
      </c>
      <c r="CQ127" s="95">
        <f t="shared" si="442"/>
        <v>1.0973694889787979</v>
      </c>
      <c r="CR127" s="95">
        <f t="shared" si="442"/>
        <v>1.0981165913536337</v>
      </c>
      <c r="CS127" s="95">
        <f t="shared" si="442"/>
        <v>1.0988135312553968</v>
      </c>
      <c r="CT127" s="95">
        <f t="shared" si="442"/>
        <v>1.0994703926105482</v>
      </c>
      <c r="CU127" s="95">
        <f t="shared" si="442"/>
        <v>1.1000943575789841</v>
      </c>
      <c r="CV127" s="95">
        <f t="shared" si="442"/>
        <v>1.1006905989184728</v>
      </c>
      <c r="CW127" s="95">
        <f t="shared" si="442"/>
        <v>1.1012628887427773</v>
      </c>
    </row>
    <row r="128" spans="1:101" ht="20.75" customHeight="1" x14ac:dyDescent="0.2">
      <c r="A128" s="8" t="s">
        <v>167</v>
      </c>
      <c r="B128" s="46">
        <f t="shared" ref="B128:AG128" si="443">B$18*B$53*B127</f>
        <v>3338.2311930992023</v>
      </c>
      <c r="C128" s="5">
        <f t="shared" si="443"/>
        <v>3840.70496859185</v>
      </c>
      <c r="D128" s="5">
        <f t="shared" si="443"/>
        <v>4327.1000763303346</v>
      </c>
      <c r="E128" s="5">
        <f t="shared" si="443"/>
        <v>4792.2919927584162</v>
      </c>
      <c r="F128" s="5">
        <f t="shared" si="443"/>
        <v>5232.7331308984394</v>
      </c>
      <c r="G128" s="5">
        <f t="shared" si="443"/>
        <v>5646.1926063624842</v>
      </c>
      <c r="H128" s="5">
        <f t="shared" si="443"/>
        <v>6031.5086876898722</v>
      </c>
      <c r="I128" s="5">
        <f t="shared" si="443"/>
        <v>6388.3634691112438</v>
      </c>
      <c r="J128" s="5">
        <f t="shared" si="443"/>
        <v>6717.0849389587675</v>
      </c>
      <c r="K128" s="5">
        <f t="shared" si="443"/>
        <v>7018.4782626063188</v>
      </c>
      <c r="L128" s="5">
        <f t="shared" si="443"/>
        <v>7293.6857185885601</v>
      </c>
      <c r="M128" s="5">
        <f t="shared" si="443"/>
        <v>7544.073212803446</v>
      </c>
      <c r="N128" s="5">
        <f t="shared" si="443"/>
        <v>7771.140466992455</v>
      </c>
      <c r="O128" s="5">
        <f t="shared" si="443"/>
        <v>7976.4516338969443</v>
      </c>
      <c r="P128" s="5">
        <f t="shared" si="443"/>
        <v>8161.5831364475307</v>
      </c>
      <c r="Q128" s="5">
        <f t="shared" si="443"/>
        <v>8328.085747373816</v>
      </c>
      <c r="R128" s="5">
        <f t="shared" si="443"/>
        <v>8477.4583322761919</v>
      </c>
      <c r="S128" s="5">
        <f t="shared" si="443"/>
        <v>8611.1311706952765</v>
      </c>
      <c r="T128" s="5">
        <f t="shared" si="443"/>
        <v>8730.4940544388664</v>
      </c>
      <c r="U128" s="5">
        <f t="shared" si="443"/>
        <v>8836.8199356163968</v>
      </c>
      <c r="V128" s="5">
        <f t="shared" si="443"/>
        <v>8931.274648745537</v>
      </c>
      <c r="W128" s="5">
        <f t="shared" si="443"/>
        <v>9014.924466286302</v>
      </c>
      <c r="X128" s="5">
        <f t="shared" si="443"/>
        <v>9088.7427718782274</v>
      </c>
      <c r="Y128" s="5">
        <f t="shared" si="443"/>
        <v>9153.6164085869405</v>
      </c>
      <c r="Z128" s="5">
        <f t="shared" si="443"/>
        <v>9210.3518982154492</v>
      </c>
      <c r="AA128" s="5">
        <f t="shared" si="443"/>
        <v>9259.6815560185078</v>
      </c>
      <c r="AB128" s="5">
        <f t="shared" si="443"/>
        <v>9302.2694608376296</v>
      </c>
      <c r="AC128" s="5">
        <f t="shared" si="443"/>
        <v>9338.7172170897538</v>
      </c>
      <c r="AD128" s="5">
        <f t="shared" si="443"/>
        <v>9369.5694483062671</v>
      </c>
      <c r="AE128" s="5">
        <f t="shared" si="443"/>
        <v>9395.3189831720538</v>
      </c>
      <c r="AF128" s="5">
        <f t="shared" si="443"/>
        <v>9416.4116996274461</v>
      </c>
      <c r="AG128" s="5">
        <f t="shared" si="443"/>
        <v>9433.2510129302391</v>
      </c>
      <c r="AH128" s="5">
        <f t="shared" ref="AH128:BI128" si="444">AH$18*AH$53*AH127</f>
        <v>9446.2020040803036</v>
      </c>
      <c r="AI128" s="5">
        <f t="shared" si="444"/>
        <v>9455.595189780197</v>
      </c>
      <c r="AJ128" s="5">
        <f t="shared" si="444"/>
        <v>9461.7299419931678</v>
      </c>
      <c r="AK128" s="5">
        <f t="shared" si="444"/>
        <v>9464.8775646463437</v>
      </c>
      <c r="AL128" s="5">
        <f t="shared" si="444"/>
        <v>9465.2840292739365</v>
      </c>
      <c r="AM128" s="5">
        <f t="shared" si="444"/>
        <v>9463.1723634555365</v>
      </c>
      <c r="AN128" s="5">
        <f t="shared" si="444"/>
        <v>9458.7446568059877</v>
      </c>
      <c r="AO128" s="5">
        <f t="shared" si="444"/>
        <v>9452.183619552301</v>
      </c>
      <c r="AP128" s="5">
        <f t="shared" si="444"/>
        <v>9443.6535503466021</v>
      </c>
      <c r="AQ128" s="5">
        <f t="shared" si="444"/>
        <v>9433.3004587906435</v>
      </c>
      <c r="AR128" s="5">
        <f t="shared" si="444"/>
        <v>9421.250878720637</v>
      </c>
      <c r="AS128" s="5">
        <f t="shared" si="444"/>
        <v>9407.6085643683255</v>
      </c>
      <c r="AT128" s="5">
        <f t="shared" si="444"/>
        <v>9392.4476614297655</v>
      </c>
      <c r="AU128" s="5">
        <f t="shared" si="444"/>
        <v>9377.014157706446</v>
      </c>
      <c r="AV128" s="5">
        <f t="shared" si="444"/>
        <v>9360.2129707052973</v>
      </c>
      <c r="AW128" s="5">
        <f t="shared" si="444"/>
        <v>9342.2076464384318</v>
      </c>
      <c r="AX128" s="5">
        <f t="shared" si="444"/>
        <v>9323.1016329670092</v>
      </c>
      <c r="AY128" s="5">
        <f t="shared" si="444"/>
        <v>9302.9671486990082</v>
      </c>
      <c r="AZ128" s="5">
        <f t="shared" si="444"/>
        <v>9281.8606693255406</v>
      </c>
      <c r="BA128" s="5">
        <f t="shared" si="444"/>
        <v>9259.8309846136981</v>
      </c>
      <c r="BB128" s="5">
        <f t="shared" si="444"/>
        <v>9236.9232009711341</v>
      </c>
      <c r="BC128" s="5">
        <f t="shared" si="444"/>
        <v>9213.1805839135995</v>
      </c>
      <c r="BD128" s="5">
        <f t="shared" si="444"/>
        <v>9188.6452915983737</v>
      </c>
      <c r="BE128" s="5">
        <f t="shared" si="444"/>
        <v>9163.3585701108696</v>
      </c>
      <c r="BF128" s="5">
        <f t="shared" si="444"/>
        <v>9137.3607134568574</v>
      </c>
      <c r="BG128" s="5">
        <f t="shared" si="444"/>
        <v>9110.6909410008066</v>
      </c>
      <c r="BH128" s="5">
        <f t="shared" si="444"/>
        <v>9083.3872668368422</v>
      </c>
      <c r="BI128" s="5">
        <f t="shared" si="444"/>
        <v>9055.486390751712</v>
      </c>
      <c r="BJ128" s="5">
        <f t="shared" ref="BJ128:CW128" si="445">BJ$18*BJ$53*BJ127</f>
        <v>9027.0236216369358</v>
      </c>
      <c r="BK128" s="5">
        <f t="shared" si="445"/>
        <v>8998.0328329428048</v>
      </c>
      <c r="BL128" s="5">
        <f t="shared" si="445"/>
        <v>8968.5464447006671</v>
      </c>
      <c r="BM128" s="5">
        <f t="shared" si="445"/>
        <v>8938.5954287795885</v>
      </c>
      <c r="BN128" s="5">
        <f t="shared" si="445"/>
        <v>8908.2093300698652</v>
      </c>
      <c r="BO128" s="5">
        <f t="shared" si="445"/>
        <v>8877.4163005187474</v>
      </c>
      <c r="BP128" s="5">
        <f t="shared" si="445"/>
        <v>8846.243141449957</v>
      </c>
      <c r="BQ128" s="5">
        <f t="shared" si="445"/>
        <v>8814.7153513126359</v>
      </c>
      <c r="BR128" s="5">
        <f t="shared" si="445"/>
        <v>8782.8571773100575</v>
      </c>
      <c r="BS128" s="5">
        <f t="shared" si="445"/>
        <v>8750.6916689703721</v>
      </c>
      <c r="BT128" s="5">
        <f t="shared" si="445"/>
        <v>8718.2407323455045</v>
      </c>
      <c r="BU128" s="5">
        <f t="shared" si="445"/>
        <v>8685.5251850908262</v>
      </c>
      <c r="BV128" s="5">
        <f t="shared" si="445"/>
        <v>8652.5648103655094</v>
      </c>
      <c r="BW128" s="5">
        <f t="shared" si="445"/>
        <v>8619.3784128070092</v>
      </c>
      <c r="BX128" s="5">
        <f t="shared" si="445"/>
        <v>8585.9838742261672</v>
      </c>
      <c r="BY128" s="5">
        <f t="shared" si="445"/>
        <v>8552.398214124898</v>
      </c>
      <c r="BZ128" s="5">
        <f t="shared" si="445"/>
        <v>8518.6376566598683</v>
      </c>
      <c r="CA128" s="5">
        <f t="shared" si="445"/>
        <v>8484.7177108840606</v>
      </c>
      <c r="CB128" s="5">
        <f t="shared" si="445"/>
        <v>8450.6532772250794</v>
      </c>
      <c r="CC128" s="5">
        <f t="shared" si="445"/>
        <v>8416.4587975365685</v>
      </c>
      <c r="CD128" s="5">
        <f t="shared" si="445"/>
        <v>8382.1484835787487</v>
      </c>
      <c r="CE128" s="5">
        <f t="shared" si="445"/>
        <v>8347.736681871309</v>
      </c>
      <c r="CF128" s="5">
        <f t="shared" si="445"/>
        <v>8313.2384740633333</v>
      </c>
      <c r="CG128" s="5">
        <f t="shared" si="445"/>
        <v>8278.6706843171578</v>
      </c>
      <c r="CH128" s="5">
        <f t="shared" si="445"/>
        <v>8244.0535906409586</v>
      </c>
      <c r="CI128" s="5">
        <f t="shared" si="445"/>
        <v>8209.4138494147373</v>
      </c>
      <c r="CJ128" s="5">
        <f t="shared" si="445"/>
        <v>8174.789523344848</v>
      </c>
      <c r="CK128" s="5">
        <f t="shared" si="445"/>
        <v>8140.2387650873679</v>
      </c>
      <c r="CL128" s="5">
        <f t="shared" si="445"/>
        <v>8105.8549097381183</v>
      </c>
      <c r="CM128" s="5">
        <f t="shared" si="445"/>
        <v>8071.7929647827714</v>
      </c>
      <c r="CN128" s="5">
        <f t="shared" si="445"/>
        <v>8028.5621880394592</v>
      </c>
      <c r="CO128" s="5">
        <f t="shared" si="445"/>
        <v>7995.9216588714671</v>
      </c>
      <c r="CP128" s="5">
        <f t="shared" si="445"/>
        <v>7962.5730986219678</v>
      </c>
      <c r="CQ128" s="5">
        <f t="shared" si="445"/>
        <v>7928.7440366708952</v>
      </c>
      <c r="CR128" s="5">
        <f t="shared" si="445"/>
        <v>7894.5907663496819</v>
      </c>
      <c r="CS128" s="5">
        <f t="shared" si="445"/>
        <v>7860.2220467225816</v>
      </c>
      <c r="CT128" s="5">
        <f t="shared" si="445"/>
        <v>7825.7144508670954</v>
      </c>
      <c r="CU128" s="5">
        <f t="shared" si="445"/>
        <v>7791.1225165132919</v>
      </c>
      <c r="CV128" s="5">
        <f t="shared" si="445"/>
        <v>7756.4855652314782</v>
      </c>
      <c r="CW128" s="5">
        <f t="shared" si="445"/>
        <v>7721.8323370697772</v>
      </c>
    </row>
    <row r="129" spans="1:101" ht="20.75" customHeight="1" x14ac:dyDescent="0.2">
      <c r="A129" s="22" t="s">
        <v>168</v>
      </c>
      <c r="B129" s="56">
        <f>SUM(B128:CW128)*5*B49+B50</f>
        <v>116462.55062076024</v>
      </c>
      <c r="C129" s="7">
        <v>4485.7434548264955</v>
      </c>
      <c r="D129" s="7">
        <f>+B129-C129</f>
        <v>111976.80716593374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 x14ac:dyDescent="0.25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6" thickTop="1" x14ac:dyDescent="0.2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 x14ac:dyDescent="0.15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75" customHeight="1" x14ac:dyDescent="0.2">
      <c r="A133" s="24" t="s">
        <v>203</v>
      </c>
      <c r="B133" s="5">
        <f>+MIN(B132+B97*Parameters!$B$30,B34)</f>
        <v>2</v>
      </c>
      <c r="C133" s="5">
        <f>+MIN(C132+C97*Parameters!$B$30,C34)</f>
        <v>2.208161606</v>
      </c>
      <c r="D133" s="5">
        <f>+MIN(D132+D97*Parameters!$B$30,D34)</f>
        <v>2.43798884</v>
      </c>
      <c r="E133" s="5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75" customHeight="1" x14ac:dyDescent="0.2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7" customHeight="1" x14ac:dyDescent="0.15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75" customHeight="1" x14ac:dyDescent="0.2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75" customHeight="1" x14ac:dyDescent="0.2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 x14ac:dyDescent="0.2">
      <c r="A138" s="62" t="s">
        <v>208</v>
      </c>
      <c r="B138" s="63">
        <f>+C154</f>
        <v>3.648888574565734E-2</v>
      </c>
      <c r="C138" s="63">
        <f t="shared" ref="C138:BH138" si="455">+D154</f>
        <v>3.5367193307014766E-2</v>
      </c>
      <c r="D138" s="63">
        <f t="shared" si="455"/>
        <v>3.4266144324889281E-2</v>
      </c>
      <c r="E138" s="63">
        <f t="shared" si="455"/>
        <v>3.3194950681689761E-2</v>
      </c>
      <c r="F138" s="63">
        <f t="shared" si="455"/>
        <v>3.2157361049728328E-2</v>
      </c>
      <c r="G138" s="63">
        <f t="shared" si="455"/>
        <v>3.1154351932922042E-2</v>
      </c>
      <c r="H138" s="63">
        <f t="shared" si="455"/>
        <v>3.0185573160110835E-2</v>
      </c>
      <c r="I138" s="63">
        <f t="shared" si="455"/>
        <v>2.9250107558737026E-2</v>
      </c>
      <c r="J138" s="63">
        <f t="shared" si="455"/>
        <v>2.8346856477251769E-2</v>
      </c>
      <c r="K138" s="63">
        <f t="shared" si="455"/>
        <v>2.7474723304839577E-2</v>
      </c>
      <c r="L138" s="63">
        <f t="shared" si="455"/>
        <v>2.6632691530459107E-2</v>
      </c>
      <c r="M138" s="63">
        <f t="shared" si="455"/>
        <v>2.5819852073798444E-2</v>
      </c>
      <c r="N138" s="63">
        <f t="shared" si="455"/>
        <v>2.5035409213180593E-2</v>
      </c>
      <c r="O138" s="63">
        <f t="shared" si="455"/>
        <v>2.4278689107009921E-2</v>
      </c>
      <c r="P138" s="63">
        <f t="shared" si="455"/>
        <v>2.3549163949044161E-2</v>
      </c>
      <c r="Q138" s="63">
        <f t="shared" si="455"/>
        <v>2.2846513922732292E-2</v>
      </c>
      <c r="R138" s="63">
        <f t="shared" si="455"/>
        <v>2.2170757742458136E-2</v>
      </c>
      <c r="S138" s="63">
        <f t="shared" si="455"/>
        <v>2.1529036871338336E-2</v>
      </c>
      <c r="T138" s="63">
        <f t="shared" si="455"/>
        <v>2.0916790139479113E-2</v>
      </c>
      <c r="U138" s="63">
        <f t="shared" si="455"/>
        <v>2.0330982859843694E-2</v>
      </c>
      <c r="V138" s="63">
        <f t="shared" si="455"/>
        <v>1.976948800164835E-2</v>
      </c>
      <c r="W138" s="63">
        <f t="shared" si="455"/>
        <v>1.9230724732950621E-2</v>
      </c>
      <c r="X138" s="63">
        <f t="shared" si="455"/>
        <v>1.8713446347606855E-2</v>
      </c>
      <c r="Y138" s="63">
        <f t="shared" si="455"/>
        <v>1.8216615570393557E-2</v>
      </c>
      <c r="Z138" s="63">
        <f t="shared" si="455"/>
        <v>1.7739330602300596E-2</v>
      </c>
      <c r="AA138" s="63">
        <f t="shared" si="455"/>
        <v>1.7280781783898913E-2</v>
      </c>
      <c r="AB138" s="63">
        <f t="shared" si="455"/>
        <v>1.6840225601894021E-2</v>
      </c>
      <c r="AC138" s="63">
        <f t="shared" si="455"/>
        <v>1.6416968482898975E-2</v>
      </c>
      <c r="AD138" s="63">
        <f t="shared" si="455"/>
        <v>1.6010357909540973E-2</v>
      </c>
      <c r="AE138" s="63">
        <f t="shared" si="455"/>
        <v>1.5619775907092626E-2</v>
      </c>
      <c r="AF138" s="63">
        <f t="shared" si="455"/>
        <v>1.5244634694338677E-2</v>
      </c>
      <c r="AG138" s="63">
        <f t="shared" si="455"/>
        <v>1.4884373295309006E-2</v>
      </c>
      <c r="AH138" s="63">
        <f t="shared" si="455"/>
        <v>1.4538453367269888E-2</v>
      </c>
      <c r="AI138" s="63">
        <f t="shared" si="455"/>
        <v>1.4206353728052123E-2</v>
      </c>
      <c r="AJ138" s="63">
        <f t="shared" si="455"/>
        <v>1.3887561701453777E-2</v>
      </c>
      <c r="AK138" s="63">
        <f t="shared" si="455"/>
        <v>1.3581558133921368E-2</v>
      </c>
      <c r="AL138" s="63">
        <f t="shared" si="455"/>
        <v>1.3287792180300739E-2</v>
      </c>
      <c r="AM138" s="63">
        <f t="shared" si="455"/>
        <v>1.3005635227822054E-2</v>
      </c>
      <c r="AN138" s="63">
        <f t="shared" si="455"/>
        <v>1.2734301476733156E-2</v>
      </c>
      <c r="AO138" s="63">
        <f t="shared" si="455"/>
        <v>1.2472705422086561E-2</v>
      </c>
      <c r="AP138" s="63">
        <f t="shared" si="455"/>
        <v>1.2219210878082309E-2</v>
      </c>
      <c r="AQ138" s="63">
        <f t="shared" si="455"/>
        <v>1.1971186368239684E-2</v>
      </c>
      <c r="AR138" s="63">
        <f t="shared" si="455"/>
        <v>1.1724222524127637E-2</v>
      </c>
      <c r="AS138" s="63">
        <f t="shared" si="455"/>
        <v>1.1470756355710821E-2</v>
      </c>
      <c r="AT138" s="63">
        <f t="shared" si="455"/>
        <v>1.162759843687633E-2</v>
      </c>
      <c r="AU138" s="63">
        <f t="shared" si="455"/>
        <v>1.1384869985106016E-2</v>
      </c>
      <c r="AV138" s="63">
        <f t="shared" si="455"/>
        <v>1.117441105651551E-2</v>
      </c>
      <c r="AW138" s="63">
        <f t="shared" si="455"/>
        <v>1.0978166890951879E-2</v>
      </c>
      <c r="AX138" s="63">
        <f t="shared" si="455"/>
        <v>1.078695879093039E-2</v>
      </c>
      <c r="AY138" s="63">
        <f t="shared" si="455"/>
        <v>1.0596519759201062E-2</v>
      </c>
      <c r="AZ138" s="63">
        <f t="shared" si="455"/>
        <v>1.0405218160171259E-2</v>
      </c>
      <c r="BA138" s="63">
        <f t="shared" si="455"/>
        <v>1.021277059709691E-2</v>
      </c>
      <c r="BB138" s="63">
        <f t="shared" si="455"/>
        <v>1.0019528380227571E-2</v>
      </c>
      <c r="BC138" s="63">
        <f t="shared" si="455"/>
        <v>9.8260939283008053E-3</v>
      </c>
      <c r="BD138" s="63">
        <f t="shared" si="455"/>
        <v>9.633123409553912E-3</v>
      </c>
      <c r="BE138" s="63">
        <f t="shared" si="455"/>
        <v>9.4412329212749668E-3</v>
      </c>
      <c r="BF138" s="63">
        <f t="shared" si="455"/>
        <v>9.2509597941106136E-3</v>
      </c>
      <c r="BG138" s="63">
        <f t="shared" si="455"/>
        <v>9.0627529855236144E-3</v>
      </c>
      <c r="BH138" s="63">
        <f t="shared" si="455"/>
        <v>8.8769765563199154E-3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 x14ac:dyDescent="0.2">
      <c r="A139" s="26"/>
    </row>
    <row r="140" spans="1:101" ht="20.75" customHeight="1" x14ac:dyDescent="0.2">
      <c r="A140" s="26" t="s">
        <v>418</v>
      </c>
    </row>
    <row r="141" spans="1:101" ht="20.75" customHeight="1" x14ac:dyDescent="0.2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0.70222975657829656</v>
      </c>
      <c r="E141" s="3">
        <f>+(E87-Parameters!$B$82)/(E87+E89+E90-Parameters!$B$82-Parameters!$B$83-Parameters!$B$84)</f>
        <v>0.70460627861058356</v>
      </c>
      <c r="F141" s="3">
        <f>+(F87-Parameters!$B$82)/(F87+F89+F90-Parameters!$B$82-Parameters!$B$83-Parameters!$B$84)</f>
        <v>0.70506248721687992</v>
      </c>
      <c r="G141" s="3">
        <f>+(G87-Parameters!$B$82)/(G87+G89+G90-Parameters!$B$82-Parameters!$B$83-Parameters!$B$84)</f>
        <v>0.70426682790573902</v>
      </c>
      <c r="H141" s="3">
        <f>+(H87-Parameters!$B$82)/(H87+H89+H90-Parameters!$B$82-Parameters!$B$83-Parameters!$B$84)</f>
        <v>0.70264194727357021</v>
      </c>
      <c r="I141" s="3">
        <f>+(I87-Parameters!$B$82)/(I87+I89+I90-Parameters!$B$82-Parameters!$B$83-Parameters!$B$84)</f>
        <v>0.7004617589906581</v>
      </c>
      <c r="J141" s="3">
        <f>+(J87-Parameters!$B$82)/(J87+J89+J90-Parameters!$B$82-Parameters!$B$83-Parameters!$B$84)</f>
        <v>0.69790829819792144</v>
      </c>
      <c r="K141" s="3">
        <f>+(K87-Parameters!$B$82)/(K87+K89+K90-Parameters!$B$82-Parameters!$B$83-Parameters!$B$84)</f>
        <v>0.69510547744688356</v>
      </c>
      <c r="L141" s="3">
        <f>+(L87-Parameters!$B$82)/(L87+L89+L90-Parameters!$B$82-Parameters!$B$83-Parameters!$B$84)</f>
        <v>0.69213946769340851</v>
      </c>
      <c r="M141" s="3">
        <f>+(M87-Parameters!$B$82)/(M87+M89+M90-Parameters!$B$82-Parameters!$B$83-Parameters!$B$84)</f>
        <v>0.68907125344022013</v>
      </c>
      <c r="N141" s="3">
        <f>+(N87-Parameters!$B$82)/(N87+N89+N90-Parameters!$B$82-Parameters!$B$83-Parameters!$B$84)</f>
        <v>0.68594454793850912</v>
      </c>
      <c r="O141" s="3">
        <f>+(O87-Parameters!$B$82)/(O87+O89+O90-Parameters!$B$82-Parameters!$B$83-Parameters!$B$84)</f>
        <v>0.6827909122065281</v>
      </c>
      <c r="P141" s="3">
        <f>+(P87-Parameters!$B$82)/(P87+P89+P90-Parameters!$B$82-Parameters!$B$83-Parameters!$B$84)</f>
        <v>0.67963315574027228</v>
      </c>
      <c r="Q141" s="3">
        <f>+(Q87-Parameters!$B$82)/(Q87+Q89+Q90-Parameters!$B$82-Parameters!$B$83-Parameters!$B$84)</f>
        <v>0.67648765698595792</v>
      </c>
      <c r="R141" s="3">
        <f>+(R87-Parameters!$B$82)/(R87+R89+R90-Parameters!$B$82-Parameters!$B$83-Parameters!$B$84)</f>
        <v>0.67336598679412574</v>
      </c>
      <c r="S141" s="3">
        <f>+(S87-Parameters!$B$82)/(S87+S89+S90-Parameters!$B$82-Parameters!$B$83-Parameters!$B$84)</f>
        <v>0.67027606872868384</v>
      </c>
      <c r="T141" s="3">
        <f>+(T87-Parameters!$B$82)/(T87+T89+T90-Parameters!$B$82-Parameters!$B$83-Parameters!$B$84)</f>
        <v>0.66722302102057296</v>
      </c>
      <c r="U141" s="3">
        <f>+(U87-Parameters!$B$82)/(U87+U89+U90-Parameters!$B$82-Parameters!$B$83-Parameters!$B$84)</f>
        <v>0.66420977026171468</v>
      </c>
      <c r="V141" s="3">
        <f>+(V87-Parameters!$B$82)/(V87+V89+V90-Parameters!$B$82-Parameters!$B$83-Parameters!$B$84)</f>
        <v>0.66123790845641506</v>
      </c>
      <c r="W141" s="3">
        <f>+(W87-Parameters!$B$82)/(W87+W89+W90-Parameters!$B$82-Parameters!$B$83-Parameters!$B$84)</f>
        <v>0.65830779782470084</v>
      </c>
      <c r="X141" s="3">
        <f>+(X87-Parameters!$B$82)/(X87+X89+X90-Parameters!$B$82-Parameters!$B$83-Parameters!$B$84)</f>
        <v>0.65541875048178866</v>
      </c>
      <c r="Y141" s="3">
        <f>+(Y87-Parameters!$B$82)/(Y87+Y89+Y90-Parameters!$B$82-Parameters!$B$83-Parameters!$B$84)</f>
        <v>0.65256921543180568</v>
      </c>
      <c r="Z141" s="3">
        <f>+(Z87-Parameters!$B$82)/(Z87+Z89+Z90-Parameters!$B$82-Parameters!$B$83-Parameters!$B$84)</f>
        <v>0.64975694521189098</v>
      </c>
      <c r="AA141" s="3">
        <f>+(AA87-Parameters!$B$82)/(AA87+AA89+AA90-Parameters!$B$82-Parameters!$B$83-Parameters!$B$84)</f>
        <v>0.64697913335585677</v>
      </c>
      <c r="AB141" s="3">
        <f>+(AB87-Parameters!$B$82)/(AB87+AB89+AB90-Parameters!$B$82-Parameters!$B$83-Parameters!$B$84)</f>
        <v>0.64423252225547756</v>
      </c>
      <c r="AC141" s="3">
        <f>+(AC87-Parameters!$B$82)/(AC87+AC89+AC90-Parameters!$B$82-Parameters!$B$83-Parameters!$B$84)</f>
        <v>0.6415134842928305</v>
      </c>
      <c r="AD141" s="3">
        <f>+(AD87-Parameters!$B$82)/(AD87+AD89+AD90-Parameters!$B$82-Parameters!$B$83-Parameters!$B$84)</f>
        <v>0.63881808002329654</v>
      </c>
      <c r="AE141" s="3">
        <f>+(AE87-Parameters!$B$82)/(AE87+AE89+AE90-Parameters!$B$82-Parameters!$B$83-Parameters!$B$84)</f>
        <v>0.63614209705932612</v>
      </c>
      <c r="AF141" s="3">
        <f>+(AF87-Parameters!$B$82)/(AF87+AF89+AF90-Parameters!$B$82-Parameters!$B$83-Parameters!$B$84)</f>
        <v>0.63348107278234</v>
      </c>
      <c r="AG141" s="3">
        <f>+(AG87-Parameters!$B$82)/(AG87+AG89+AG90-Parameters!$B$82-Parameters!$B$83-Parameters!$B$84)</f>
        <v>0.63083030334527324</v>
      </c>
      <c r="AH141" s="3">
        <f>+(AH87-Parameters!$B$82)/(AH87+AH89+AH90-Parameters!$B$82-Parameters!$B$83-Parameters!$B$84)</f>
        <v>0.62818484082301085</v>
      </c>
      <c r="AI141" s="3">
        <f>+(AI87-Parameters!$B$82)/(AI87+AI89+AI90-Parameters!$B$82-Parameters!$B$83-Parameters!$B$84)</f>
        <v>0.62553947979220792</v>
      </c>
      <c r="AJ141" s="3">
        <f>+(AJ87-Parameters!$B$82)/(AJ87+AJ89+AJ90-Parameters!$B$82-Parameters!$B$83-Parameters!$B$84)</f>
        <v>0.62288873411509516</v>
      </c>
      <c r="AK141" s="3">
        <f>+(AK87-Parameters!$B$82)/(AK87+AK89+AK90-Parameters!$B$82-Parameters!$B$83-Parameters!$B$84)</f>
        <v>0.62022680426070653</v>
      </c>
      <c r="AL141" s="3">
        <f>+(AL87-Parameters!$B$82)/(AL87+AL89+AL90-Parameters!$B$82-Parameters!$B$83-Parameters!$B$84)</f>
        <v>0.61754753506870408</v>
      </c>
      <c r="AM141" s="3">
        <f>+(AM87-Parameters!$B$82)/(AM87+AM89+AM90-Parameters!$B$82-Parameters!$B$83-Parameters!$B$84)</f>
        <v>0.61484436345515148</v>
      </c>
      <c r="AN141" s="3">
        <f>+(AN87-Parameters!$B$82)/(AN87+AN89+AN90-Parameters!$B$82-Parameters!$B$83-Parameters!$B$84)</f>
        <v>0.61211025512302442</v>
      </c>
      <c r="AO141" s="3">
        <f>+(AO87-Parameters!$B$82)/(AO87+AO89+AO90-Parameters!$B$82-Parameters!$B$83-Parameters!$B$84)</f>
        <v>0.60933762884740306</v>
      </c>
      <c r="AP141" s="3">
        <f>+(AP87-Parameters!$B$82)/(AP87+AP89+AP90-Parameters!$B$82-Parameters!$B$83-Parameters!$B$84)</f>
        <v>0.60651826627199401</v>
      </c>
      <c r="AQ141" s="3">
        <f>+(AQ87-Parameters!$B$82)/(AQ87+AQ89+AQ90-Parameters!$B$82-Parameters!$B$83-Parameters!$B$84)</f>
        <v>0.60364320427214668</v>
      </c>
      <c r="AR141" s="3">
        <f>+(AR87-Parameters!$B$82)/(AR87+AR89+AR90-Parameters!$B$82-Parameters!$B$83-Parameters!$B$84)</f>
        <v>0.60070260558882183</v>
      </c>
      <c r="AS141" s="3">
        <f>+(AS87-Parameters!$B$82)/(AS87+AS89+AS90-Parameters!$B$82-Parameters!$B$83-Parameters!$B$84)</f>
        <v>0.59768560108378466</v>
      </c>
      <c r="AT141" s="3">
        <f>+(AT87-Parameters!$B$82)/(AT87+AT89+AT90-Parameters!$B$82-Parameters!$B$83-Parameters!$B$84)</f>
        <v>0.59458009293356195</v>
      </c>
      <c r="AU141" s="3">
        <f>+(AU87-Parameters!$B$82)/(AU87+AU89+AU90-Parameters!$B$82-Parameters!$B$83-Parameters!$B$84)</f>
        <v>0.59137250024738375</v>
      </c>
      <c r="AV141" s="3">
        <f>+(AV87-Parameters!$B$82)/(AV87+AV89+AV90-Parameters!$B$82-Parameters!$B$83-Parameters!$B$84)</f>
        <v>0.58604209757019776</v>
      </c>
      <c r="AW141" s="3">
        <f>+(AW87-Parameters!$B$82)/(AW87+AW89+AW90-Parameters!$B$82-Parameters!$B$83-Parameters!$B$84)</f>
        <v>0.58190055267252505</v>
      </c>
      <c r="AX141" s="3">
        <f>+(AX87-Parameters!$B$82)/(AX87+AX89+AX90-Parameters!$B$82-Parameters!$B$83-Parameters!$B$84)</f>
        <v>0.57857296851073226</v>
      </c>
      <c r="AY141" s="3">
        <f>+(AY87-Parameters!$B$82)/(AY87+AY89+AY90-Parameters!$B$82-Parameters!$B$83-Parameters!$B$84)</f>
        <v>0.57580317734566544</v>
      </c>
      <c r="AZ141" s="3">
        <f>+(AZ87-Parameters!$B$82)/(AZ87+AZ89+AZ90-Parameters!$B$82-Parameters!$B$83-Parameters!$B$84)</f>
        <v>0.57341618825397234</v>
      </c>
      <c r="BA141" s="3">
        <f>+(BA87-Parameters!$B$82)/(BA87+BA89+BA90-Parameters!$B$82-Parameters!$B$83-Parameters!$B$84)</f>
        <v>0.57129249826063377</v>
      </c>
      <c r="BB141" s="3">
        <f>+(BB87-Parameters!$B$82)/(BB87+BB89+BB90-Parameters!$B$82-Parameters!$B$83-Parameters!$B$84)</f>
        <v>0.56935052355009419</v>
      </c>
      <c r="BC141" s="3">
        <f>+(BC87-Parameters!$B$82)/(BC87+BC89+BC90-Parameters!$B$82-Parameters!$B$83-Parameters!$B$84)</f>
        <v>0.56753458711609484</v>
      </c>
      <c r="BD141" s="3">
        <f>+(BD87-Parameters!$B$82)/(BD87+BD89+BD90-Parameters!$B$82-Parameters!$B$83-Parameters!$B$84)</f>
        <v>0.56580670756941709</v>
      </c>
      <c r="BE141" s="3">
        <f>+(BE87-Parameters!$B$82)/(BE87+BE89+BE90-Parameters!$B$82-Parameters!$B$83-Parameters!$B$84)</f>
        <v>0.56414098760724007</v>
      </c>
      <c r="BF141" s="3">
        <f>+(BF87-Parameters!$B$82)/(BF87+BF89+BF90-Parameters!$B$82-Parameters!$B$83-Parameters!$B$84)</f>
        <v>0.56251977995357105</v>
      </c>
      <c r="BG141" s="3">
        <f>+(BG87-Parameters!$B$82)/(BG87+BG89+BG90-Parameters!$B$82-Parameters!$B$83-Parameters!$B$84)</f>
        <v>0.56093106830552897</v>
      </c>
      <c r="BH141" s="3">
        <f>+(BH87-Parameters!$B$82)/(BH87+BH89+BH90-Parameters!$B$82-Parameters!$B$83-Parameters!$B$84)</f>
        <v>0.55936667860977385</v>
      </c>
      <c r="BI141" s="3">
        <f>+(BI87-Parameters!$B$82)/(BI87+BI89+BI90-Parameters!$B$82-Parameters!$B$83-Parameters!$B$84)</f>
        <v>0.55782105765591883</v>
      </c>
      <c r="BJ141" s="3">
        <f>+(BJ87-Parameters!$B$82)/(BJ87+BJ89+BJ90-Parameters!$B$82-Parameters!$B$83-Parameters!$B$84)</f>
        <v>0.55629043920438914</v>
      </c>
      <c r="BK141" s="3">
        <f>+(BK87-Parameters!$B$82)/(BK87+BK89+BK90-Parameters!$B$82-Parameters!$B$83-Parameters!$B$84)</f>
        <v>0.55477227478681834</v>
      </c>
      <c r="BL141" s="3">
        <f>+(BL87-Parameters!$B$82)/(BL87+BL89+BL90-Parameters!$B$82-Parameters!$B$83-Parameters!$B$84)</f>
        <v>0.55326484523565622</v>
      </c>
      <c r="BM141" s="3">
        <f>+(BM87-Parameters!$B$82)/(BM87+BM89+BM90-Parameters!$B$82-Parameters!$B$83-Parameters!$B$84)</f>
        <v>0.5517669956021346</v>
      </c>
      <c r="BN141" s="3">
        <f>+(BN87-Parameters!$B$82)/(BN87+BN89+BN90-Parameters!$B$82-Parameters!$B$83-Parameters!$B$84)</f>
        <v>0.55027795430045545</v>
      </c>
      <c r="BO141" s="3">
        <f>+(BO87-Parameters!$B$82)/(BO87+BO89+BO90-Parameters!$B$82-Parameters!$B$83-Parameters!$B$84)</f>
        <v>0.54879720973809876</v>
      </c>
      <c r="BP141" s="3">
        <f>+(BP87-Parameters!$B$82)/(BP87+BP89+BP90-Parameters!$B$82-Parameters!$B$83-Parameters!$B$84)</f>
        <v>0.54732442617589261</v>
      </c>
      <c r="BQ141" s="3">
        <f>+(BQ87-Parameters!$B$82)/(BQ87+BQ89+BQ90-Parameters!$B$82-Parameters!$B$83-Parameters!$B$84)</f>
        <v>0.54585938635669695</v>
      </c>
      <c r="BR141" s="3">
        <f>+(BR87-Parameters!$B$82)/(BR87+BR89+BR90-Parameters!$B$82-Parameters!$B$83-Parameters!$B$84)</f>
        <v>0.54440195239800282</v>
      </c>
      <c r="BS141" s="3">
        <f>+(BS87-Parameters!$B$82)/(BS87+BS89+BS90-Parameters!$B$82-Parameters!$B$83-Parameters!$B$84)</f>
        <v>0.54295203914487788</v>
      </c>
      <c r="BT141" s="3">
        <f>+(BT87-Parameters!$B$82)/(BT87+BT89+BT90-Parameters!$B$82-Parameters!$B$83-Parameters!$B$84)</f>
        <v>0.54150959602395254</v>
      </c>
      <c r="BU141" s="3">
        <f>+(BU87-Parameters!$B$82)/(BU87+BU89+BU90-Parameters!$B$82-Parameters!$B$83-Parameters!$B$84)</f>
        <v>0.54007459469758268</v>
      </c>
      <c r="BV141" s="3">
        <f>+(BV87-Parameters!$B$82)/(BV87+BV89+BV90-Parameters!$B$82-Parameters!$B$83-Parameters!$B$84)</f>
        <v>0.53864702067596693</v>
      </c>
      <c r="BW141" s="3">
        <f>+(BW87-Parameters!$B$82)/(BW87+BW89+BW90-Parameters!$B$82-Parameters!$B$83-Parameters!$B$84)</f>
        <v>0.53722686763163174</v>
      </c>
      <c r="BX141" s="3">
        <f>+(BX87-Parameters!$B$82)/(BX87+BX89+BX90-Parameters!$B$82-Parameters!$B$83-Parameters!$B$84)</f>
        <v>0.53581413355981689</v>
      </c>
      <c r="BY141" s="3">
        <f>+(BY87-Parameters!$B$82)/(BY87+BY89+BY90-Parameters!$B$82-Parameters!$B$83-Parameters!$B$84)</f>
        <v>0.53440881820314579</v>
      </c>
      <c r="BZ141" s="3">
        <f>+(BZ87-Parameters!$B$82)/(BZ87+BZ89+BZ90-Parameters!$B$82-Parameters!$B$83-Parameters!$B$84)</f>
        <v>0.53301092134492889</v>
      </c>
      <c r="CA141" s="3">
        <f>+(CA87-Parameters!$B$82)/(CA87+CA89+CA90-Parameters!$B$82-Parameters!$B$83-Parameters!$B$84)</f>
        <v>0.53162044170588318</v>
      </c>
      <c r="CB141" s="3">
        <f>+(CB87-Parameters!$B$82)/(CB87+CB89+CB90-Parameters!$B$82-Parameters!$B$83-Parameters!$B$84)</f>
        <v>0.53023737626911682</v>
      </c>
      <c r="CC141" s="3">
        <f>+(CC87-Parameters!$B$82)/(CC87+CC89+CC90-Parameters!$B$82-Parameters!$B$83-Parameters!$B$84)</f>
        <v>0.52886171992412867</v>
      </c>
      <c r="CD141" s="3">
        <f>+(CD87-Parameters!$B$82)/(CD87+CD89+CD90-Parameters!$B$82-Parameters!$B$83-Parameters!$B$84)</f>
        <v>0.52749346537386221</v>
      </c>
      <c r="CE141" s="3">
        <f>+(CE87-Parameters!$B$82)/(CE87+CE89+CE90-Parameters!$B$82-Parameters!$B$83-Parameters!$B$84)</f>
        <v>0.52613260329601497</v>
      </c>
      <c r="CF141" s="3">
        <f>+(CF87-Parameters!$B$82)/(CF87+CF89+CF90-Parameters!$B$82-Parameters!$B$83-Parameters!$B$84)</f>
        <v>0.52477912280342598</v>
      </c>
      <c r="CG141" s="3">
        <f>+(CG87-Parameters!$B$82)/(CG87+CG89+CG90-Parameters!$B$82-Parameters!$B$83-Parameters!$B$84)</f>
        <v>0.52343301231983863</v>
      </c>
      <c r="CH141" s="3">
        <f>+(CH87-Parameters!$B$82)/(CH87+CH89+CH90-Parameters!$B$82-Parameters!$B$83-Parameters!$B$84)</f>
        <v>0.52209426109471391</v>
      </c>
      <c r="CI141" s="3">
        <f>+(CI87-Parameters!$B$82)/(CI87+CI89+CI90-Parameters!$B$82-Parameters!$B$83-Parameters!$B$84)</f>
        <v>0.52076286175374076</v>
      </c>
      <c r="CJ141" s="3">
        <f>+(CJ87-Parameters!$B$82)/(CJ87+CJ89+CJ90-Parameters!$B$82-Parameters!$B$83-Parameters!$B$84)</f>
        <v>0.519438814570233</v>
      </c>
      <c r="CK141" s="3">
        <f>+(CK87-Parameters!$B$82)/(CK87+CK89+CK90-Parameters!$B$82-Parameters!$B$83-Parameters!$B$84)</f>
        <v>0.51812213463030521</v>
      </c>
      <c r="CL141" s="3">
        <f>+(CL87-Parameters!$B$82)/(CL87+CL89+CL90-Parameters!$B$82-Parameters!$B$83-Parameters!$B$84)</f>
        <v>0.51681286390927028</v>
      </c>
      <c r="CM141" s="3">
        <f>+(CM87-Parameters!$B$82)/(CM87+CM89+CM90-Parameters!$B$82-Parameters!$B$83-Parameters!$B$84)</f>
        <v>0.51551109176907495</v>
      </c>
      <c r="CN141" s="3">
        <f>+(CN87-Parameters!$B$82)/(CN87+CN89+CN90-Parameters!$B$82-Parameters!$B$83-Parameters!$B$84)</f>
        <v>0.51421699012324673</v>
      </c>
      <c r="CO141" s="3">
        <f>+(CO87-Parameters!$B$82)/(CO87+CO89+CO90-Parameters!$B$82-Parameters!$B$83-Parameters!$B$84)</f>
        <v>0.51293087481717259</v>
      </c>
      <c r="CP141" s="3">
        <f>+(CP87-Parameters!$B$82)/(CP87+CP89+CP90-Parameters!$B$82-Parameters!$B$83-Parameters!$B$84)</f>
        <v>0.51164829860886263</v>
      </c>
      <c r="CQ141" s="3">
        <f>+(CQ87-Parameters!$B$82)/(CQ87+CQ89+CQ90-Parameters!$B$82-Parameters!$B$83-Parameters!$B$84)</f>
        <v>0.51037118400154591</v>
      </c>
      <c r="CR141" s="3">
        <f>+(CR87-Parameters!$B$82)/(CR87+CR89+CR90-Parameters!$B$82-Parameters!$B$83-Parameters!$B$84)</f>
        <v>0.50910056173654228</v>
      </c>
      <c r="CS141" s="3">
        <f>+(CS87-Parameters!$B$82)/(CS87+CS89+CS90-Parameters!$B$82-Parameters!$B$83-Parameters!$B$84)</f>
        <v>0.50783694084260333</v>
      </c>
      <c r="CT141" s="3">
        <f>+(CT87-Parameters!$B$82)/(CT87+CT89+CT90-Parameters!$B$82-Parameters!$B$83-Parameters!$B$84)</f>
        <v>0.50658053228872113</v>
      </c>
      <c r="CU141" s="3">
        <f>+(CU87-Parameters!$B$82)/(CU87+CU89+CU90-Parameters!$B$82-Parameters!$B$83-Parameters!$B$84)</f>
        <v>0.50533138253158238</v>
      </c>
      <c r="CV141" s="3">
        <f>+(CV87-Parameters!$B$82)/(CV87+CV89+CV90-Parameters!$B$82-Parameters!$B$83-Parameters!$B$84)</f>
        <v>0.5040894519387541</v>
      </c>
      <c r="CW141" s="3">
        <f>+(CW87-Parameters!$B$82)/(CW87+CW89+CW90-Parameters!$B$82-Parameters!$B$83-Parameters!$B$84)</f>
        <v>0.50285465978559174</v>
      </c>
    </row>
    <row r="142" spans="1:101" ht="20.75" customHeight="1" x14ac:dyDescent="0.2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0.75677817404455616</v>
      </c>
      <c r="E142" s="3">
        <f t="shared" ref="E142:BI142" si="457">+(E87-$B$87)/(E92-$B$92)</f>
        <v>0.74486987650006253</v>
      </c>
      <c r="F142" s="3">
        <f t="shared" si="457"/>
        <v>0.73486886185325195</v>
      </c>
      <c r="G142" s="3">
        <f t="shared" si="457"/>
        <v>0.72627490703829323</v>
      </c>
      <c r="H142" s="3">
        <f t="shared" si="457"/>
        <v>0.71873622743987642</v>
      </c>
      <c r="I142" s="3">
        <f t="shared" si="457"/>
        <v>0.71200347276282738</v>
      </c>
      <c r="J142" s="3">
        <f t="shared" si="457"/>
        <v>0.70589819261825737</v>
      </c>
      <c r="K142" s="3">
        <f t="shared" si="457"/>
        <v>0.7002912054581012</v>
      </c>
      <c r="L142" s="3">
        <f t="shared" si="457"/>
        <v>0.69508773545570868</v>
      </c>
      <c r="M142" s="3">
        <f t="shared" si="457"/>
        <v>0.69021717387213544</v>
      </c>
      <c r="N142" s="3">
        <f t="shared" si="457"/>
        <v>0.68562600297986909</v>
      </c>
      <c r="O142" s="3">
        <f t="shared" si="457"/>
        <v>0.68127288619678872</v>
      </c>
      <c r="P142" s="3">
        <f t="shared" si="457"/>
        <v>0.67712524500984206</v>
      </c>
      <c r="Q142" s="3">
        <f t="shared" si="457"/>
        <v>0.67315685869980613</v>
      </c>
      <c r="R142" s="3">
        <f t="shared" si="457"/>
        <v>0.66934616898344734</v>
      </c>
      <c r="S142" s="3">
        <f t="shared" si="457"/>
        <v>0.66567507073213306</v>
      </c>
      <c r="T142" s="3">
        <f t="shared" si="457"/>
        <v>0.66212803664676978</v>
      </c>
      <c r="U142" s="3">
        <f t="shared" si="457"/>
        <v>0.65869146801840184</v>
      </c>
      <c r="V142" s="3">
        <f t="shared" si="457"/>
        <v>0.65535371407051057</v>
      </c>
      <c r="W142" s="3">
        <f t="shared" si="457"/>
        <v>0.65210439253903596</v>
      </c>
      <c r="X142" s="3">
        <f t="shared" si="457"/>
        <v>0.64893401231619596</v>
      </c>
      <c r="Y142" s="3">
        <f t="shared" si="457"/>
        <v>0.64583374847862984</v>
      </c>
      <c r="Z142" s="3">
        <f t="shared" si="457"/>
        <v>0.64279529527881174</v>
      </c>
      <c r="AA142" s="3">
        <f t="shared" si="457"/>
        <v>0.63981075978046176</v>
      </c>
      <c r="AB142" s="3">
        <f t="shared" si="457"/>
        <v>0.6368725772195748</v>
      </c>
      <c r="AC142" s="3">
        <f t="shared" si="457"/>
        <v>0.63397343827395081</v>
      </c>
      <c r="AD142" s="3">
        <f t="shared" si="457"/>
        <v>0.63110622292275476</v>
      </c>
      <c r="AE142" s="3">
        <f t="shared" si="457"/>
        <v>0.62826393780316336</v>
      </c>
      <c r="AF142" s="3">
        <f t="shared" si="457"/>
        <v>0.62543965506614174</v>
      </c>
      <c r="AG142" s="3">
        <f t="shared" si="457"/>
        <v>0.62262645121139026</v>
      </c>
      <c r="AH142" s="3">
        <f t="shared" si="457"/>
        <v>0.61981734461252846</v>
      </c>
      <c r="AI142" s="3">
        <f t="shared" si="457"/>
        <v>0.61700523047657596</v>
      </c>
      <c r="AJ142" s="3">
        <f t="shared" si="457"/>
        <v>0.61418281192104396</v>
      </c>
      <c r="AK142" s="3">
        <f t="shared" si="457"/>
        <v>0.61134252573339831</v>
      </c>
      <c r="AL142" s="3">
        <f t="shared" si="457"/>
        <v>0.60847646116761733</v>
      </c>
      <c r="AM142" s="3">
        <f t="shared" si="457"/>
        <v>0.60557626986151358</v>
      </c>
      <c r="AN142" s="3">
        <f t="shared" si="457"/>
        <v>0.60263306457701293</v>
      </c>
      <c r="AO142" s="3">
        <f t="shared" si="457"/>
        <v>0.59963730395084935</v>
      </c>
      <c r="AP142" s="3">
        <f t="shared" si="457"/>
        <v>0.59657865969909973</v>
      </c>
      <c r="AQ142" s="3">
        <f t="shared" si="457"/>
        <v>0.59344586161651625</v>
      </c>
      <c r="AR142" s="3">
        <f t="shared" si="457"/>
        <v>0.59022651398321901</v>
      </c>
      <c r="AS142" s="3">
        <f t="shared" si="457"/>
        <v>0.58690687399674002</v>
      </c>
      <c r="AT142" s="3">
        <f t="shared" si="457"/>
        <v>0.58347157776189207</v>
      </c>
      <c r="AU142" s="3">
        <f t="shared" si="457"/>
        <v>0.57990328966351234</v>
      </c>
      <c r="AV142" s="3">
        <f t="shared" si="457"/>
        <v>0.57386963381160438</v>
      </c>
      <c r="AW142" s="3">
        <f t="shared" si="457"/>
        <v>0.56916370372104541</v>
      </c>
      <c r="AX142" s="3">
        <f t="shared" si="457"/>
        <v>0.56536711613311486</v>
      </c>
      <c r="AY142" s="3">
        <f t="shared" si="457"/>
        <v>0.56219384308015452</v>
      </c>
      <c r="AZ142" s="3">
        <f t="shared" si="457"/>
        <v>0.55944840509373173</v>
      </c>
      <c r="BA142" s="3">
        <f t="shared" si="457"/>
        <v>0.55699725408132705</v>
      </c>
      <c r="BB142" s="3">
        <f t="shared" si="457"/>
        <v>0.55474918955473607</v>
      </c>
      <c r="BC142" s="3">
        <f t="shared" si="457"/>
        <v>0.55264196016004163</v>
      </c>
      <c r="BD142" s="3">
        <f t="shared" si="457"/>
        <v>0.55063309926505444</v>
      </c>
      <c r="BE142" s="3">
        <f t="shared" si="457"/>
        <v>0.54869365811334792</v>
      </c>
      <c r="BF142" s="3">
        <f t="shared" si="457"/>
        <v>0.54680392138787426</v>
      </c>
      <c r="BG142" s="3">
        <f t="shared" si="457"/>
        <v>0.54495047871794688</v>
      </c>
      <c r="BH142" s="3">
        <f t="shared" si="457"/>
        <v>0.5431242234094853</v>
      </c>
      <c r="BI142" s="3">
        <f t="shared" si="457"/>
        <v>0.5413189850854111</v>
      </c>
      <c r="BJ142" s="3">
        <f t="shared" ref="BJ142:CW142" si="458">+(BJ87-$B$87)/(BJ92-$B$92)</f>
        <v>0.53953059561639904</v>
      </c>
      <c r="BK142" s="3">
        <f t="shared" si="458"/>
        <v>0.53775625115486092</v>
      </c>
      <c r="BL142" s="3">
        <f t="shared" si="458"/>
        <v>0.53599407648372666</v>
      </c>
      <c r="BM142" s="3">
        <f t="shared" si="458"/>
        <v>0.53424282757503772</v>
      </c>
      <c r="BN142" s="3">
        <f t="shared" si="458"/>
        <v>0.532501688550024</v>
      </c>
      <c r="BO142" s="3">
        <f t="shared" si="458"/>
        <v>0.53077013311021215</v>
      </c>
      <c r="BP142" s="3">
        <f t="shared" si="458"/>
        <v>0.52904782999282729</v>
      </c>
      <c r="BQ142" s="3">
        <f t="shared" si="458"/>
        <v>0.52733457848595977</v>
      </c>
      <c r="BR142" s="3">
        <f t="shared" si="458"/>
        <v>0.52563026446704941</v>
      </c>
      <c r="BS142" s="3">
        <f t="shared" si="458"/>
        <v>0.52393483045310851</v>
      </c>
      <c r="BT142" s="3">
        <f t="shared" si="458"/>
        <v>0.52224825521764595</v>
      </c>
      <c r="BU142" s="3">
        <f t="shared" si="458"/>
        <v>0.52057053994016633</v>
      </c>
      <c r="BV142" s="3">
        <f t="shared" si="458"/>
        <v>0.5189016988173385</v>
      </c>
      <c r="BW142" s="3">
        <f t="shared" si="458"/>
        <v>0.51724175272343864</v>
      </c>
      <c r="BX142" s="3">
        <f t="shared" si="458"/>
        <v>0.51559072495590574</v>
      </c>
      <c r="BY142" s="3">
        <f t="shared" si="458"/>
        <v>0.51394863841085769</v>
      </c>
      <c r="BZ142" s="3">
        <f t="shared" si="458"/>
        <v>0.51231551374256268</v>
      </c>
      <c r="CA142" s="3">
        <f t="shared" si="458"/>
        <v>0.5106913682079095</v>
      </c>
      <c r="CB142" s="3">
        <f t="shared" si="458"/>
        <v>0.50907621499864897</v>
      </c>
      <c r="CC142" s="3">
        <f t="shared" si="458"/>
        <v>0.50747006293904917</v>
      </c>
      <c r="CD142" s="3">
        <f t="shared" si="458"/>
        <v>0.50587291648779642</v>
      </c>
      <c r="CE142" s="3">
        <f t="shared" si="458"/>
        <v>0.50428477603792909</v>
      </c>
      <c r="CF142" s="3">
        <f t="shared" si="458"/>
        <v>0.50270563857213946</v>
      </c>
      <c r="CG142" s="3">
        <f t="shared" si="458"/>
        <v>0.5011354988165776</v>
      </c>
      <c r="CH142" s="3">
        <f t="shared" si="458"/>
        <v>0.49957435116613352</v>
      </c>
      <c r="CI142" s="3">
        <f t="shared" si="458"/>
        <v>0.49802219286408006</v>
      </c>
      <c r="CJ142" s="3">
        <f t="shared" si="458"/>
        <v>0.49647902926967846</v>
      </c>
      <c r="CK142" s="3">
        <f t="shared" si="458"/>
        <v>0.49494488264061925</v>
      </c>
      <c r="CL142" s="3">
        <f t="shared" si="458"/>
        <v>0.49341980688473347</v>
      </c>
      <c r="CM142" s="3">
        <f t="shared" si="458"/>
        <v>0.49190391255088639</v>
      </c>
      <c r="CN142" s="3">
        <f t="shared" si="458"/>
        <v>0.490397409656252</v>
      </c>
      <c r="CO142" s="3">
        <f t="shared" si="458"/>
        <v>0.48890068238577944</v>
      </c>
      <c r="CP142" s="3">
        <f t="shared" si="458"/>
        <v>0.48740842756411906</v>
      </c>
      <c r="CQ142" s="3">
        <f t="shared" si="458"/>
        <v>0.4859228848928156</v>
      </c>
      <c r="CR142" s="3">
        <f t="shared" si="458"/>
        <v>0.48444526139878091</v>
      </c>
      <c r="CS142" s="3">
        <f t="shared" si="458"/>
        <v>0.48297615779230557</v>
      </c>
      <c r="CT142" s="3">
        <f t="shared" si="458"/>
        <v>0.48151582666185883</v>
      </c>
      <c r="CU142" s="3">
        <f t="shared" si="458"/>
        <v>0.48006432703855978</v>
      </c>
      <c r="CV142" s="3">
        <f t="shared" si="458"/>
        <v>0.478621615464844</v>
      </c>
      <c r="CW142" s="3">
        <f t="shared" si="458"/>
        <v>0.477187598487057</v>
      </c>
    </row>
    <row r="143" spans="1:101" ht="20.75" customHeight="1" x14ac:dyDescent="0.2">
      <c r="A143" s="26"/>
    </row>
    <row r="144" spans="1:101" ht="20.75" customHeight="1" x14ac:dyDescent="0.2">
      <c r="A144" s="26"/>
    </row>
    <row r="145" spans="1:101" ht="20.75" customHeight="1" x14ac:dyDescent="0.2">
      <c r="A145" s="10"/>
      <c r="B145" s="47"/>
    </row>
    <row r="146" spans="1:101" ht="20.75" customHeight="1" thickBot="1" x14ac:dyDescent="0.25">
      <c r="A146" s="196" t="s">
        <v>211</v>
      </c>
      <c r="B146" s="47"/>
    </row>
    <row r="147" spans="1:101" ht="20.75" customHeight="1" thickTop="1" x14ac:dyDescent="0.2">
      <c r="A147" s="9" t="s">
        <v>173</v>
      </c>
      <c r="B147" s="47"/>
    </row>
    <row r="148" spans="1:101" ht="20.75" customHeight="1" x14ac:dyDescent="0.2">
      <c r="A148" s="9" t="s">
        <v>174</v>
      </c>
      <c r="B148" s="47"/>
      <c r="C148" s="3">
        <f t="shared" ref="C148:AH148" si="459">+(C53/B53)^0.2</f>
        <v>1.0118743204547054</v>
      </c>
      <c r="D148" s="3">
        <f t="shared" si="459"/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75" customHeight="1" x14ac:dyDescent="0.2">
      <c r="A149" s="9" t="s">
        <v>175</v>
      </c>
      <c r="B149" s="47"/>
      <c r="C149" s="3">
        <f t="shared" ref="C149:AH149" si="461">+(B18/C18)^0.2</f>
        <v>1.0009999999999999</v>
      </c>
      <c r="D149" s="3">
        <f t="shared" si="461"/>
        <v>1.0009999999999999</v>
      </c>
      <c r="E149" s="3">
        <f t="shared" si="461"/>
        <v>1.0009999999999999</v>
      </c>
      <c r="F149" s="3">
        <f t="shared" si="461"/>
        <v>1.0009999999999999</v>
      </c>
      <c r="G149" s="3">
        <f t="shared" si="461"/>
        <v>1.0009999999999999</v>
      </c>
      <c r="H149" s="3">
        <f t="shared" si="461"/>
        <v>1.0009999999999999</v>
      </c>
      <c r="I149" s="3">
        <f t="shared" si="461"/>
        <v>1.0009999999999999</v>
      </c>
      <c r="J149" s="3">
        <f t="shared" si="461"/>
        <v>1.0009999999999999</v>
      </c>
      <c r="K149" s="3">
        <f t="shared" si="461"/>
        <v>1.0009999999999999</v>
      </c>
      <c r="L149" s="3">
        <f t="shared" si="461"/>
        <v>1.0009999999999999</v>
      </c>
      <c r="M149" s="3">
        <f t="shared" si="461"/>
        <v>1.0009999999999999</v>
      </c>
      <c r="N149" s="3">
        <f t="shared" si="461"/>
        <v>1.0009999999999999</v>
      </c>
      <c r="O149" s="3">
        <f t="shared" si="461"/>
        <v>1.0009999999999999</v>
      </c>
      <c r="P149" s="3">
        <f t="shared" si="461"/>
        <v>1.0009999999999999</v>
      </c>
      <c r="Q149" s="3">
        <f t="shared" si="461"/>
        <v>1.0009999999999999</v>
      </c>
      <c r="R149" s="3">
        <f t="shared" si="461"/>
        <v>1.0009999999999999</v>
      </c>
      <c r="S149" s="3">
        <f t="shared" si="461"/>
        <v>1.0009999999999999</v>
      </c>
      <c r="T149" s="3">
        <f t="shared" si="461"/>
        <v>1.0009999999999999</v>
      </c>
      <c r="U149" s="3">
        <f t="shared" si="461"/>
        <v>1.0009999999999999</v>
      </c>
      <c r="V149" s="3">
        <f t="shared" si="461"/>
        <v>1.0009999999999999</v>
      </c>
      <c r="W149" s="3">
        <f t="shared" si="461"/>
        <v>1.0009999999999999</v>
      </c>
      <c r="X149" s="3">
        <f t="shared" si="461"/>
        <v>1.0009999999999999</v>
      </c>
      <c r="Y149" s="3">
        <f t="shared" si="461"/>
        <v>1.0009999999999999</v>
      </c>
      <c r="Z149" s="3">
        <f t="shared" si="461"/>
        <v>1.0009999999999999</v>
      </c>
      <c r="AA149" s="3">
        <f t="shared" si="461"/>
        <v>1.0009999999999999</v>
      </c>
      <c r="AB149" s="3">
        <f t="shared" si="461"/>
        <v>1.0009999999999999</v>
      </c>
      <c r="AC149" s="3">
        <f t="shared" si="461"/>
        <v>1.0009999999999999</v>
      </c>
      <c r="AD149" s="3">
        <f t="shared" si="461"/>
        <v>1.0009999999999999</v>
      </c>
      <c r="AE149" s="3">
        <f t="shared" si="461"/>
        <v>1.0009999999999999</v>
      </c>
      <c r="AF149" s="3">
        <f t="shared" si="461"/>
        <v>1.0009999999999999</v>
      </c>
      <c r="AG149" s="3">
        <f t="shared" si="461"/>
        <v>1.0009999999999999</v>
      </c>
      <c r="AH149" s="3">
        <f t="shared" si="461"/>
        <v>1.0009999999999999</v>
      </c>
      <c r="AI149" s="3">
        <f t="shared" ref="AI149:BI149" si="462">+(AH18/AI18)^0.2</f>
        <v>1.0009999999999999</v>
      </c>
      <c r="AJ149" s="3">
        <f t="shared" si="462"/>
        <v>1.0009999999999999</v>
      </c>
      <c r="AK149" s="3">
        <f t="shared" si="462"/>
        <v>1.0009999999999999</v>
      </c>
      <c r="AL149" s="3">
        <f t="shared" si="462"/>
        <v>1.0009999999999999</v>
      </c>
      <c r="AM149" s="3">
        <f t="shared" si="462"/>
        <v>1.0009999999999999</v>
      </c>
      <c r="AN149" s="3">
        <f t="shared" si="462"/>
        <v>1.0009999999999999</v>
      </c>
      <c r="AO149" s="3">
        <f t="shared" si="462"/>
        <v>1.0009999999999999</v>
      </c>
      <c r="AP149" s="3">
        <f t="shared" si="462"/>
        <v>1.0009999999999999</v>
      </c>
      <c r="AQ149" s="3">
        <f t="shared" si="462"/>
        <v>1.0009999999999999</v>
      </c>
      <c r="AR149" s="3">
        <f t="shared" si="462"/>
        <v>1.0009999999999999</v>
      </c>
      <c r="AS149" s="3">
        <f t="shared" si="462"/>
        <v>1.0009999999999999</v>
      </c>
      <c r="AT149" s="3">
        <f t="shared" si="462"/>
        <v>1.0009999999999999</v>
      </c>
      <c r="AU149" s="3">
        <f t="shared" si="462"/>
        <v>1.0009999999999999</v>
      </c>
      <c r="AV149" s="3">
        <f t="shared" si="462"/>
        <v>1.0009999999999999</v>
      </c>
      <c r="AW149" s="3">
        <f t="shared" si="462"/>
        <v>1.0009999999999999</v>
      </c>
      <c r="AX149" s="3">
        <f t="shared" si="462"/>
        <v>1.0009999999999999</v>
      </c>
      <c r="AY149" s="3">
        <f t="shared" si="462"/>
        <v>1.0009999999999999</v>
      </c>
      <c r="AZ149" s="3">
        <f t="shared" si="462"/>
        <v>1.0009999999999999</v>
      </c>
      <c r="BA149" s="3">
        <f t="shared" si="462"/>
        <v>1.0009999999999999</v>
      </c>
      <c r="BB149" s="3">
        <f t="shared" si="462"/>
        <v>1.0009999999999999</v>
      </c>
      <c r="BC149" s="3">
        <f t="shared" si="462"/>
        <v>1.0009999999999999</v>
      </c>
      <c r="BD149" s="3">
        <f t="shared" si="462"/>
        <v>1.0009999999999999</v>
      </c>
      <c r="BE149" s="3">
        <f t="shared" si="462"/>
        <v>1.0009999999999999</v>
      </c>
      <c r="BF149" s="3">
        <f t="shared" si="462"/>
        <v>1.0009999999999999</v>
      </c>
      <c r="BG149" s="3">
        <f t="shared" si="462"/>
        <v>1.0009999999999999</v>
      </c>
      <c r="BH149" s="3">
        <f t="shared" si="462"/>
        <v>1.0009999999999999</v>
      </c>
      <c r="BI149" s="3">
        <f t="shared" si="462"/>
        <v>1.0009999999999999</v>
      </c>
    </row>
    <row r="150" spans="1:101" ht="20.75" customHeight="1" x14ac:dyDescent="0.2">
      <c r="A150" s="9" t="s">
        <v>176</v>
      </c>
      <c r="B150" s="47"/>
      <c r="C150" s="3">
        <f t="shared" ref="C150:AH150" si="463">+((C126/B126)^($B$19))^0.2</f>
        <v>1.0354534323133442</v>
      </c>
      <c r="D150" s="3">
        <f t="shared" si="463"/>
        <v>1.0343328604465682</v>
      </c>
      <c r="E150" s="3">
        <f t="shared" si="463"/>
        <v>1.033232911413476</v>
      </c>
      <c r="F150" s="3">
        <f t="shared" si="463"/>
        <v>1.032162787893796</v>
      </c>
      <c r="G150" s="3">
        <f t="shared" si="463"/>
        <v>1.0311262348149135</v>
      </c>
      <c r="H150" s="3">
        <f t="shared" si="463"/>
        <v>1.0301242277052169</v>
      </c>
      <c r="I150" s="3">
        <f t="shared" si="463"/>
        <v>1.0291564167433676</v>
      </c>
      <c r="J150" s="3">
        <f t="shared" si="463"/>
        <v>1.0282218856730641</v>
      </c>
      <c r="K150" s="3">
        <f t="shared" si="463"/>
        <v>1.0273195369403116</v>
      </c>
      <c r="L150" s="3">
        <f t="shared" si="463"/>
        <v>1.0264482750298098</v>
      </c>
      <c r="M150" s="3">
        <f t="shared" si="463"/>
        <v>1.0256070844460132</v>
      </c>
      <c r="N150" s="3">
        <f t="shared" si="463"/>
        <v>1.0247950570167819</v>
      </c>
      <c r="O150" s="3">
        <f t="shared" si="463"/>
        <v>1.0240113978153653</v>
      </c>
      <c r="P150" s="3">
        <f t="shared" si="463"/>
        <v>1.0232554336733366</v>
      </c>
      <c r="Q150" s="3">
        <f t="shared" si="463"/>
        <v>1.0225266373117325</v>
      </c>
      <c r="R150" s="3">
        <f t="shared" si="463"/>
        <v>1.021824689233499</v>
      </c>
      <c r="S150" s="3">
        <f t="shared" si="463"/>
        <v>1.0211496081343239</v>
      </c>
      <c r="T150" s="3">
        <f t="shared" si="463"/>
        <v>1.0205085283429955</v>
      </c>
      <c r="U150" s="3">
        <f t="shared" si="463"/>
        <v>1.0198968932462329</v>
      </c>
      <c r="V150" s="3">
        <f t="shared" si="463"/>
        <v>1.0193116711886552</v>
      </c>
      <c r="W150" s="3">
        <f t="shared" si="463"/>
        <v>1.018750737264384</v>
      </c>
      <c r="X150" s="3">
        <f t="shared" si="463"/>
        <v>1.0182125122207299</v>
      </c>
      <c r="Y150" s="3">
        <f t="shared" si="463"/>
        <v>1.0176957505970099</v>
      </c>
      <c r="Z150" s="3">
        <f t="shared" si="463"/>
        <v>1.0171994161542395</v>
      </c>
      <c r="AA150" s="3">
        <f t="shared" si="463"/>
        <v>1.0167226079943064</v>
      </c>
      <c r="AB150" s="3">
        <f t="shared" si="463"/>
        <v>1.0162645172666325</v>
      </c>
      <c r="AC150" s="3">
        <f t="shared" si="463"/>
        <v>1.0158244012006934</v>
      </c>
      <c r="AD150" s="3">
        <f t="shared" si="463"/>
        <v>1.015401566915983</v>
      </c>
      <c r="AE150" s="3">
        <f t="shared" si="463"/>
        <v>1.0149953625469941</v>
      </c>
      <c r="AF150" s="3">
        <f t="shared" si="463"/>
        <v>1.0146051707363564</v>
      </c>
      <c r="AG150" s="3">
        <f t="shared" si="463"/>
        <v>1.0142304042900487</v>
      </c>
      <c r="AH150" s="3">
        <f t="shared" si="463"/>
        <v>1.0138705027925166</v>
      </c>
      <c r="AI150" s="3">
        <f t="shared" ref="AI150:BI150" si="464">+((AI126/AH126)^($B$19))^0.2</f>
        <v>1.0135249284388312</v>
      </c>
      <c r="AJ150" s="3">
        <f t="shared" si="464"/>
        <v>1.0131931605674847</v>
      </c>
      <c r="AK150" s="3">
        <f t="shared" si="464"/>
        <v>1.0128746870144394</v>
      </c>
      <c r="AL150" s="3">
        <f t="shared" si="464"/>
        <v>1.0125689891447767</v>
      </c>
      <c r="AM150" s="3">
        <f t="shared" si="464"/>
        <v>1.0122755166636372</v>
      </c>
      <c r="AN150" s="3">
        <f t="shared" si="464"/>
        <v>1.0119936415862358</v>
      </c>
      <c r="AO150" s="3">
        <f t="shared" si="464"/>
        <v>1.0117225788978355</v>
      </c>
      <c r="AP150" s="3">
        <f t="shared" si="464"/>
        <v>1.0114612441779087</v>
      </c>
      <c r="AQ150" s="3">
        <f t="shared" si="464"/>
        <v>1.0112080028752073</v>
      </c>
      <c r="AR150" s="3">
        <f t="shared" si="464"/>
        <v>1.0109602261420978</v>
      </c>
      <c r="AS150" s="3">
        <f t="shared" si="464"/>
        <v>1.0107135090151127</v>
      </c>
      <c r="AT150" s="3">
        <f t="shared" si="464"/>
        <v>1.0104602960596514</v>
      </c>
      <c r="AU150" s="3">
        <f t="shared" si="464"/>
        <v>1.0106169814554211</v>
      </c>
      <c r="AV150" s="3">
        <f t="shared" si="464"/>
        <v>1.0103744954896166</v>
      </c>
      <c r="AW150" s="3">
        <f t="shared" si="464"/>
        <v>1.0101642468097058</v>
      </c>
      <c r="AX150" s="3">
        <f t="shared" si="464"/>
        <v>1.0099681986922597</v>
      </c>
      <c r="AY150" s="3">
        <f t="shared" si="464"/>
        <v>1.0097771816093213</v>
      </c>
      <c r="AZ150" s="3">
        <f t="shared" si="464"/>
        <v>1.0095869328263749</v>
      </c>
      <c r="BA150" s="3">
        <f t="shared" si="464"/>
        <v>1.0093958223378334</v>
      </c>
      <c r="BB150" s="3">
        <f t="shared" si="464"/>
        <v>1.009203567030067</v>
      </c>
      <c r="BC150" s="3">
        <f t="shared" si="464"/>
        <v>1.0090105178623654</v>
      </c>
      <c r="BD150" s="3">
        <f t="shared" si="464"/>
        <v>1.0088172766516492</v>
      </c>
      <c r="BE150" s="3">
        <f t="shared" si="464"/>
        <v>1.0086244989106434</v>
      </c>
      <c r="BF150" s="3">
        <f t="shared" si="464"/>
        <v>1.008432800121154</v>
      </c>
      <c r="BG150" s="3">
        <f t="shared" si="464"/>
        <v>1.0082427170770336</v>
      </c>
      <c r="BH150" s="3">
        <f t="shared" si="464"/>
        <v>1.0080546982872365</v>
      </c>
      <c r="BI150" s="3">
        <f t="shared" si="464"/>
        <v>1.0078691074488713</v>
      </c>
    </row>
    <row r="151" spans="1:101" ht="20.75" customHeight="1" x14ac:dyDescent="0.2">
      <c r="A151" s="9" t="s">
        <v>177</v>
      </c>
      <c r="B151" s="47"/>
      <c r="C151" s="3">
        <f>+C150*C149</f>
        <v>1.0364888857456573</v>
      </c>
      <c r="D151" s="3">
        <f t="shared" ref="D151:BI151" si="465">+D150*D149</f>
        <v>1.0353671933070148</v>
      </c>
      <c r="E151" s="3">
        <f t="shared" si="465"/>
        <v>1.0342661443248893</v>
      </c>
      <c r="F151" s="3">
        <f t="shared" si="465"/>
        <v>1.0331949506816898</v>
      </c>
      <c r="G151" s="3">
        <f t="shared" si="465"/>
        <v>1.0321573610497283</v>
      </c>
      <c r="H151" s="3">
        <f t="shared" si="465"/>
        <v>1.031154351932922</v>
      </c>
      <c r="I151" s="3">
        <f t="shared" si="465"/>
        <v>1.0301855731601108</v>
      </c>
      <c r="J151" s="3">
        <f t="shared" si="465"/>
        <v>1.029250107558737</v>
      </c>
      <c r="K151" s="3">
        <f t="shared" si="465"/>
        <v>1.0283468564772518</v>
      </c>
      <c r="L151" s="3">
        <f t="shared" si="465"/>
        <v>1.0274747233048396</v>
      </c>
      <c r="M151" s="3">
        <f t="shared" si="465"/>
        <v>1.0266326915304591</v>
      </c>
      <c r="N151" s="3">
        <f t="shared" si="465"/>
        <v>1.0258198520737984</v>
      </c>
      <c r="O151" s="3">
        <f t="shared" si="465"/>
        <v>1.0250354092131806</v>
      </c>
      <c r="P151" s="3">
        <f t="shared" si="465"/>
        <v>1.0242786891070099</v>
      </c>
      <c r="Q151" s="3">
        <f t="shared" si="465"/>
        <v>1.0235491639490442</v>
      </c>
      <c r="R151" s="3">
        <f t="shared" si="465"/>
        <v>1.0228465139227323</v>
      </c>
      <c r="S151" s="3">
        <f t="shared" si="465"/>
        <v>1.0221707577424581</v>
      </c>
      <c r="T151" s="3">
        <f t="shared" si="465"/>
        <v>1.0215290368713383</v>
      </c>
      <c r="U151" s="3">
        <f t="shared" si="465"/>
        <v>1.0209167901394791</v>
      </c>
      <c r="V151" s="3">
        <f t="shared" si="465"/>
        <v>1.0203309828598437</v>
      </c>
      <c r="W151" s="3">
        <f t="shared" si="465"/>
        <v>1.0197694880016483</v>
      </c>
      <c r="X151" s="3">
        <f t="shared" si="465"/>
        <v>1.0192307247329506</v>
      </c>
      <c r="Y151" s="3">
        <f t="shared" si="465"/>
        <v>1.0187134463476069</v>
      </c>
      <c r="Z151" s="3">
        <f t="shared" si="465"/>
        <v>1.0182166155703936</v>
      </c>
      <c r="AA151" s="3">
        <f t="shared" si="465"/>
        <v>1.0177393306023006</v>
      </c>
      <c r="AB151" s="3">
        <f t="shared" si="465"/>
        <v>1.0172807817838989</v>
      </c>
      <c r="AC151" s="3">
        <f t="shared" si="465"/>
        <v>1.016840225601894</v>
      </c>
      <c r="AD151" s="3">
        <f t="shared" si="465"/>
        <v>1.016416968482899</v>
      </c>
      <c r="AE151" s="3">
        <f t="shared" si="465"/>
        <v>1.016010357909541</v>
      </c>
      <c r="AF151" s="3">
        <f t="shared" si="465"/>
        <v>1.0156197759070926</v>
      </c>
      <c r="AG151" s="3">
        <f t="shared" si="465"/>
        <v>1.0152446346943387</v>
      </c>
      <c r="AH151" s="3">
        <f t="shared" si="465"/>
        <v>1.014884373295309</v>
      </c>
      <c r="AI151" s="3">
        <f t="shared" si="465"/>
        <v>1.0145384533672699</v>
      </c>
      <c r="AJ151" s="3">
        <f t="shared" si="465"/>
        <v>1.0142063537280521</v>
      </c>
      <c r="AK151" s="3">
        <f t="shared" si="465"/>
        <v>1.0138875617014538</v>
      </c>
      <c r="AL151" s="3">
        <f t="shared" si="465"/>
        <v>1.0135815581339214</v>
      </c>
      <c r="AM151" s="3">
        <f t="shared" si="465"/>
        <v>1.0132877921803007</v>
      </c>
      <c r="AN151" s="3">
        <f t="shared" si="465"/>
        <v>1.0130056352278221</v>
      </c>
      <c r="AO151" s="3">
        <f t="shared" si="465"/>
        <v>1.0127343014767332</v>
      </c>
      <c r="AP151" s="3">
        <f t="shared" si="465"/>
        <v>1.0124727054220866</v>
      </c>
      <c r="AQ151" s="3">
        <f t="shared" si="465"/>
        <v>1.0122192108780823</v>
      </c>
      <c r="AR151" s="3">
        <f t="shared" si="465"/>
        <v>1.0119711863682397</v>
      </c>
      <c r="AS151" s="3">
        <f t="shared" si="465"/>
        <v>1.0117242225241276</v>
      </c>
      <c r="AT151" s="3">
        <f t="shared" si="465"/>
        <v>1.0114707563557108</v>
      </c>
      <c r="AU151" s="3">
        <f t="shared" si="465"/>
        <v>1.0116275984368763</v>
      </c>
      <c r="AV151" s="3">
        <f t="shared" si="465"/>
        <v>1.011384869985106</v>
      </c>
      <c r="AW151" s="3">
        <f t="shared" si="465"/>
        <v>1.0111744110565155</v>
      </c>
      <c r="AX151" s="3">
        <f t="shared" si="465"/>
        <v>1.0109781668909519</v>
      </c>
      <c r="AY151" s="3">
        <f t="shared" si="465"/>
        <v>1.0107869587909304</v>
      </c>
      <c r="AZ151" s="3">
        <f t="shared" si="465"/>
        <v>1.0105965197592011</v>
      </c>
      <c r="BA151" s="3">
        <f t="shared" si="465"/>
        <v>1.0104052181601713</v>
      </c>
      <c r="BB151" s="3">
        <f t="shared" si="465"/>
        <v>1.0102127705970969</v>
      </c>
      <c r="BC151" s="3">
        <f t="shared" si="465"/>
        <v>1.0100195283802276</v>
      </c>
      <c r="BD151" s="3">
        <f t="shared" si="465"/>
        <v>1.0098260939283008</v>
      </c>
      <c r="BE151" s="3">
        <f t="shared" si="465"/>
        <v>1.0096331234095539</v>
      </c>
      <c r="BF151" s="3">
        <f t="shared" si="465"/>
        <v>1.009441232921275</v>
      </c>
      <c r="BG151" s="3">
        <f t="shared" si="465"/>
        <v>1.0092509597941106</v>
      </c>
      <c r="BH151" s="3">
        <f t="shared" si="465"/>
        <v>1.0090627529855236</v>
      </c>
      <c r="BI151" s="3">
        <f t="shared" si="465"/>
        <v>1.0088769765563199</v>
      </c>
    </row>
    <row r="152" spans="1:101" ht="20.75" customHeight="1" x14ac:dyDescent="0.2">
      <c r="A152" s="9" t="s">
        <v>3</v>
      </c>
      <c r="B152" s="47"/>
      <c r="C152" s="3">
        <f>+C151-1</f>
        <v>3.648888574565734E-2</v>
      </c>
      <c r="D152" s="3">
        <f t="shared" ref="D152" si="466">+D151-1</f>
        <v>3.5367193307014766E-2</v>
      </c>
      <c r="E152" s="3">
        <f t="shared" ref="E152" si="467">+E151-1</f>
        <v>3.4266144324889281E-2</v>
      </c>
      <c r="F152" s="3">
        <f t="shared" ref="F152" si="468">+F151-1</f>
        <v>3.3194950681689761E-2</v>
      </c>
      <c r="G152" s="3">
        <f t="shared" ref="G152" si="469">+G151-1</f>
        <v>3.2157361049728328E-2</v>
      </c>
      <c r="H152" s="3">
        <f t="shared" ref="H152" si="470">+H151-1</f>
        <v>3.1154351932922042E-2</v>
      </c>
      <c r="I152" s="3">
        <f t="shared" ref="I152" si="471">+I151-1</f>
        <v>3.0185573160110835E-2</v>
      </c>
      <c r="J152" s="3">
        <f t="shared" ref="J152" si="472">+J151-1</f>
        <v>2.9250107558737026E-2</v>
      </c>
      <c r="K152" s="3">
        <f t="shared" ref="K152" si="473">+K151-1</f>
        <v>2.8346856477251769E-2</v>
      </c>
      <c r="L152" s="3">
        <f t="shared" ref="L152" si="474">+L151-1</f>
        <v>2.7474723304839577E-2</v>
      </c>
      <c r="M152" s="3">
        <f t="shared" ref="M152" si="475">+M151-1</f>
        <v>2.6632691530459107E-2</v>
      </c>
      <c r="N152" s="3">
        <f t="shared" ref="N152" si="476">+N151-1</f>
        <v>2.5819852073798444E-2</v>
      </c>
      <c r="O152" s="3">
        <f t="shared" ref="O152" si="477">+O151-1</f>
        <v>2.5035409213180593E-2</v>
      </c>
      <c r="P152" s="3">
        <f t="shared" ref="P152" si="478">+P151-1</f>
        <v>2.4278689107009921E-2</v>
      </c>
      <c r="Q152" s="3">
        <f t="shared" ref="Q152" si="479">+Q151-1</f>
        <v>2.3549163949044161E-2</v>
      </c>
      <c r="R152" s="3">
        <f t="shared" ref="R152" si="480">+R151-1</f>
        <v>2.2846513922732292E-2</v>
      </c>
      <c r="S152" s="3">
        <f t="shared" ref="S152" si="481">+S151-1</f>
        <v>2.2170757742458136E-2</v>
      </c>
      <c r="T152" s="3">
        <f t="shared" ref="T152" si="482">+T151-1</f>
        <v>2.1529036871338336E-2</v>
      </c>
      <c r="U152" s="3">
        <f t="shared" ref="U152" si="483">+U151-1</f>
        <v>2.0916790139479113E-2</v>
      </c>
      <c r="V152" s="3">
        <f t="shared" ref="V152" si="484">+V151-1</f>
        <v>2.0330982859843694E-2</v>
      </c>
      <c r="W152" s="3">
        <f t="shared" ref="W152" si="485">+W151-1</f>
        <v>1.976948800164835E-2</v>
      </c>
      <c r="X152" s="3">
        <f t="shared" ref="X152" si="486">+X151-1</f>
        <v>1.9230724732950621E-2</v>
      </c>
      <c r="Y152" s="3">
        <f t="shared" ref="Y152" si="487">+Y151-1</f>
        <v>1.8713446347606855E-2</v>
      </c>
      <c r="Z152" s="3">
        <f t="shared" ref="Z152" si="488">+Z151-1</f>
        <v>1.8216615570393557E-2</v>
      </c>
      <c r="AA152" s="3">
        <f t="shared" ref="AA152" si="489">+AA151-1</f>
        <v>1.7739330602300596E-2</v>
      </c>
      <c r="AB152" s="3">
        <f t="shared" ref="AB152" si="490">+AB151-1</f>
        <v>1.7280781783898913E-2</v>
      </c>
      <c r="AC152" s="3">
        <f t="shared" ref="AC152" si="491">+AC151-1</f>
        <v>1.6840225601894021E-2</v>
      </c>
      <c r="AD152" s="3">
        <f t="shared" ref="AD152" si="492">+AD151-1</f>
        <v>1.6416968482898975E-2</v>
      </c>
      <c r="AE152" s="3">
        <f t="shared" ref="AE152" si="493">+AE151-1</f>
        <v>1.6010357909540973E-2</v>
      </c>
      <c r="AF152" s="3">
        <f t="shared" ref="AF152" si="494">+AF151-1</f>
        <v>1.5619775907092626E-2</v>
      </c>
      <c r="AG152" s="3">
        <f t="shared" ref="AG152" si="495">+AG151-1</f>
        <v>1.5244634694338677E-2</v>
      </c>
      <c r="AH152" s="3">
        <f t="shared" ref="AH152" si="496">+AH151-1</f>
        <v>1.4884373295309006E-2</v>
      </c>
      <c r="AI152" s="3">
        <f t="shared" ref="AI152" si="497">+AI151-1</f>
        <v>1.4538453367269888E-2</v>
      </c>
      <c r="AJ152" s="3">
        <f t="shared" ref="AJ152" si="498">+AJ151-1</f>
        <v>1.4206353728052123E-2</v>
      </c>
      <c r="AK152" s="3">
        <f t="shared" ref="AK152" si="499">+AK151-1</f>
        <v>1.3887561701453777E-2</v>
      </c>
      <c r="AL152" s="3">
        <f t="shared" ref="AL152" si="500">+AL151-1</f>
        <v>1.3581558133921368E-2</v>
      </c>
      <c r="AM152" s="3">
        <f t="shared" ref="AM152" si="501">+AM151-1</f>
        <v>1.3287792180300739E-2</v>
      </c>
      <c r="AN152" s="3">
        <f t="shared" ref="AN152" si="502">+AN151-1</f>
        <v>1.3005635227822054E-2</v>
      </c>
      <c r="AO152" s="3">
        <f t="shared" ref="AO152" si="503">+AO151-1</f>
        <v>1.2734301476733156E-2</v>
      </c>
      <c r="AP152" s="3">
        <f t="shared" ref="AP152" si="504">+AP151-1</f>
        <v>1.2472705422086561E-2</v>
      </c>
      <c r="AQ152" s="3">
        <f t="shared" ref="AQ152" si="505">+AQ151-1</f>
        <v>1.2219210878082309E-2</v>
      </c>
      <c r="AR152" s="3">
        <f t="shared" ref="AR152" si="506">+AR151-1</f>
        <v>1.1971186368239684E-2</v>
      </c>
      <c r="AS152" s="3">
        <f t="shared" ref="AS152" si="507">+AS151-1</f>
        <v>1.1724222524127637E-2</v>
      </c>
      <c r="AT152" s="3">
        <f t="shared" ref="AT152" si="508">+AT151-1</f>
        <v>1.1470756355710821E-2</v>
      </c>
      <c r="AU152" s="3">
        <f t="shared" ref="AU152" si="509">+AU151-1</f>
        <v>1.162759843687633E-2</v>
      </c>
      <c r="AV152" s="3">
        <f t="shared" ref="AV152" si="510">+AV151-1</f>
        <v>1.1384869985106016E-2</v>
      </c>
      <c r="AW152" s="3">
        <f t="shared" ref="AW152" si="511">+AW151-1</f>
        <v>1.117441105651551E-2</v>
      </c>
      <c r="AX152" s="3">
        <f t="shared" ref="AX152" si="512">+AX151-1</f>
        <v>1.0978166890951879E-2</v>
      </c>
      <c r="AY152" s="3">
        <f t="shared" ref="AY152" si="513">+AY151-1</f>
        <v>1.078695879093039E-2</v>
      </c>
      <c r="AZ152" s="3">
        <f t="shared" ref="AZ152" si="514">+AZ151-1</f>
        <v>1.0596519759201062E-2</v>
      </c>
      <c r="BA152" s="3">
        <f t="shared" ref="BA152" si="515">+BA151-1</f>
        <v>1.0405218160171259E-2</v>
      </c>
      <c r="BB152" s="3">
        <f t="shared" ref="BB152" si="516">+BB151-1</f>
        <v>1.021277059709691E-2</v>
      </c>
      <c r="BC152" s="3">
        <f t="shared" ref="BC152" si="517">+BC151-1</f>
        <v>1.0019528380227571E-2</v>
      </c>
      <c r="BD152" s="3">
        <f t="shared" ref="BD152" si="518">+BD151-1</f>
        <v>9.8260939283008053E-3</v>
      </c>
      <c r="BE152" s="3">
        <f t="shared" ref="BE152" si="519">+BE151-1</f>
        <v>9.633123409553912E-3</v>
      </c>
      <c r="BF152" s="3">
        <f t="shared" ref="BF152" si="520">+BF151-1</f>
        <v>9.4412329212749668E-3</v>
      </c>
      <c r="BG152" s="3">
        <f t="shared" ref="BG152" si="521">+BG151-1</f>
        <v>9.2509597941106136E-3</v>
      </c>
      <c r="BH152" s="3">
        <f t="shared" ref="BH152" si="522">+BH151-1</f>
        <v>9.0627529855236144E-3</v>
      </c>
      <c r="BI152" s="3">
        <f t="shared" ref="BI152" si="523">+BI151-1</f>
        <v>8.8769765563199154E-3</v>
      </c>
    </row>
    <row r="153" spans="1:101" ht="20.75" customHeight="1" x14ac:dyDescent="0.2">
      <c r="A153" s="9" t="s">
        <v>178</v>
      </c>
      <c r="B153" s="47"/>
      <c r="C153" s="3">
        <f>+C151/(1+$B$17)-1</f>
        <v>3.648888574565734E-2</v>
      </c>
      <c r="D153" s="3">
        <f>+D151/(1+$B$17)-1</f>
        <v>3.5367193307014766E-2</v>
      </c>
      <c r="E153" s="3">
        <f t="shared" ref="E153:BI153" si="524">+E151/(1+$B$17)-1</f>
        <v>3.4266144324889281E-2</v>
      </c>
      <c r="F153" s="3">
        <f t="shared" si="524"/>
        <v>3.3194950681689761E-2</v>
      </c>
      <c r="G153" s="3">
        <f t="shared" si="524"/>
        <v>3.2157361049728328E-2</v>
      </c>
      <c r="H153" s="3">
        <f t="shared" si="524"/>
        <v>3.1154351932922042E-2</v>
      </c>
      <c r="I153" s="3">
        <f t="shared" si="524"/>
        <v>3.0185573160110835E-2</v>
      </c>
      <c r="J153" s="3">
        <f t="shared" si="524"/>
        <v>2.9250107558737026E-2</v>
      </c>
      <c r="K153" s="3">
        <f t="shared" si="524"/>
        <v>2.8346856477251769E-2</v>
      </c>
      <c r="L153" s="3">
        <f t="shared" si="524"/>
        <v>2.7474723304839577E-2</v>
      </c>
      <c r="M153" s="3">
        <f t="shared" si="524"/>
        <v>2.6632691530459107E-2</v>
      </c>
      <c r="N153" s="3">
        <f t="shared" si="524"/>
        <v>2.5819852073798444E-2</v>
      </c>
      <c r="O153" s="3">
        <f t="shared" si="524"/>
        <v>2.5035409213180593E-2</v>
      </c>
      <c r="P153" s="3">
        <f t="shared" si="524"/>
        <v>2.4278689107009921E-2</v>
      </c>
      <c r="Q153" s="3">
        <f t="shared" si="524"/>
        <v>2.3549163949044161E-2</v>
      </c>
      <c r="R153" s="3">
        <f t="shared" si="524"/>
        <v>2.2846513922732292E-2</v>
      </c>
      <c r="S153" s="3">
        <f t="shared" si="524"/>
        <v>2.2170757742458136E-2</v>
      </c>
      <c r="T153" s="3">
        <f t="shared" si="524"/>
        <v>2.1529036871338336E-2</v>
      </c>
      <c r="U153" s="3">
        <f t="shared" si="524"/>
        <v>2.0916790139479113E-2</v>
      </c>
      <c r="V153" s="3">
        <f t="shared" si="524"/>
        <v>2.0330982859843694E-2</v>
      </c>
      <c r="W153" s="3">
        <f t="shared" si="524"/>
        <v>1.976948800164835E-2</v>
      </c>
      <c r="X153" s="3">
        <f t="shared" si="524"/>
        <v>1.9230724732950621E-2</v>
      </c>
      <c r="Y153" s="3">
        <f t="shared" si="524"/>
        <v>1.8713446347606855E-2</v>
      </c>
      <c r="Z153" s="3">
        <f t="shared" si="524"/>
        <v>1.8216615570393557E-2</v>
      </c>
      <c r="AA153" s="3">
        <f t="shared" si="524"/>
        <v>1.7739330602300596E-2</v>
      </c>
      <c r="AB153" s="3">
        <f t="shared" si="524"/>
        <v>1.7280781783898913E-2</v>
      </c>
      <c r="AC153" s="3">
        <f t="shared" si="524"/>
        <v>1.6840225601894021E-2</v>
      </c>
      <c r="AD153" s="3">
        <f t="shared" si="524"/>
        <v>1.6416968482898975E-2</v>
      </c>
      <c r="AE153" s="3">
        <f t="shared" si="524"/>
        <v>1.6010357909540973E-2</v>
      </c>
      <c r="AF153" s="3">
        <f t="shared" si="524"/>
        <v>1.5619775907092626E-2</v>
      </c>
      <c r="AG153" s="3">
        <f t="shared" si="524"/>
        <v>1.5244634694338677E-2</v>
      </c>
      <c r="AH153" s="3">
        <f t="shared" si="524"/>
        <v>1.4884373295309006E-2</v>
      </c>
      <c r="AI153" s="3">
        <f t="shared" si="524"/>
        <v>1.4538453367269888E-2</v>
      </c>
      <c r="AJ153" s="3">
        <f t="shared" si="524"/>
        <v>1.4206353728052123E-2</v>
      </c>
      <c r="AK153" s="3">
        <f t="shared" si="524"/>
        <v>1.3887561701453777E-2</v>
      </c>
      <c r="AL153" s="3">
        <f t="shared" si="524"/>
        <v>1.3581558133921368E-2</v>
      </c>
      <c r="AM153" s="3">
        <f t="shared" si="524"/>
        <v>1.3287792180300739E-2</v>
      </c>
      <c r="AN153" s="3">
        <f t="shared" si="524"/>
        <v>1.3005635227822054E-2</v>
      </c>
      <c r="AO153" s="3">
        <f t="shared" si="524"/>
        <v>1.2734301476733156E-2</v>
      </c>
      <c r="AP153" s="3">
        <f t="shared" si="524"/>
        <v>1.2472705422086561E-2</v>
      </c>
      <c r="AQ153" s="3">
        <f t="shared" si="524"/>
        <v>1.2219210878082309E-2</v>
      </c>
      <c r="AR153" s="3">
        <f t="shared" si="524"/>
        <v>1.1971186368239684E-2</v>
      </c>
      <c r="AS153" s="3">
        <f t="shared" si="524"/>
        <v>1.1724222524127637E-2</v>
      </c>
      <c r="AT153" s="3">
        <f t="shared" si="524"/>
        <v>1.1470756355710821E-2</v>
      </c>
      <c r="AU153" s="3">
        <f t="shared" si="524"/>
        <v>1.162759843687633E-2</v>
      </c>
      <c r="AV153" s="3">
        <f t="shared" si="524"/>
        <v>1.1384869985106016E-2</v>
      </c>
      <c r="AW153" s="3">
        <f t="shared" si="524"/>
        <v>1.117441105651551E-2</v>
      </c>
      <c r="AX153" s="3">
        <f t="shared" si="524"/>
        <v>1.0978166890951879E-2</v>
      </c>
      <c r="AY153" s="3">
        <f t="shared" si="524"/>
        <v>1.078695879093039E-2</v>
      </c>
      <c r="AZ153" s="3">
        <f t="shared" si="524"/>
        <v>1.0596519759201062E-2</v>
      </c>
      <c r="BA153" s="3">
        <f t="shared" si="524"/>
        <v>1.0405218160171259E-2</v>
      </c>
      <c r="BB153" s="3">
        <f t="shared" si="524"/>
        <v>1.021277059709691E-2</v>
      </c>
      <c r="BC153" s="3">
        <f t="shared" si="524"/>
        <v>1.0019528380227571E-2</v>
      </c>
      <c r="BD153" s="3">
        <f t="shared" si="524"/>
        <v>9.8260939283008053E-3</v>
      </c>
      <c r="BE153" s="3">
        <f t="shared" si="524"/>
        <v>9.633123409553912E-3</v>
      </c>
      <c r="BF153" s="3">
        <f t="shared" si="524"/>
        <v>9.4412329212749668E-3</v>
      </c>
      <c r="BG153" s="3">
        <f t="shared" si="524"/>
        <v>9.2509597941106136E-3</v>
      </c>
      <c r="BH153" s="3">
        <f t="shared" si="524"/>
        <v>9.0627529855236144E-3</v>
      </c>
      <c r="BI153" s="3">
        <f t="shared" si="524"/>
        <v>8.8769765563199154E-3</v>
      </c>
    </row>
    <row r="154" spans="1:101" ht="20.75" customHeight="1" x14ac:dyDescent="0.2">
      <c r="A154" s="9" t="s">
        <v>179</v>
      </c>
      <c r="B154" s="47"/>
      <c r="C154" s="3">
        <f>+C151*(1+$B$9)-1</f>
        <v>3.648888574565734E-2</v>
      </c>
      <c r="D154" s="3">
        <f>+D151*(1+$B$9)-1</f>
        <v>3.5367193307014766E-2</v>
      </c>
      <c r="E154" s="3">
        <f t="shared" ref="E154:BI154" si="525">+E151*(1+$B$9)-1</f>
        <v>3.4266144324889281E-2</v>
      </c>
      <c r="F154" s="3">
        <f t="shared" si="525"/>
        <v>3.3194950681689761E-2</v>
      </c>
      <c r="G154" s="3">
        <f t="shared" si="525"/>
        <v>3.2157361049728328E-2</v>
      </c>
      <c r="H154" s="3">
        <f t="shared" si="525"/>
        <v>3.1154351932922042E-2</v>
      </c>
      <c r="I154" s="3">
        <f t="shared" si="525"/>
        <v>3.0185573160110835E-2</v>
      </c>
      <c r="J154" s="3">
        <f t="shared" si="525"/>
        <v>2.9250107558737026E-2</v>
      </c>
      <c r="K154" s="3">
        <f t="shared" si="525"/>
        <v>2.8346856477251769E-2</v>
      </c>
      <c r="L154" s="3">
        <f t="shared" si="525"/>
        <v>2.7474723304839577E-2</v>
      </c>
      <c r="M154" s="3">
        <f t="shared" si="525"/>
        <v>2.6632691530459107E-2</v>
      </c>
      <c r="N154" s="3">
        <f t="shared" si="525"/>
        <v>2.5819852073798444E-2</v>
      </c>
      <c r="O154" s="3">
        <f t="shared" si="525"/>
        <v>2.5035409213180593E-2</v>
      </c>
      <c r="P154" s="3">
        <f t="shared" si="525"/>
        <v>2.4278689107009921E-2</v>
      </c>
      <c r="Q154" s="3">
        <f t="shared" si="525"/>
        <v>2.3549163949044161E-2</v>
      </c>
      <c r="R154" s="3">
        <f t="shared" si="525"/>
        <v>2.2846513922732292E-2</v>
      </c>
      <c r="S154" s="3">
        <f t="shared" si="525"/>
        <v>2.2170757742458136E-2</v>
      </c>
      <c r="T154" s="3">
        <f t="shared" si="525"/>
        <v>2.1529036871338336E-2</v>
      </c>
      <c r="U154" s="3">
        <f t="shared" si="525"/>
        <v>2.0916790139479113E-2</v>
      </c>
      <c r="V154" s="3">
        <f t="shared" si="525"/>
        <v>2.0330982859843694E-2</v>
      </c>
      <c r="W154" s="3">
        <f t="shared" si="525"/>
        <v>1.976948800164835E-2</v>
      </c>
      <c r="X154" s="3">
        <f t="shared" si="525"/>
        <v>1.9230724732950621E-2</v>
      </c>
      <c r="Y154" s="3">
        <f t="shared" si="525"/>
        <v>1.8713446347606855E-2</v>
      </c>
      <c r="Z154" s="3">
        <f t="shared" si="525"/>
        <v>1.8216615570393557E-2</v>
      </c>
      <c r="AA154" s="3">
        <f t="shared" si="525"/>
        <v>1.7739330602300596E-2</v>
      </c>
      <c r="AB154" s="3">
        <f t="shared" si="525"/>
        <v>1.7280781783898913E-2</v>
      </c>
      <c r="AC154" s="3">
        <f t="shared" si="525"/>
        <v>1.6840225601894021E-2</v>
      </c>
      <c r="AD154" s="3">
        <f t="shared" si="525"/>
        <v>1.6416968482898975E-2</v>
      </c>
      <c r="AE154" s="3">
        <f t="shared" si="525"/>
        <v>1.6010357909540973E-2</v>
      </c>
      <c r="AF154" s="3">
        <f t="shared" si="525"/>
        <v>1.5619775907092626E-2</v>
      </c>
      <c r="AG154" s="3">
        <f t="shared" si="525"/>
        <v>1.5244634694338677E-2</v>
      </c>
      <c r="AH154" s="3">
        <f t="shared" si="525"/>
        <v>1.4884373295309006E-2</v>
      </c>
      <c r="AI154" s="3">
        <f t="shared" si="525"/>
        <v>1.4538453367269888E-2</v>
      </c>
      <c r="AJ154" s="3">
        <f t="shared" si="525"/>
        <v>1.4206353728052123E-2</v>
      </c>
      <c r="AK154" s="3">
        <f t="shared" si="525"/>
        <v>1.3887561701453777E-2</v>
      </c>
      <c r="AL154" s="3">
        <f t="shared" si="525"/>
        <v>1.3581558133921368E-2</v>
      </c>
      <c r="AM154" s="3">
        <f t="shared" si="525"/>
        <v>1.3287792180300739E-2</v>
      </c>
      <c r="AN154" s="3">
        <f t="shared" si="525"/>
        <v>1.3005635227822054E-2</v>
      </c>
      <c r="AO154" s="3">
        <f t="shared" si="525"/>
        <v>1.2734301476733156E-2</v>
      </c>
      <c r="AP154" s="3">
        <f t="shared" si="525"/>
        <v>1.2472705422086561E-2</v>
      </c>
      <c r="AQ154" s="3">
        <f t="shared" si="525"/>
        <v>1.2219210878082309E-2</v>
      </c>
      <c r="AR154" s="3">
        <f t="shared" si="525"/>
        <v>1.1971186368239684E-2</v>
      </c>
      <c r="AS154" s="3">
        <f t="shared" si="525"/>
        <v>1.1724222524127637E-2</v>
      </c>
      <c r="AT154" s="3">
        <f t="shared" si="525"/>
        <v>1.1470756355710821E-2</v>
      </c>
      <c r="AU154" s="3">
        <f t="shared" si="525"/>
        <v>1.162759843687633E-2</v>
      </c>
      <c r="AV154" s="3">
        <f t="shared" si="525"/>
        <v>1.1384869985106016E-2</v>
      </c>
      <c r="AW154" s="3">
        <f t="shared" si="525"/>
        <v>1.117441105651551E-2</v>
      </c>
      <c r="AX154" s="3">
        <f t="shared" si="525"/>
        <v>1.0978166890951879E-2</v>
      </c>
      <c r="AY154" s="3">
        <f t="shared" si="525"/>
        <v>1.078695879093039E-2</v>
      </c>
      <c r="AZ154" s="3">
        <f t="shared" si="525"/>
        <v>1.0596519759201062E-2</v>
      </c>
      <c r="BA154" s="3">
        <f t="shared" si="525"/>
        <v>1.0405218160171259E-2</v>
      </c>
      <c r="BB154" s="3">
        <f t="shared" si="525"/>
        <v>1.021277059709691E-2</v>
      </c>
      <c r="BC154" s="3">
        <f t="shared" si="525"/>
        <v>1.0019528380227571E-2</v>
      </c>
      <c r="BD154" s="3">
        <f t="shared" si="525"/>
        <v>9.8260939283008053E-3</v>
      </c>
      <c r="BE154" s="3">
        <f t="shared" si="525"/>
        <v>9.633123409553912E-3</v>
      </c>
      <c r="BF154" s="3">
        <f t="shared" si="525"/>
        <v>9.4412329212749668E-3</v>
      </c>
      <c r="BG154" s="3">
        <f t="shared" si="525"/>
        <v>9.2509597941106136E-3</v>
      </c>
      <c r="BH154" s="3">
        <f t="shared" si="525"/>
        <v>9.0627529855236144E-3</v>
      </c>
      <c r="BI154" s="3">
        <f t="shared" si="525"/>
        <v>8.8769765563199154E-3</v>
      </c>
    </row>
    <row r="155" spans="1:101" ht="20.75" customHeight="1" x14ac:dyDescent="0.2">
      <c r="A155" s="197" t="s">
        <v>181</v>
      </c>
      <c r="B155" s="46">
        <v>1</v>
      </c>
      <c r="C155" s="27">
        <f>+B155/(1+C152)^5</f>
        <v>0.83594316736172336</v>
      </c>
      <c r="D155" s="27">
        <f t="shared" ref="D155:BI155" si="526">+C155/(1+D152)^5</f>
        <v>0.70259451244238702</v>
      </c>
      <c r="E155" s="27">
        <f t="shared" si="526"/>
        <v>0.59366741181927973</v>
      </c>
      <c r="F155" s="27">
        <f t="shared" si="526"/>
        <v>0.50423366113101442</v>
      </c>
      <c r="G155" s="27">
        <f t="shared" si="526"/>
        <v>0.43042973296457782</v>
      </c>
      <c r="H155" s="27">
        <f t="shared" si="526"/>
        <v>0.36921885271106408</v>
      </c>
      <c r="I155" s="27">
        <f t="shared" si="526"/>
        <v>0.31820467071810532</v>
      </c>
      <c r="J155" s="27">
        <f t="shared" si="526"/>
        <v>0.27548752975114044</v>
      </c>
      <c r="K155" s="27">
        <f t="shared" si="526"/>
        <v>0.23955421718039352</v>
      </c>
      <c r="L155" s="27">
        <f t="shared" si="526"/>
        <v>0.20919345237224446</v>
      </c>
      <c r="M155" s="27">
        <f t="shared" si="526"/>
        <v>0.18343096015576146</v>
      </c>
      <c r="N155" s="27">
        <f t="shared" si="526"/>
        <v>0.16147940559173934</v>
      </c>
      <c r="O155" s="27">
        <f t="shared" si="526"/>
        <v>0.14269961508941742</v>
      </c>
      <c r="P155" s="27">
        <f t="shared" si="526"/>
        <v>0.12657038954916169</v>
      </c>
      <c r="Q155" s="27">
        <f t="shared" si="526"/>
        <v>0.11266488488847895</v>
      </c>
      <c r="R155" s="27">
        <f t="shared" si="526"/>
        <v>0.1006320293160534</v>
      </c>
      <c r="S155" s="27">
        <f t="shared" si="526"/>
        <v>9.0181814263067234E-2</v>
      </c>
      <c r="T155" s="27">
        <f t="shared" si="526"/>
        <v>8.1070973582232794E-2</v>
      </c>
      <c r="U155" s="27">
        <f t="shared" si="526"/>
        <v>7.3099373827472877E-2</v>
      </c>
      <c r="V155" s="27">
        <f t="shared" si="526"/>
        <v>6.6101038808791521E-2</v>
      </c>
      <c r="W155" s="27">
        <f t="shared" si="526"/>
        <v>5.9937443766763243E-2</v>
      </c>
      <c r="X155" s="27">
        <f t="shared" si="526"/>
        <v>5.4492368148063158E-2</v>
      </c>
      <c r="Y155" s="27">
        <f t="shared" si="526"/>
        <v>4.966786466041518E-2</v>
      </c>
      <c r="Z155" s="27">
        <f t="shared" si="526"/>
        <v>4.5381055264613224E-2</v>
      </c>
      <c r="AA155" s="27">
        <f t="shared" si="526"/>
        <v>4.1561556105029381E-2</v>
      </c>
      <c r="AB155" s="27">
        <f t="shared" si="526"/>
        <v>3.8149390137144572E-2</v>
      </c>
      <c r="AC155" s="27">
        <f t="shared" si="526"/>
        <v>3.5093283758184018E-2</v>
      </c>
      <c r="AD155" s="27">
        <f t="shared" si="526"/>
        <v>3.2349269228960267E-2</v>
      </c>
      <c r="AE155" s="27">
        <f t="shared" si="526"/>
        <v>2.9879532424062893E-2</v>
      </c>
      <c r="AF155" s="27">
        <f t="shared" si="526"/>
        <v>2.7651459121062403E-2</v>
      </c>
      <c r="AG155" s="27">
        <f t="shared" si="526"/>
        <v>2.5636842662931744E-2</v>
      </c>
      <c r="AH155" s="27">
        <f t="shared" si="526"/>
        <v>2.3811223450069616E-2</v>
      </c>
      <c r="AI155" s="27">
        <f t="shared" si="526"/>
        <v>2.2153336704074145E-2</v>
      </c>
      <c r="AJ155" s="27">
        <f t="shared" si="526"/>
        <v>2.0644649480558875E-2</v>
      </c>
      <c r="AK155" s="27">
        <f t="shared" si="526"/>
        <v>1.9268971640072598E-2</v>
      </c>
      <c r="AL155" s="27">
        <f t="shared" si="526"/>
        <v>1.8012128525559949E-2</v>
      </c>
      <c r="AM155" s="27">
        <f t="shared" si="526"/>
        <v>1.6861685516539052E-2</v>
      </c>
      <c r="AN155" s="27">
        <f t="shared" si="526"/>
        <v>1.5806717028800751E-2</v>
      </c>
      <c r="AO155" s="27">
        <f t="shared" si="526"/>
        <v>1.4837614363334807E-2</v>
      </c>
      <c r="AP155" s="27">
        <f t="shared" si="526"/>
        <v>1.3945929275732183E-2</v>
      </c>
      <c r="AQ155" s="27">
        <f t="shared" si="526"/>
        <v>1.3124252608629558E-2</v>
      </c>
      <c r="AR155" s="27">
        <f t="shared" si="526"/>
        <v>1.2366131069864308E-2</v>
      </c>
      <c r="AS155" s="27">
        <f t="shared" si="526"/>
        <v>1.1666030451282138E-2</v>
      </c>
      <c r="AT155" s="27">
        <f t="shared" si="526"/>
        <v>1.1019362011745585E-2</v>
      </c>
      <c r="AU155" s="27">
        <f t="shared" si="526"/>
        <v>1.0400473368775219E-2</v>
      </c>
      <c r="AV155" s="27">
        <f t="shared" si="526"/>
        <v>9.8281289079005692E-3</v>
      </c>
      <c r="AW155" s="27">
        <f t="shared" si="526"/>
        <v>9.296949895330156E-3</v>
      </c>
      <c r="AX155" s="27">
        <f t="shared" si="526"/>
        <v>8.8030183490525899E-3</v>
      </c>
      <c r="AY155" s="27">
        <f t="shared" si="526"/>
        <v>8.3432154195979113E-3</v>
      </c>
      <c r="AZ155" s="27">
        <f t="shared" si="526"/>
        <v>7.9148823839020454E-3</v>
      </c>
      <c r="BA155" s="27">
        <f t="shared" si="526"/>
        <v>7.5156502835392533E-3</v>
      </c>
      <c r="BB155" s="27">
        <f t="shared" si="526"/>
        <v>7.1433559558218397E-3</v>
      </c>
      <c r="BC155" s="27">
        <f t="shared" si="526"/>
        <v>6.7960010564997999E-3</v>
      </c>
      <c r="BD155" s="27">
        <f t="shared" si="526"/>
        <v>6.4717315503779954E-3</v>
      </c>
      <c r="BE155" s="27">
        <f t="shared" si="526"/>
        <v>6.1688263233433968E-3</v>
      </c>
      <c r="BF155" s="27">
        <f t="shared" si="526"/>
        <v>5.8856894141898312E-3</v>
      </c>
      <c r="BG155" s="27">
        <f t="shared" si="526"/>
        <v>5.6208433943068688E-3</v>
      </c>
      <c r="BH155" s="27">
        <f t="shared" si="526"/>
        <v>5.3729228853316262E-3</v>
      </c>
      <c r="BI155" s="27">
        <f t="shared" si="526"/>
        <v>5.140667938980388E-3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 x14ac:dyDescent="0.2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 x14ac:dyDescent="0.2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 x14ac:dyDescent="0.25">
      <c r="A158" s="198" t="s">
        <v>47</v>
      </c>
      <c r="B158" s="49" t="s">
        <v>414</v>
      </c>
      <c r="F158" s="37"/>
      <c r="G158" s="37"/>
    </row>
    <row r="159" spans="1:101" ht="20.75" customHeight="1" thickTop="1" x14ac:dyDescent="0.2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 x14ac:dyDescent="0.2">
      <c r="A160" s="9" t="s">
        <v>180</v>
      </c>
      <c r="B160" s="47">
        <f>+SUMPRODUCT(B155:T155*B123:T123)*5</f>
        <v>6256.3311209127633</v>
      </c>
      <c r="C160" s="3">
        <v>3776.4221217090844</v>
      </c>
      <c r="D160" s="3">
        <f>+B160-C160</f>
        <v>2479.9089992036788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 x14ac:dyDescent="0.2">
      <c r="A161" s="9" t="s">
        <v>50</v>
      </c>
      <c r="B161" s="47">
        <f>+SUMPRODUCT(B155:AN155*B123:AN123)*5</f>
        <v>10030.491799739631</v>
      </c>
      <c r="C161" s="3">
        <v>4377.5172061638978</v>
      </c>
      <c r="D161" s="3">
        <f t="shared" ref="D161:D163" si="527">+B161-C161</f>
        <v>5652.9745935757337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 x14ac:dyDescent="0.2">
      <c r="A162" s="9" t="s">
        <v>48</v>
      </c>
      <c r="B162" s="47">
        <f>+SUMPRODUCT(B155:BH155*B123:BH123)*5</f>
        <v>12388.549650953926</v>
      </c>
      <c r="C162" s="3">
        <v>4470.6228008417265</v>
      </c>
      <c r="D162" s="3">
        <f t="shared" si="527"/>
        <v>7917.9268501121996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 x14ac:dyDescent="0.2">
      <c r="A163" s="9" t="s">
        <v>49</v>
      </c>
      <c r="B163" s="57">
        <f>+SUMPRODUCT(B155:CW155*B123:CW123)*5</f>
        <v>12484.535168612401</v>
      </c>
      <c r="C163" s="3">
        <v>4472.2469382806266</v>
      </c>
      <c r="D163" s="38">
        <f t="shared" si="527"/>
        <v>8012.2882303317747</v>
      </c>
      <c r="E163" s="57"/>
      <c r="G163" s="4"/>
    </row>
    <row r="164" spans="1:61" ht="20.75" customHeight="1" x14ac:dyDescent="0.2">
      <c r="A164" s="9" t="s">
        <v>185</v>
      </c>
      <c r="B164" s="58">
        <f>+B129</f>
        <v>116462.55062076024</v>
      </c>
      <c r="C164" s="3">
        <f>+B164-B163</f>
        <v>103978.01545214784</v>
      </c>
      <c r="D164" s="38"/>
      <c r="E164" s="58"/>
      <c r="G164" s="4"/>
    </row>
    <row r="165" spans="1:61" ht="20.75" customHeight="1" thickBot="1" x14ac:dyDescent="0.25">
      <c r="A165" s="198" t="s">
        <v>80</v>
      </c>
      <c r="B165" s="47"/>
    </row>
    <row r="166" spans="1:61" ht="20.75" customHeight="1" thickTop="1" x14ac:dyDescent="0.2">
      <c r="A166" s="9" t="s">
        <v>169</v>
      </c>
      <c r="B166" s="47">
        <f t="shared" ref="B166:AU166" si="528">+B117/B104</f>
        <v>2.120226906227388</v>
      </c>
      <c r="C166" s="3">
        <f t="shared" si="528"/>
        <v>2.1376010205056661</v>
      </c>
      <c r="D166" s="3">
        <f t="shared" si="528"/>
        <v>2.1548509771661601</v>
      </c>
      <c r="E166" s="3">
        <f t="shared" si="528"/>
        <v>2.171589489953262</v>
      </c>
      <c r="F166" s="3">
        <f t="shared" si="528"/>
        <v>2.1876163175444656</v>
      </c>
      <c r="G166" s="3">
        <f t="shared" si="528"/>
        <v>2.2028332952620713</v>
      </c>
      <c r="H166" s="3">
        <f t="shared" si="528"/>
        <v>2.2171975986555634</v>
      </c>
      <c r="I166" s="3">
        <f t="shared" si="528"/>
        <v>2.2306962738810228</v>
      </c>
      <c r="J166" s="3">
        <f t="shared" si="528"/>
        <v>2.2433325807873312</v>
      </c>
      <c r="K166" s="3">
        <f t="shared" si="528"/>
        <v>2.2551188447175998</v>
      </c>
      <c r="L166" s="3">
        <f t="shared" si="528"/>
        <v>2.2660728231273168</v>
      </c>
      <c r="M166" s="3">
        <f t="shared" si="528"/>
        <v>2.2762158920971154</v>
      </c>
      <c r="N166" s="3">
        <f t="shared" si="528"/>
        <v>2.2855720831632906</v>
      </c>
      <c r="O166" s="3">
        <f t="shared" si="528"/>
        <v>2.2941673899963542</v>
      </c>
      <c r="P166" s="3">
        <f t="shared" si="528"/>
        <v>2.3020289643572003</v>
      </c>
      <c r="Q166" s="3">
        <f t="shared" si="528"/>
        <v>2.3091838441401196</v>
      </c>
      <c r="R166" s="3">
        <f t="shared" si="528"/>
        <v>2.3156567664266605</v>
      </c>
      <c r="S166" s="3">
        <f t="shared" si="528"/>
        <v>2.3214663302712353</v>
      </c>
      <c r="T166" s="3">
        <f t="shared" si="528"/>
        <v>2.3266181985629171</v>
      </c>
      <c r="U166" s="3">
        <f t="shared" si="528"/>
        <v>2.3312350324808961</v>
      </c>
      <c r="V166" s="3">
        <f t="shared" si="528"/>
        <v>2.3354073219559357</v>
      </c>
      <c r="W166" s="3">
        <f t="shared" si="528"/>
        <v>2.3392061099696688</v>
      </c>
      <c r="X166" s="3">
        <f t="shared" si="528"/>
        <v>2.342690459795262</v>
      </c>
      <c r="Y166" s="3">
        <f t="shared" si="528"/>
        <v>2.3459118410701834</v>
      </c>
      <c r="Z166" s="3">
        <f t="shared" si="528"/>
        <v>2.3489167102995738</v>
      </c>
      <c r="AA166" s="3">
        <f t="shared" si="528"/>
        <v>2.3517480335806282</v>
      </c>
      <c r="AB166" s="3">
        <f t="shared" si="528"/>
        <v>2.3544461935496086</v>
      </c>
      <c r="AC166" s="3">
        <f t="shared" si="528"/>
        <v>2.3570495369580966</v>
      </c>
      <c r="AD166" s="3">
        <f t="shared" si="528"/>
        <v>2.3595947152030496</v>
      </c>
      <c r="AE166" s="3">
        <f t="shared" si="528"/>
        <v>2.3621169124662758</v>
      </c>
      <c r="AF166" s="3">
        <f t="shared" si="528"/>
        <v>2.3646500105057173</v>
      </c>
      <c r="AG166" s="3">
        <f t="shared" si="528"/>
        <v>2.3672267268210985</v>
      </c>
      <c r="AH166" s="3">
        <f t="shared" si="528"/>
        <v>2.3698787503991467</v>
      </c>
      <c r="AI166" s="3">
        <f t="shared" si="528"/>
        <v>2.3726368944835574</v>
      </c>
      <c r="AJ166" s="3">
        <f t="shared" si="528"/>
        <v>2.3755312938738076</v>
      </c>
      <c r="AK166" s="3">
        <f t="shared" si="528"/>
        <v>2.3785916868333725</v>
      </c>
      <c r="AL166" s="3">
        <f t="shared" si="528"/>
        <v>2.3818478496961686</v>
      </c>
      <c r="AM166" s="3">
        <f t="shared" si="528"/>
        <v>2.3853303067291094</v>
      </c>
      <c r="AN166" s="3">
        <f t="shared" si="528"/>
        <v>2.3890715266136171</v>
      </c>
      <c r="AO166" s="3">
        <f t="shared" si="528"/>
        <v>2.3931079942669884</v>
      </c>
      <c r="AP166" s="3">
        <f t="shared" si="528"/>
        <v>2.3974838335280051</v>
      </c>
      <c r="AQ166" s="3">
        <f t="shared" si="528"/>
        <v>2.4022571922428639</v>
      </c>
      <c r="AR166" s="3">
        <f t="shared" si="528"/>
        <v>2.4075115229291808</v>
      </c>
      <c r="AS166" s="3">
        <f t="shared" si="528"/>
        <v>2.4133755261671377</v>
      </c>
      <c r="AT166" s="3">
        <f t="shared" si="528"/>
        <v>2.420058355997059</v>
      </c>
      <c r="AU166" s="3">
        <f t="shared" si="528"/>
        <v>2.4279115898409711</v>
      </c>
    </row>
    <row r="167" spans="1:61" ht="20.75" customHeight="1" x14ac:dyDescent="0.2">
      <c r="A167" s="9" t="s">
        <v>189</v>
      </c>
      <c r="C167" s="3">
        <f t="shared" ref="C167:AU167" si="529">+C124/(C124+C123)</f>
        <v>8.8132847730870226E-2</v>
      </c>
      <c r="D167" s="3">
        <f t="shared" si="529"/>
        <v>8.4099383677345846E-2</v>
      </c>
      <c r="E167" s="3">
        <f t="shared" si="529"/>
        <v>8.033816121221618E-2</v>
      </c>
      <c r="F167" s="3">
        <f t="shared" si="529"/>
        <v>7.6851083395796091E-2</v>
      </c>
      <c r="G167" s="3">
        <f t="shared" si="529"/>
        <v>7.36268727935738E-2</v>
      </c>
      <c r="H167" s="3">
        <f t="shared" si="529"/>
        <v>7.0647775758387141E-2</v>
      </c>
      <c r="I167" s="3">
        <f t="shared" si="529"/>
        <v>6.7893452860305042E-2</v>
      </c>
      <c r="J167" s="3">
        <f t="shared" si="529"/>
        <v>6.5343189370266772E-2</v>
      </c>
      <c r="K167" s="3">
        <f t="shared" si="529"/>
        <v>6.2977098892472536E-2</v>
      </c>
      <c r="L167" s="3">
        <f t="shared" si="529"/>
        <v>6.0776721704052725E-2</v>
      </c>
      <c r="M167" s="3">
        <f t="shared" si="529"/>
        <v>5.872525941939491E-2</v>
      </c>
      <c r="N167" s="3">
        <f t="shared" si="529"/>
        <v>5.6807588234359774E-2</v>
      </c>
      <c r="O167" s="3">
        <f t="shared" si="529"/>
        <v>5.5010128255706989E-2</v>
      </c>
      <c r="P167" s="3">
        <f t="shared" si="529"/>
        <v>5.3320605459732523E-2</v>
      </c>
      <c r="Q167" s="3">
        <f t="shared" si="529"/>
        <v>5.1727693641850987E-2</v>
      </c>
      <c r="R167" s="3">
        <f t="shared" si="529"/>
        <v>5.0220484214833057E-2</v>
      </c>
      <c r="S167" s="3">
        <f t="shared" si="529"/>
        <v>4.8787655195260182E-2</v>
      </c>
      <c r="T167" s="3">
        <f t="shared" si="529"/>
        <v>4.7415094841530815E-2</v>
      </c>
      <c r="U167" s="3">
        <f t="shared" si="529"/>
        <v>4.613646129522881E-2</v>
      </c>
      <c r="V167" s="3">
        <f t="shared" si="529"/>
        <v>4.4936989553610938E-2</v>
      </c>
      <c r="W167" s="3">
        <f t="shared" si="529"/>
        <v>4.3806157309741002E-2</v>
      </c>
      <c r="X167" s="3">
        <f t="shared" si="529"/>
        <v>4.2736169259621738E-2</v>
      </c>
      <c r="Y167" s="3">
        <f t="shared" si="529"/>
        <v>4.1721029734495915E-2</v>
      </c>
      <c r="Z167" s="3">
        <f t="shared" si="529"/>
        <v>4.0755969022527108E-2</v>
      </c>
      <c r="AA167" s="3">
        <f t="shared" si="529"/>
        <v>3.9837082891493368E-2</v>
      </c>
      <c r="AB167" s="3">
        <f t="shared" si="529"/>
        <v>3.8961102476967539E-2</v>
      </c>
      <c r="AC167" s="3">
        <f t="shared" si="529"/>
        <v>3.8125242785983893E-2</v>
      </c>
      <c r="AD167" s="3">
        <f t="shared" si="529"/>
        <v>3.7327100539979174E-2</v>
      </c>
      <c r="AE167" s="3">
        <f t="shared" si="529"/>
        <v>3.6564584910054723E-2</v>
      </c>
      <c r="AF167" s="3">
        <f t="shared" si="529"/>
        <v>3.5835867100969303E-2</v>
      </c>
      <c r="AG167" s="3">
        <f t="shared" si="529"/>
        <v>3.5139345503020954E-2</v>
      </c>
      <c r="AH167" s="3">
        <f t="shared" si="529"/>
        <v>3.4473622567090849E-2</v>
      </c>
      <c r="AI167" s="3">
        <f t="shared" si="529"/>
        <v>3.3837492197604166E-2</v>
      </c>
      <c r="AJ167" s="3">
        <f t="shared" si="529"/>
        <v>3.3229941268270315E-2</v>
      </c>
      <c r="AK167" s="3">
        <f t="shared" si="529"/>
        <v>3.2650171036377802E-2</v>
      </c>
      <c r="AL167" s="3">
        <f t="shared" si="529"/>
        <v>3.2097650935507691E-2</v>
      </c>
      <c r="AM167" s="3">
        <f t="shared" si="529"/>
        <v>3.1572228800803244E-2</v>
      </c>
      <c r="AN167" s="3">
        <f t="shared" si="529"/>
        <v>3.1074337665451944E-2</v>
      </c>
      <c r="AO167" s="3">
        <f t="shared" si="529"/>
        <v>3.0605377928843901E-2</v>
      </c>
      <c r="AP167" s="3">
        <f t="shared" si="529"/>
        <v>3.0168404679651182E-2</v>
      </c>
      <c r="AQ167" s="3">
        <f t="shared" si="529"/>
        <v>2.976936105213256E-2</v>
      </c>
      <c r="AR167" s="3">
        <f t="shared" si="529"/>
        <v>2.9419274591661437E-2</v>
      </c>
      <c r="AS167" s="3">
        <f t="shared" si="529"/>
        <v>2.9138157310740986E-2</v>
      </c>
      <c r="AT167" s="3">
        <f t="shared" si="529"/>
        <v>2.8961902080373213E-2</v>
      </c>
      <c r="AU167" s="3">
        <f t="shared" si="529"/>
        <v>2.8913251329178855E-2</v>
      </c>
    </row>
    <row r="169" spans="1:61" ht="20.75" customHeight="1" x14ac:dyDescent="0.2">
      <c r="A169" s="9" t="s">
        <v>366</v>
      </c>
      <c r="B169" s="47">
        <f>+B107/B53*1000</f>
        <v>14.183180325982532</v>
      </c>
      <c r="C169" s="47">
        <f>+C107/C53*1000</f>
        <v>15.922593028361771</v>
      </c>
      <c r="D169" s="47">
        <f t="shared" ref="D169:BI169" si="530">+D107/D53*1000</f>
        <v>17.81965016052774</v>
      </c>
      <c r="E169" s="47">
        <f t="shared" si="530"/>
        <v>19.880415747018649</v>
      </c>
      <c r="F169" s="47">
        <f t="shared" si="530"/>
        <v>22.110822508157852</v>
      </c>
      <c r="G169" s="47">
        <f t="shared" si="530"/>
        <v>24.51650558034337</v>
      </c>
      <c r="H169" s="47">
        <f t="shared" si="530"/>
        <v>27.102683524481844</v>
      </c>
      <c r="I169" s="47">
        <f t="shared" si="530"/>
        <v>29.874073967981925</v>
      </c>
      <c r="J169" s="47">
        <f t="shared" si="530"/>
        <v>32.834835612782996</v>
      </c>
      <c r="K169" s="47">
        <f t="shared" si="530"/>
        <v>35.988530973925066</v>
      </c>
      <c r="L169" s="47">
        <f t="shared" si="530"/>
        <v>39.338105713090556</v>
      </c>
      <c r="M169" s="47">
        <f t="shared" si="530"/>
        <v>42.885881249364267</v>
      </c>
      <c r="N169" s="47">
        <f t="shared" si="530"/>
        <v>46.63355764336773</v>
      </c>
      <c r="O169" s="47">
        <f t="shared" si="530"/>
        <v>50.582223566955186</v>
      </c>
      <c r="P169" s="47">
        <f t="shared" si="530"/>
        <v>54.732369529937436</v>
      </c>
      <c r="Q169" s="47">
        <f t="shared" si="530"/>
        <v>59.083898671532467</v>
      </c>
      <c r="R169" s="47">
        <f t="shared" si="530"/>
        <v>63.636125942614463</v>
      </c>
      <c r="S169" s="47">
        <f t="shared" si="530"/>
        <v>68.387749397994185</v>
      </c>
      <c r="T169" s="47">
        <f t="shared" si="530"/>
        <v>73.341353080404005</v>
      </c>
      <c r="U169" s="47">
        <f t="shared" si="530"/>
        <v>78.497069171526775</v>
      </c>
      <c r="V169" s="47">
        <f t="shared" si="530"/>
        <v>83.854499943572392</v>
      </c>
      <c r="W169" s="47">
        <f t="shared" si="530"/>
        <v>89.412833716793742</v>
      </c>
      <c r="X169" s="47">
        <f t="shared" si="530"/>
        <v>95.170931810442923</v>
      </c>
      <c r="Y169" s="47">
        <f t="shared" si="530"/>
        <v>101.12739687290623</v>
      </c>
      <c r="Z169" s="47">
        <f t="shared" si="530"/>
        <v>107.28062921673592</v>
      </c>
      <c r="AA169" s="47">
        <f t="shared" si="530"/>
        <v>113.628875369615</v>
      </c>
      <c r="AB169" s="47">
        <f t="shared" si="530"/>
        <v>120.1702715863659</v>
      </c>
      <c r="AC169" s="47">
        <f t="shared" si="530"/>
        <v>126.90288402137487</v>
      </c>
      <c r="AD169" s="47">
        <f t="shared" si="530"/>
        <v>133.82474669221216</v>
      </c>
      <c r="AE169" s="47">
        <f t="shared" si="530"/>
        <v>140.93389811658642</v>
      </c>
      <c r="AF169" s="47">
        <f t="shared" si="530"/>
        <v>148.22841709298578</v>
      </c>
      <c r="AG169" s="47">
        <f t="shared" si="530"/>
        <v>155.7064581904703</v>
      </c>
      <c r="AH169" s="47">
        <f t="shared" si="530"/>
        <v>163.3662875090412</v>
      </c>
      <c r="AI169" s="47">
        <f t="shared" si="530"/>
        <v>171.20631939278957</v>
      </c>
      <c r="AJ169" s="47">
        <f t="shared" si="530"/>
        <v>179.22515527810148</v>
      </c>
      <c r="AK169" s="47">
        <f t="shared" si="530"/>
        <v>187.4216266343071</v>
      </c>
      <c r="AL169" s="47">
        <f t="shared" si="530"/>
        <v>195.79484546230475</v>
      </c>
      <c r="AM169" s="47">
        <f t="shared" si="530"/>
        <v>204.34426870268265</v>
      </c>
      <c r="AN169" s="47">
        <f t="shared" si="530"/>
        <v>213.06978789349014</v>
      </c>
      <c r="AO169" s="47">
        <f t="shared" si="530"/>
        <v>221.9718652354741</v>
      </c>
      <c r="AP169" s="47">
        <f t="shared" si="530"/>
        <v>231.05175417280486</v>
      </c>
      <c r="AQ169" s="47">
        <f t="shared" si="530"/>
        <v>240.31187451420806</v>
      </c>
      <c r="AR169" s="47">
        <f t="shared" si="530"/>
        <v>249.7564691824409</v>
      </c>
      <c r="AS169" s="47">
        <f t="shared" si="530"/>
        <v>259.39277332337758</v>
      </c>
      <c r="AT169" s="47">
        <f t="shared" si="530"/>
        <v>269.23311143478549</v>
      </c>
      <c r="AU169" s="47">
        <f t="shared" si="530"/>
        <v>279.29866602504461</v>
      </c>
      <c r="AV169" s="47">
        <f t="shared" si="530"/>
        <v>289.37692767412852</v>
      </c>
      <c r="AW169" s="47">
        <f t="shared" si="530"/>
        <v>299.62320008337781</v>
      </c>
      <c r="AX169" s="47">
        <f t="shared" si="530"/>
        <v>310.03699654540321</v>
      </c>
      <c r="AY169" s="47">
        <f t="shared" si="530"/>
        <v>320.61149872982264</v>
      </c>
      <c r="AZ169" s="47">
        <f t="shared" si="530"/>
        <v>331.33661513150923</v>
      </c>
      <c r="BA169" s="47">
        <f t="shared" si="530"/>
        <v>342.20073643534607</v>
      </c>
      <c r="BB169" s="47">
        <f t="shared" si="530"/>
        <v>353.19171613492159</v>
      </c>
      <c r="BC169" s="47">
        <f t="shared" si="530"/>
        <v>364.29739703611983</v>
      </c>
      <c r="BD169" s="47">
        <f t="shared" si="530"/>
        <v>375.50587698388512</v>
      </c>
      <c r="BE169" s="47">
        <f t="shared" si="530"/>
        <v>386.80562892179802</v>
      </c>
      <c r="BF169" s="47">
        <f t="shared" si="530"/>
        <v>398.18554289478078</v>
      </c>
      <c r="BG169" s="47">
        <f t="shared" si="530"/>
        <v>409.63492872901759</v>
      </c>
      <c r="BH169" s="47">
        <f t="shared" si="530"/>
        <v>421.14350116840285</v>
      </c>
      <c r="BI169" s="47">
        <f t="shared" si="530"/>
        <v>432.70135891678484</v>
      </c>
    </row>
    <row r="170" spans="1:61" ht="20.75" customHeight="1" x14ac:dyDescent="0.2">
      <c r="C170" s="98">
        <f>+(C169/$B169)^(1/(C2-$B2))-1</f>
        <v>2.3406177344726942E-2</v>
      </c>
      <c r="D170" s="98">
        <f t="shared" ref="D170:AS170" si="531">+(D169/$B169)^(1/(D2-$B2))-1</f>
        <v>2.3086973207629535E-2</v>
      </c>
      <c r="E170" s="98">
        <f t="shared" si="531"/>
        <v>2.2767193796686902E-2</v>
      </c>
      <c r="F170" s="98">
        <f t="shared" si="531"/>
        <v>2.2448786187379444E-2</v>
      </c>
      <c r="G170" s="98">
        <f t="shared" si="531"/>
        <v>2.2132971457609063E-2</v>
      </c>
      <c r="H170" s="98">
        <f t="shared" si="531"/>
        <v>2.182052578818805E-2</v>
      </c>
      <c r="I170" s="98">
        <f t="shared" si="531"/>
        <v>2.151195161331998E-2</v>
      </c>
      <c r="J170" s="98">
        <f t="shared" si="531"/>
        <v>2.1207581909517437E-2</v>
      </c>
      <c r="K170" s="98">
        <f t="shared" si="531"/>
        <v>2.0907643654299646E-2</v>
      </c>
      <c r="L170" s="98">
        <f t="shared" si="531"/>
        <v>2.0612296248047945E-2</v>
      </c>
      <c r="M170" s="98">
        <f t="shared" si="531"/>
        <v>2.0321654547214463E-2</v>
      </c>
      <c r="N170" s="98">
        <f t="shared" si="531"/>
        <v>2.0035802404512415E-2</v>
      </c>
      <c r="O170" s="98">
        <f t="shared" si="531"/>
        <v>1.9754800275567197E-2</v>
      </c>
      <c r="P170" s="98">
        <f t="shared" si="531"/>
        <v>1.9478689008187944E-2</v>
      </c>
      <c r="Q170" s="98">
        <f t="shared" si="531"/>
        <v>1.9207490862681809E-2</v>
      </c>
      <c r="R170" s="98">
        <f t="shared" si="531"/>
        <v>1.894120806252686E-2</v>
      </c>
      <c r="S170" s="98">
        <f t="shared" si="531"/>
        <v>1.8679818381543756E-2</v>
      </c>
      <c r="T170" s="98">
        <f t="shared" si="531"/>
        <v>1.8423974435809676E-2</v>
      </c>
      <c r="U170" s="98">
        <f t="shared" si="531"/>
        <v>1.8173742290150452E-2</v>
      </c>
      <c r="V170" s="98">
        <f t="shared" si="531"/>
        <v>1.7929094311859739E-2</v>
      </c>
      <c r="W170" s="98">
        <f t="shared" si="531"/>
        <v>1.7689955153199932E-2</v>
      </c>
      <c r="X170" s="98">
        <f t="shared" si="531"/>
        <v>1.7456225888038857E-2</v>
      </c>
      <c r="Y170" s="98">
        <f t="shared" si="531"/>
        <v>1.7227796684563534E-2</v>
      </c>
      <c r="Z170" s="98">
        <f t="shared" si="531"/>
        <v>1.700455343871643E-2</v>
      </c>
      <c r="AA170" s="98">
        <f t="shared" si="531"/>
        <v>1.6786381222288149E-2</v>
      </c>
      <c r="AB170" s="98">
        <f t="shared" si="531"/>
        <v>1.657316605924164E-2</v>
      </c>
      <c r="AC170" s="98">
        <f t="shared" si="531"/>
        <v>1.6364795827134238E-2</v>
      </c>
      <c r="AD170" s="98">
        <f t="shared" si="531"/>
        <v>1.616116070818463E-2</v>
      </c>
      <c r="AE170" s="98">
        <f t="shared" si="531"/>
        <v>1.5962153420149283E-2</v>
      </c>
      <c r="AF170" s="98">
        <f t="shared" si="531"/>
        <v>1.5767669337735324E-2</v>
      </c>
      <c r="AG170" s="98">
        <f t="shared" si="531"/>
        <v>1.5577606571153257E-2</v>
      </c>
      <c r="AH170" s="98">
        <f t="shared" si="531"/>
        <v>1.5391866036936763E-2</v>
      </c>
      <c r="AI170" s="98">
        <f t="shared" si="531"/>
        <v>1.5210351542189304E-2</v>
      </c>
      <c r="AJ170" s="98">
        <f t="shared" si="531"/>
        <v>1.5032969907095461E-2</v>
      </c>
      <c r="AK170" s="98">
        <f t="shared" si="531"/>
        <v>1.4859631157866371E-2</v>
      </c>
      <c r="AL170" s="98">
        <f t="shared" si="531"/>
        <v>1.4690248843203024E-2</v>
      </c>
      <c r="AM170" s="98">
        <f t="shared" si="531"/>
        <v>1.4524740568704786E-2</v>
      </c>
      <c r="AN170" s="98">
        <f t="shared" si="531"/>
        <v>1.4363028906972941E-2</v>
      </c>
      <c r="AO170" s="98">
        <f t="shared" si="531"/>
        <v>1.4205042970371728E-2</v>
      </c>
      <c r="AP170" s="98">
        <f t="shared" si="531"/>
        <v>1.4050721128727295E-2</v>
      </c>
      <c r="AQ170" s="98">
        <f t="shared" si="531"/>
        <v>1.3900015719247039E-2</v>
      </c>
      <c r="AR170" s="98">
        <f t="shared" si="531"/>
        <v>1.3752901199220124E-2</v>
      </c>
      <c r="AS170" s="98">
        <f t="shared" si="531"/>
        <v>1.36093882353161E-2</v>
      </c>
      <c r="AT170" s="98">
        <f t="shared" ref="AT170:BH170" si="532">+(AT169/AS169)^(1/(AT2-AS2))-1</f>
        <v>7.4746320951981637E-3</v>
      </c>
      <c r="AU170" s="98">
        <f t="shared" si="532"/>
        <v>7.3678313228562331E-3</v>
      </c>
      <c r="AV170" s="98">
        <f t="shared" si="532"/>
        <v>7.1148691686697685E-3</v>
      </c>
      <c r="AW170" s="98">
        <f t="shared" si="532"/>
        <v>6.9833907788878768E-3</v>
      </c>
      <c r="AX170" s="98">
        <f t="shared" si="532"/>
        <v>6.8565892177510079E-3</v>
      </c>
      <c r="AY170" s="98">
        <f t="shared" si="532"/>
        <v>6.7302413183965015E-3</v>
      </c>
      <c r="AZ170" s="98">
        <f t="shared" si="532"/>
        <v>6.6026453781875549E-3</v>
      </c>
      <c r="BA170" s="98">
        <f t="shared" si="532"/>
        <v>6.4734006229425489E-3</v>
      </c>
      <c r="BB170" s="98">
        <f t="shared" si="532"/>
        <v>6.342730699656407E-3</v>
      </c>
      <c r="BC170" s="98">
        <f t="shared" si="532"/>
        <v>6.2111183298627637E-3</v>
      </c>
      <c r="BD170" s="98">
        <f t="shared" si="532"/>
        <v>6.0791159376694104E-3</v>
      </c>
      <c r="BE170" s="98">
        <f t="shared" si="532"/>
        <v>5.9472538760025895E-3</v>
      </c>
      <c r="BF170" s="98">
        <f t="shared" si="532"/>
        <v>5.8160014075665512E-3</v>
      </c>
      <c r="BG170" s="98">
        <f t="shared" si="532"/>
        <v>5.6857549909765659E-3</v>
      </c>
      <c r="BH170" s="98">
        <f t="shared" si="532"/>
        <v>5.5568399124144019E-3</v>
      </c>
    </row>
    <row r="171" spans="1:61" ht="20.75" customHeight="1" x14ac:dyDescent="0.2">
      <c r="B171" s="98"/>
      <c r="C171" s="98">
        <f>+(C169/B169)^(1/(C2-B2))-1</f>
        <v>2.3406177344726942E-2</v>
      </c>
      <c r="D171" s="98">
        <f t="shared" ref="D171:AS171" si="533">+(D169/C169)^(1/(D2-C2))-1</f>
        <v>2.276786863147251E-2</v>
      </c>
      <c r="E171" s="98">
        <f t="shared" si="533"/>
        <v>2.2127934797456783E-2</v>
      </c>
      <c r="F171" s="98">
        <f t="shared" si="533"/>
        <v>2.1494157995457286E-2</v>
      </c>
      <c r="G171" s="98">
        <f t="shared" si="533"/>
        <v>2.0870687728113513E-2</v>
      </c>
      <c r="H171" s="98">
        <f t="shared" si="533"/>
        <v>2.0259729483487421E-2</v>
      </c>
      <c r="I171" s="98">
        <f t="shared" si="533"/>
        <v>1.9662462457831653E-2</v>
      </c>
      <c r="J171" s="98">
        <f t="shared" si="533"/>
        <v>1.9079531790168858E-2</v>
      </c>
      <c r="K171" s="98">
        <f t="shared" si="533"/>
        <v>1.8511306848622677E-2</v>
      </c>
      <c r="L171" s="98">
        <f t="shared" si="533"/>
        <v>1.7958011591943102E-2</v>
      </c>
      <c r="M171" s="98">
        <f t="shared" si="533"/>
        <v>1.7419785814496436E-2</v>
      </c>
      <c r="N171" s="98">
        <f t="shared" si="533"/>
        <v>1.6896709446448943E-2</v>
      </c>
      <c r="O171" s="98">
        <f t="shared" si="533"/>
        <v>1.6388806707022363E-2</v>
      </c>
      <c r="P171" s="98">
        <f t="shared" si="533"/>
        <v>1.58960383797766E-2</v>
      </c>
      <c r="Q171" s="98">
        <f t="shared" si="533"/>
        <v>1.5418283134385202E-2</v>
      </c>
      <c r="R171" s="98">
        <f t="shared" si="533"/>
        <v>1.4955304321285556E-2</v>
      </c>
      <c r="S171" s="98">
        <f t="shared" si="533"/>
        <v>1.450669120754533E-2</v>
      </c>
      <c r="T171" s="98">
        <f t="shared" si="533"/>
        <v>1.4084445345199148E-2</v>
      </c>
      <c r="U171" s="98">
        <f t="shared" si="533"/>
        <v>1.3680062698552264E-2</v>
      </c>
      <c r="V171" s="98">
        <f t="shared" si="533"/>
        <v>1.329193565602016E-2</v>
      </c>
      <c r="W171" s="98">
        <f t="shared" si="533"/>
        <v>1.2918952302750641E-2</v>
      </c>
      <c r="X171" s="98">
        <f t="shared" si="533"/>
        <v>1.2560292382927551E-2</v>
      </c>
      <c r="Y171" s="98">
        <f t="shared" si="533"/>
        <v>1.2215308859890195E-2</v>
      </c>
      <c r="Z171" s="98">
        <f t="shared" si="533"/>
        <v>1.1883459251891493E-2</v>
      </c>
      <c r="AA171" s="98">
        <f t="shared" si="533"/>
        <v>1.1564265936542251E-2</v>
      </c>
      <c r="AB171" s="98">
        <f t="shared" si="533"/>
        <v>1.1257293445776639E-2</v>
      </c>
      <c r="AC171" s="98">
        <f t="shared" si="533"/>
        <v>1.096213553530645E-2</v>
      </c>
      <c r="AD171" s="98">
        <f t="shared" si="533"/>
        <v>1.0678407993585104E-2</v>
      </c>
      <c r="AE171" s="98">
        <f t="shared" si="533"/>
        <v>1.0405744958742913E-2</v>
      </c>
      <c r="AF171" s="98">
        <f t="shared" si="533"/>
        <v>1.0143797009046551E-2</v>
      </c>
      <c r="AG171" s="98">
        <f t="shared" si="533"/>
        <v>9.8922305469346661E-3</v>
      </c>
      <c r="AH171" s="98">
        <f t="shared" si="533"/>
        <v>9.650728004125142E-3</v>
      </c>
      <c r="AI171" s="98">
        <f t="shared" si="533"/>
        <v>9.4189886888400576E-3</v>
      </c>
      <c r="AJ171" s="98">
        <f t="shared" si="533"/>
        <v>9.1967305674034439E-3</v>
      </c>
      <c r="AK171" s="98">
        <f t="shared" si="533"/>
        <v>8.9836934328884066E-3</v>
      </c>
      <c r="AL171" s="98">
        <f t="shared" si="533"/>
        <v>8.7796444651473404E-3</v>
      </c>
      <c r="AM171" s="98">
        <f t="shared" si="533"/>
        <v>8.5843881251626009E-3</v>
      </c>
      <c r="AN171" s="98">
        <f t="shared" si="533"/>
        <v>8.3977835270032664E-3</v>
      </c>
      <c r="AO171" s="98">
        <f t="shared" si="533"/>
        <v>8.2197755523467642E-3</v>
      </c>
      <c r="AP171" s="98">
        <f t="shared" si="533"/>
        <v>8.0504497578302026E-3</v>
      </c>
      <c r="AQ171" s="98">
        <f t="shared" si="533"/>
        <v>7.8901297915896507E-3</v>
      </c>
      <c r="AR171" s="98">
        <f t="shared" si="533"/>
        <v>7.7395492543768096E-3</v>
      </c>
      <c r="AS171" s="98">
        <f t="shared" si="533"/>
        <v>7.6001541600989597E-3</v>
      </c>
    </row>
    <row r="172" spans="1:61" ht="20.75" customHeight="1" x14ac:dyDescent="0.2">
      <c r="B172" s="47"/>
    </row>
    <row r="173" spans="1:61" ht="20.75" customHeight="1" x14ac:dyDescent="0.2">
      <c r="A173" s="3"/>
    </row>
    <row r="174" spans="1:61" ht="20.75" customHeight="1" x14ac:dyDescent="0.2">
      <c r="A174" s="3"/>
    </row>
    <row r="175" spans="1:61" ht="20.75" customHeight="1" x14ac:dyDescent="0.2">
      <c r="A175" s="3"/>
    </row>
    <row r="176" spans="1:61" ht="20.75" customHeight="1" x14ac:dyDescent="0.2">
      <c r="A176" s="3"/>
    </row>
    <row r="177" spans="1:2" ht="20.75" customHeight="1" x14ac:dyDescent="0.2">
      <c r="A177" s="3"/>
      <c r="B177" s="47"/>
    </row>
    <row r="178" spans="1:2" ht="20.75" customHeight="1" x14ac:dyDescent="0.2">
      <c r="A178" s="3"/>
      <c r="B178" s="47"/>
    </row>
    <row r="179" spans="1:2" ht="20.75" customHeight="1" x14ac:dyDescent="0.2">
      <c r="A179" s="3"/>
      <c r="B179" s="47"/>
    </row>
    <row r="180" spans="1:2" ht="20.75" customHeight="1" x14ac:dyDescent="0.2">
      <c r="A180" s="3"/>
      <c r="B180" s="47"/>
    </row>
    <row r="181" spans="1:2" ht="20.75" customHeight="1" x14ac:dyDescent="0.2">
      <c r="A181" s="3"/>
      <c r="B181" s="47"/>
    </row>
    <row r="182" spans="1:2" ht="20.75" customHeight="1" x14ac:dyDescent="0.2">
      <c r="A182" s="3"/>
      <c r="B182" s="47"/>
    </row>
    <row r="183" spans="1:2" ht="20.75" customHeight="1" x14ac:dyDescent="0.2">
      <c r="A183" s="3"/>
      <c r="B183" s="47"/>
    </row>
    <row r="184" spans="1:2" ht="20.75" customHeight="1" x14ac:dyDescent="0.2">
      <c r="A184" s="3"/>
      <c r="B184" s="47"/>
    </row>
    <row r="185" spans="1:2" ht="20.75" customHeight="1" x14ac:dyDescent="0.2">
      <c r="A185" s="3"/>
      <c r="B185" s="47"/>
    </row>
    <row r="186" spans="1:2" ht="20.75" customHeight="1" x14ac:dyDescent="0.2">
      <c r="A186" s="3"/>
      <c r="B186" s="47"/>
    </row>
    <row r="187" spans="1:2" ht="20.75" customHeight="1" x14ac:dyDescent="0.2">
      <c r="A187" s="3"/>
      <c r="B187" s="47"/>
    </row>
    <row r="188" spans="1:2" ht="20.75" customHeight="1" x14ac:dyDescent="0.2">
      <c r="A188" s="3"/>
      <c r="B188" s="47"/>
    </row>
    <row r="189" spans="1:2" ht="20.75" customHeight="1" x14ac:dyDescent="0.2">
      <c r="A189" s="3"/>
      <c r="B189" s="47"/>
    </row>
    <row r="190" spans="1:2" ht="20.75" customHeight="1" x14ac:dyDescent="0.2">
      <c r="A190" s="3"/>
      <c r="B190" s="47"/>
    </row>
    <row r="191" spans="1:2" ht="20.75" customHeight="1" x14ac:dyDescent="0.2">
      <c r="A191" s="3"/>
      <c r="B191" s="47"/>
    </row>
    <row r="192" spans="1:2" ht="20.75" customHeight="1" x14ac:dyDescent="0.2">
      <c r="A192" s="3"/>
      <c r="B192" s="47"/>
    </row>
    <row r="193" spans="1:2" ht="20.75" customHeight="1" x14ac:dyDescent="0.2">
      <c r="A193" s="3"/>
      <c r="B193" s="47"/>
    </row>
    <row r="194" spans="1:2" ht="20.75" customHeight="1" x14ac:dyDescent="0.2">
      <c r="A194" s="3"/>
      <c r="B194" s="47"/>
    </row>
    <row r="195" spans="1:2" ht="20.75" customHeight="1" x14ac:dyDescent="0.2">
      <c r="A195" s="3"/>
      <c r="B195" s="47"/>
    </row>
    <row r="196" spans="1:2" ht="20.75" customHeight="1" x14ac:dyDescent="0.2">
      <c r="A196" s="3"/>
      <c r="B196" s="47"/>
    </row>
    <row r="197" spans="1:2" ht="20.75" customHeight="1" x14ac:dyDescent="0.2">
      <c r="A197" s="3"/>
      <c r="B197" s="47"/>
    </row>
    <row r="198" spans="1:2" ht="20.75" customHeight="1" x14ac:dyDescent="0.2">
      <c r="A198" s="3"/>
      <c r="B198" s="47"/>
    </row>
    <row r="199" spans="1:2" ht="20.75" customHeight="1" x14ac:dyDescent="0.2">
      <c r="A199" s="3"/>
      <c r="B199" s="47"/>
    </row>
    <row r="200" spans="1:2" ht="20.75" customHeight="1" x14ac:dyDescent="0.2">
      <c r="A200" s="3"/>
      <c r="B200" s="47"/>
    </row>
    <row r="201" spans="1:2" ht="20.75" customHeight="1" x14ac:dyDescent="0.2">
      <c r="A201" s="3"/>
      <c r="B201" s="47"/>
    </row>
    <row r="202" spans="1:2" ht="20.75" customHeight="1" x14ac:dyDescent="0.2">
      <c r="A202" s="3"/>
      <c r="B202" s="47"/>
    </row>
    <row r="203" spans="1:2" ht="20.75" customHeight="1" x14ac:dyDescent="0.2">
      <c r="A203" s="3"/>
      <c r="B203" s="47"/>
    </row>
    <row r="204" spans="1:2" ht="20.75" customHeight="1" x14ac:dyDescent="0.2">
      <c r="A204" s="3"/>
      <c r="B204" s="47"/>
    </row>
    <row r="205" spans="1:2" ht="20.75" customHeight="1" x14ac:dyDescent="0.2">
      <c r="A205" s="3"/>
      <c r="B205" s="47"/>
    </row>
    <row r="206" spans="1:2" ht="20.75" customHeight="1" x14ac:dyDescent="0.2">
      <c r="A206" s="3"/>
      <c r="B206" s="47"/>
    </row>
    <row r="207" spans="1:2" ht="20.75" customHeight="1" x14ac:dyDescent="0.2">
      <c r="A207" s="3"/>
      <c r="B207" s="47"/>
    </row>
    <row r="208" spans="1:2" ht="20.75" customHeight="1" x14ac:dyDescent="0.2">
      <c r="A208" s="3"/>
      <c r="B208" s="47"/>
    </row>
    <row r="209" spans="1:2" ht="20.75" customHeight="1" x14ac:dyDescent="0.2">
      <c r="A209" s="3"/>
      <c r="B209" s="47"/>
    </row>
    <row r="210" spans="1:2" ht="20.75" customHeight="1" x14ac:dyDescent="0.2">
      <c r="A210" s="3"/>
      <c r="B210" s="47"/>
    </row>
    <row r="211" spans="1:2" ht="20.75" customHeight="1" x14ac:dyDescent="0.2">
      <c r="A211" s="3"/>
      <c r="B211" s="47"/>
    </row>
    <row r="212" spans="1:2" ht="20.75" customHeight="1" x14ac:dyDescent="0.2">
      <c r="A212" s="3"/>
      <c r="B212" s="47"/>
    </row>
    <row r="213" spans="1:2" ht="20.75" customHeight="1" x14ac:dyDescent="0.2">
      <c r="A213" s="3"/>
      <c r="B213" s="47"/>
    </row>
    <row r="214" spans="1:2" ht="20.75" customHeight="1" x14ac:dyDescent="0.2">
      <c r="A214" s="3"/>
      <c r="B214" s="47"/>
    </row>
    <row r="215" spans="1:2" ht="20.75" customHeight="1" x14ac:dyDescent="0.2">
      <c r="A215" s="3"/>
      <c r="B215" s="47"/>
    </row>
    <row r="216" spans="1:2" ht="20.75" customHeight="1" x14ac:dyDescent="0.2">
      <c r="A216" s="3"/>
      <c r="B216" s="47"/>
    </row>
    <row r="217" spans="1:2" ht="20.75" customHeight="1" x14ac:dyDescent="0.2">
      <c r="A217" s="3"/>
      <c r="B217" s="47"/>
    </row>
    <row r="218" spans="1:2" ht="20.75" customHeight="1" x14ac:dyDescent="0.2">
      <c r="A218" s="3"/>
      <c r="B218" s="47"/>
    </row>
    <row r="219" spans="1:2" ht="20.75" customHeight="1" x14ac:dyDescent="0.2">
      <c r="A219" s="3"/>
      <c r="B219" s="47"/>
    </row>
    <row r="220" spans="1:2" ht="20.75" customHeight="1" x14ac:dyDescent="0.2">
      <c r="A220" s="3"/>
      <c r="B220" s="47"/>
    </row>
    <row r="221" spans="1:2" ht="20.75" customHeight="1" x14ac:dyDescent="0.2">
      <c r="A221" s="3"/>
      <c r="B221" s="47"/>
    </row>
    <row r="222" spans="1:2" ht="20.75" customHeight="1" x14ac:dyDescent="0.2">
      <c r="A222" s="3"/>
      <c r="B222" s="47"/>
    </row>
    <row r="223" spans="1:2" ht="20.75" customHeight="1" x14ac:dyDescent="0.2">
      <c r="A223" s="3"/>
      <c r="B223" s="47"/>
    </row>
    <row r="224" spans="1:2" ht="20.75" customHeight="1" x14ac:dyDescent="0.2">
      <c r="A224" s="3"/>
      <c r="B224" s="47"/>
    </row>
    <row r="225" spans="1:2" ht="20.75" customHeight="1" x14ac:dyDescent="0.2">
      <c r="A225" s="3"/>
      <c r="B225" s="47"/>
    </row>
    <row r="226" spans="1:2" ht="20.75" customHeight="1" x14ac:dyDescent="0.2">
      <c r="A226" s="3"/>
      <c r="B226" s="47"/>
    </row>
    <row r="227" spans="1:2" ht="20.75" customHeight="1" x14ac:dyDescent="0.2">
      <c r="A227" s="3"/>
      <c r="B227" s="47"/>
    </row>
    <row r="228" spans="1:2" ht="20.75" customHeight="1" x14ac:dyDescent="0.2">
      <c r="A228" s="3"/>
      <c r="B228" s="47"/>
    </row>
    <row r="229" spans="1:2" ht="20.75" customHeight="1" x14ac:dyDescent="0.2">
      <c r="A229" s="3"/>
      <c r="B229" s="47"/>
    </row>
    <row r="230" spans="1:2" ht="20.75" customHeight="1" x14ac:dyDescent="0.2">
      <c r="A230" s="3"/>
      <c r="B230" s="47"/>
    </row>
    <row r="231" spans="1:2" ht="20.75" customHeight="1" x14ac:dyDescent="0.2">
      <c r="A231" s="3"/>
      <c r="B231" s="47"/>
    </row>
    <row r="232" spans="1:2" ht="20.75" customHeight="1" x14ac:dyDescent="0.2">
      <c r="A232" s="3"/>
      <c r="B232" s="47"/>
    </row>
    <row r="233" spans="1:2" ht="20.75" customHeight="1" x14ac:dyDescent="0.2">
      <c r="A233" s="3"/>
      <c r="B233" s="47"/>
    </row>
    <row r="234" spans="1:2" ht="20.75" customHeight="1" x14ac:dyDescent="0.2">
      <c r="A234" s="3"/>
      <c r="B234" s="47"/>
    </row>
    <row r="235" spans="1:2" ht="20.75" customHeight="1" x14ac:dyDescent="0.2">
      <c r="A235" s="3"/>
      <c r="B235" s="47"/>
    </row>
    <row r="236" spans="1:2" ht="20.75" customHeight="1" x14ac:dyDescent="0.2">
      <c r="A236" s="3"/>
      <c r="B236" s="47"/>
    </row>
    <row r="237" spans="1:2" ht="20.75" customHeight="1" x14ac:dyDescent="0.2">
      <c r="A237" s="3"/>
      <c r="B237" s="47"/>
    </row>
    <row r="238" spans="1:2" ht="20.75" customHeight="1" x14ac:dyDescent="0.2">
      <c r="A238" s="3"/>
      <c r="B238" s="47"/>
    </row>
    <row r="239" spans="1:2" ht="20.75" customHeight="1" x14ac:dyDescent="0.2">
      <c r="A239" s="3"/>
      <c r="B239" s="47"/>
    </row>
    <row r="240" spans="1:2" ht="20.75" customHeight="1" x14ac:dyDescent="0.2">
      <c r="A240" s="3"/>
      <c r="B240" s="47"/>
    </row>
    <row r="241" spans="1:2" ht="20.75" customHeight="1" x14ac:dyDescent="0.2">
      <c r="A241" s="3"/>
      <c r="B241" s="47"/>
    </row>
    <row r="242" spans="1:2" ht="20.75" customHeight="1" x14ac:dyDescent="0.2">
      <c r="A242" s="3"/>
      <c r="B242" s="47"/>
    </row>
    <row r="243" spans="1:2" ht="20.75" customHeight="1" x14ac:dyDescent="0.2">
      <c r="A243" s="3"/>
      <c r="B243" s="47"/>
    </row>
    <row r="244" spans="1:2" ht="20.75" customHeight="1" x14ac:dyDescent="0.2">
      <c r="A244" s="3"/>
      <c r="B244" s="47"/>
    </row>
    <row r="245" spans="1:2" ht="20.75" customHeight="1" x14ac:dyDescent="0.2">
      <c r="A245" s="3"/>
      <c r="B245" s="47"/>
    </row>
    <row r="246" spans="1:2" ht="20.75" customHeight="1" x14ac:dyDescent="0.2">
      <c r="A246" s="3"/>
      <c r="B246" s="47"/>
    </row>
    <row r="247" spans="1:2" ht="20.75" customHeight="1" x14ac:dyDescent="0.2">
      <c r="A247" s="3"/>
      <c r="B247" s="47"/>
    </row>
    <row r="248" spans="1:2" ht="20.75" customHeight="1" x14ac:dyDescent="0.2">
      <c r="A248" s="3"/>
      <c r="B248" s="47"/>
    </row>
    <row r="249" spans="1:2" ht="20.75" customHeight="1" x14ac:dyDescent="0.2">
      <c r="A249" s="3"/>
      <c r="B249" s="47"/>
    </row>
    <row r="250" spans="1:2" ht="20.75" customHeight="1" x14ac:dyDescent="0.2">
      <c r="A250" s="3"/>
      <c r="B250" s="47"/>
    </row>
    <row r="251" spans="1:2" ht="20.75" customHeight="1" x14ac:dyDescent="0.2">
      <c r="A251" s="3"/>
      <c r="B251" s="47"/>
    </row>
    <row r="252" spans="1:2" ht="20.75" customHeight="1" x14ac:dyDescent="0.2">
      <c r="A252" s="3"/>
      <c r="B252" s="47"/>
    </row>
    <row r="253" spans="1:2" ht="20.75" customHeight="1" x14ac:dyDescent="0.2">
      <c r="A253" s="3"/>
      <c r="B253" s="47"/>
    </row>
    <row r="254" spans="1:2" ht="20.75" customHeight="1" x14ac:dyDescent="0.2">
      <c r="A254" s="3"/>
      <c r="B254" s="47"/>
    </row>
    <row r="255" spans="1:2" ht="20.75" customHeight="1" x14ac:dyDescent="0.2">
      <c r="A255" s="3"/>
      <c r="B255" s="47"/>
    </row>
    <row r="256" spans="1:2" ht="20.75" customHeight="1" x14ac:dyDescent="0.2">
      <c r="A256" s="3"/>
      <c r="B256" s="47"/>
    </row>
    <row r="257" spans="1:2" ht="20.75" customHeight="1" x14ac:dyDescent="0.2">
      <c r="A257" s="3"/>
      <c r="B257" s="47"/>
    </row>
    <row r="258" spans="1:2" ht="20.75" customHeight="1" x14ac:dyDescent="0.2">
      <c r="A258" s="3"/>
      <c r="B258" s="47"/>
    </row>
    <row r="259" spans="1:2" ht="20.75" customHeight="1" x14ac:dyDescent="0.2">
      <c r="A259" s="3"/>
      <c r="B259" s="47"/>
    </row>
    <row r="260" spans="1:2" ht="20.75" customHeight="1" x14ac:dyDescent="0.2">
      <c r="A260" s="3"/>
      <c r="B260" s="47"/>
    </row>
    <row r="261" spans="1:2" ht="20.75" customHeight="1" x14ac:dyDescent="0.2">
      <c r="A261" s="3"/>
      <c r="B261" s="47"/>
    </row>
    <row r="262" spans="1:2" ht="20.75" customHeight="1" x14ac:dyDescent="0.2">
      <c r="A262" s="3"/>
      <c r="B262" s="47"/>
    </row>
    <row r="263" spans="1:2" ht="20.75" customHeight="1" x14ac:dyDescent="0.2">
      <c r="A263" s="3"/>
      <c r="B263" s="47"/>
    </row>
    <row r="264" spans="1:2" ht="20.75" customHeight="1" x14ac:dyDescent="0.2">
      <c r="A264" s="3"/>
      <c r="B264" s="47"/>
    </row>
    <row r="265" spans="1:2" ht="20.75" customHeight="1" x14ac:dyDescent="0.2">
      <c r="A265" s="3"/>
      <c r="B265" s="47"/>
    </row>
    <row r="266" spans="1:2" ht="20.75" customHeight="1" x14ac:dyDescent="0.2">
      <c r="A266" s="3"/>
      <c r="B266" s="47"/>
    </row>
    <row r="267" spans="1:2" ht="20.75" customHeight="1" x14ac:dyDescent="0.2">
      <c r="A267" s="3"/>
      <c r="B267" s="47"/>
    </row>
    <row r="268" spans="1:2" ht="20.75" customHeight="1" x14ac:dyDescent="0.2">
      <c r="A268" s="3"/>
      <c r="B268" s="47"/>
    </row>
    <row r="269" spans="1:2" ht="20.75" customHeight="1" x14ac:dyDescent="0.2">
      <c r="A269" s="3"/>
      <c r="B269" s="47"/>
    </row>
    <row r="270" spans="1:2" ht="20.75" customHeight="1" x14ac:dyDescent="0.2">
      <c r="A270" s="3"/>
      <c r="B270" s="47"/>
    </row>
    <row r="271" spans="1:2" ht="20.75" customHeight="1" x14ac:dyDescent="0.2">
      <c r="A271" s="3"/>
      <c r="B271" s="47"/>
    </row>
    <row r="272" spans="1:2" ht="20.75" customHeight="1" x14ac:dyDescent="0.2">
      <c r="A272" s="3"/>
      <c r="B272" s="47"/>
    </row>
    <row r="273" spans="1:2" ht="20.75" customHeight="1" x14ac:dyDescent="0.2">
      <c r="A273" s="3"/>
      <c r="B273" s="47"/>
    </row>
    <row r="274" spans="1:2" ht="20.75" customHeight="1" x14ac:dyDescent="0.2">
      <c r="A274" s="3"/>
      <c r="B274" s="47"/>
    </row>
    <row r="275" spans="1:2" ht="20.75" customHeight="1" x14ac:dyDescent="0.2">
      <c r="A275" s="3"/>
      <c r="B275" s="47"/>
    </row>
    <row r="276" spans="1:2" ht="20.75" customHeight="1" x14ac:dyDescent="0.2">
      <c r="A276" s="3"/>
      <c r="B276" s="47"/>
    </row>
    <row r="277" spans="1:2" ht="20.75" customHeight="1" x14ac:dyDescent="0.2">
      <c r="A277" s="3"/>
      <c r="B277" s="47"/>
    </row>
    <row r="278" spans="1:2" ht="20.75" customHeight="1" x14ac:dyDescent="0.2">
      <c r="A278" s="3"/>
      <c r="B278" s="47"/>
    </row>
    <row r="279" spans="1:2" ht="20.75" customHeight="1" x14ac:dyDescent="0.2">
      <c r="A279" s="3"/>
      <c r="B279" s="47"/>
    </row>
    <row r="280" spans="1:2" ht="20.75" customHeight="1" x14ac:dyDescent="0.2">
      <c r="A280" s="3"/>
      <c r="B280" s="47"/>
    </row>
    <row r="281" spans="1:2" ht="20.75" customHeight="1" x14ac:dyDescent="0.2">
      <c r="A281" s="3"/>
      <c r="B281" s="47"/>
    </row>
    <row r="282" spans="1:2" ht="20.75" customHeight="1" x14ac:dyDescent="0.2">
      <c r="A282" s="3"/>
      <c r="B282" s="47"/>
    </row>
    <row r="283" spans="1:2" ht="20.75" customHeight="1" x14ac:dyDescent="0.2">
      <c r="A283" s="3"/>
      <c r="B283" s="47"/>
    </row>
    <row r="284" spans="1:2" ht="20.75" customHeight="1" x14ac:dyDescent="0.2">
      <c r="A284" s="3"/>
      <c r="B284" s="47"/>
    </row>
    <row r="285" spans="1:2" ht="20.75" customHeight="1" x14ac:dyDescent="0.2">
      <c r="A285" s="3"/>
      <c r="B285" s="47"/>
    </row>
    <row r="286" spans="1:2" ht="20.75" customHeight="1" x14ac:dyDescent="0.2">
      <c r="A286" s="3"/>
      <c r="B286" s="47"/>
    </row>
    <row r="287" spans="1:2" ht="20.75" customHeight="1" x14ac:dyDescent="0.2">
      <c r="A287" s="3"/>
      <c r="B287" s="47"/>
    </row>
    <row r="288" spans="1:2" ht="20.75" customHeight="1" x14ac:dyDescent="0.2">
      <c r="A288" s="3"/>
      <c r="B288" s="47"/>
    </row>
    <row r="289" spans="1:2" ht="20.75" customHeight="1" x14ac:dyDescent="0.2">
      <c r="A289" s="3"/>
      <c r="B289" s="47"/>
    </row>
    <row r="290" spans="1:2" ht="20.75" customHeight="1" x14ac:dyDescent="0.2">
      <c r="A290" s="3"/>
      <c r="B290" s="47"/>
    </row>
    <row r="291" spans="1:2" ht="20.75" customHeight="1" x14ac:dyDescent="0.2">
      <c r="A291" s="3"/>
      <c r="B291" s="47"/>
    </row>
    <row r="292" spans="1:2" ht="20.75" customHeight="1" x14ac:dyDescent="0.2">
      <c r="A292" s="3"/>
      <c r="B292" s="47"/>
    </row>
    <row r="293" spans="1:2" ht="20.75" customHeight="1" x14ac:dyDescent="0.2">
      <c r="A293" s="3"/>
      <c r="B293" s="47"/>
    </row>
    <row r="294" spans="1:2" ht="20.75" customHeight="1" x14ac:dyDescent="0.2">
      <c r="A294" s="3"/>
      <c r="B294" s="47"/>
    </row>
    <row r="295" spans="1:2" ht="20.75" customHeight="1" x14ac:dyDescent="0.2">
      <c r="A295" s="3"/>
      <c r="B295" s="47"/>
    </row>
    <row r="296" spans="1:2" ht="20.75" customHeight="1" x14ac:dyDescent="0.2">
      <c r="A296" s="3"/>
      <c r="B296" s="47"/>
    </row>
    <row r="297" spans="1:2" ht="20.75" customHeight="1" x14ac:dyDescent="0.2">
      <c r="A297" s="3"/>
      <c r="B297" s="47"/>
    </row>
    <row r="298" spans="1:2" ht="20.75" customHeight="1" x14ac:dyDescent="0.2">
      <c r="A298" s="3"/>
      <c r="B298" s="47"/>
    </row>
    <row r="299" spans="1:2" ht="20.75" customHeight="1" x14ac:dyDescent="0.2">
      <c r="A299" s="3"/>
      <c r="B299" s="47"/>
    </row>
    <row r="300" spans="1:2" ht="20.75" customHeight="1" x14ac:dyDescent="0.2">
      <c r="A300" s="3"/>
      <c r="B300" s="47"/>
    </row>
    <row r="301" spans="1:2" ht="20.75" customHeight="1" x14ac:dyDescent="0.2">
      <c r="A301" s="3"/>
      <c r="B301" s="47"/>
    </row>
    <row r="302" spans="1:2" ht="20.75" customHeight="1" x14ac:dyDescent="0.2">
      <c r="A302" s="3"/>
      <c r="B302" s="47"/>
    </row>
    <row r="303" spans="1:2" ht="20.75" customHeight="1" x14ac:dyDescent="0.2">
      <c r="A303" s="3"/>
      <c r="B303" s="47"/>
    </row>
    <row r="304" spans="1:2" ht="20.75" customHeight="1" x14ac:dyDescent="0.2">
      <c r="A304" s="3"/>
      <c r="B304" s="47"/>
    </row>
    <row r="305" spans="1:2" ht="20.75" customHeight="1" x14ac:dyDescent="0.2">
      <c r="A305" s="3"/>
      <c r="B305" s="47"/>
    </row>
    <row r="306" spans="1:2" ht="20.75" customHeight="1" x14ac:dyDescent="0.2">
      <c r="A306" s="3"/>
      <c r="B306" s="47"/>
    </row>
    <row r="307" spans="1:2" ht="20.75" customHeight="1" x14ac:dyDescent="0.2">
      <c r="A307" s="3"/>
      <c r="B307" s="47"/>
    </row>
    <row r="308" spans="1:2" ht="20.75" customHeight="1" x14ac:dyDescent="0.2">
      <c r="A308" s="3"/>
      <c r="B308" s="47"/>
    </row>
    <row r="309" spans="1:2" ht="20.75" customHeight="1" x14ac:dyDescent="0.2">
      <c r="A309" s="3"/>
      <c r="B309" s="47"/>
    </row>
    <row r="310" spans="1:2" ht="20.75" customHeight="1" x14ac:dyDescent="0.2">
      <c r="A310" s="3"/>
      <c r="B310" s="47"/>
    </row>
    <row r="311" spans="1:2" ht="20.75" customHeight="1" x14ac:dyDescent="0.2">
      <c r="A311" s="3"/>
      <c r="B311" s="47"/>
    </row>
    <row r="312" spans="1:2" ht="20.75" customHeight="1" x14ac:dyDescent="0.2">
      <c r="A312" s="3"/>
      <c r="B312" s="47"/>
    </row>
    <row r="313" spans="1:2" ht="20.75" customHeight="1" x14ac:dyDescent="0.2">
      <c r="A313" s="3"/>
      <c r="B313" s="47"/>
    </row>
    <row r="314" spans="1:2" ht="20.75" customHeight="1" x14ac:dyDescent="0.2">
      <c r="A314" s="3"/>
      <c r="B314" s="47"/>
    </row>
    <row r="315" spans="1:2" ht="20.75" customHeight="1" x14ac:dyDescent="0.2">
      <c r="A315" s="3"/>
      <c r="B315" s="47"/>
    </row>
    <row r="316" spans="1:2" ht="20.75" customHeight="1" x14ac:dyDescent="0.2">
      <c r="A316" s="3"/>
      <c r="B316" s="47"/>
    </row>
    <row r="317" spans="1:2" ht="20.75" customHeight="1" x14ac:dyDescent="0.2">
      <c r="A317" s="3"/>
      <c r="B317" s="47"/>
    </row>
    <row r="318" spans="1:2" ht="20.75" customHeight="1" x14ac:dyDescent="0.2">
      <c r="A318" s="3"/>
      <c r="B318" s="47"/>
    </row>
    <row r="319" spans="1:2" ht="20.75" customHeight="1" x14ac:dyDescent="0.2">
      <c r="A319" s="3"/>
      <c r="B319" s="47"/>
    </row>
    <row r="320" spans="1:2" ht="20.75" customHeight="1" x14ac:dyDescent="0.2">
      <c r="A320" s="3"/>
      <c r="B320" s="47"/>
    </row>
    <row r="321" spans="1:2" ht="20.75" customHeight="1" x14ac:dyDescent="0.2">
      <c r="A321" s="3"/>
      <c r="B321" s="47"/>
    </row>
    <row r="322" spans="1:2" ht="20.75" customHeight="1" x14ac:dyDescent="0.2">
      <c r="A322" s="3"/>
      <c r="B322" s="47"/>
    </row>
    <row r="323" spans="1:2" ht="20.75" customHeight="1" x14ac:dyDescent="0.2">
      <c r="A323" s="3"/>
      <c r="B323" s="47"/>
    </row>
    <row r="324" spans="1:2" ht="20.75" customHeight="1" x14ac:dyDescent="0.2">
      <c r="A324" s="3"/>
      <c r="B324" s="47"/>
    </row>
    <row r="325" spans="1:2" ht="20.75" customHeight="1" x14ac:dyDescent="0.2">
      <c r="A325" s="3"/>
      <c r="B325" s="47"/>
    </row>
    <row r="326" spans="1:2" ht="20.75" customHeight="1" x14ac:dyDescent="0.2">
      <c r="A326" s="3"/>
      <c r="B326" s="47"/>
    </row>
    <row r="327" spans="1:2" ht="20.75" customHeight="1" x14ac:dyDescent="0.2">
      <c r="A327" s="3"/>
      <c r="B327" s="47"/>
    </row>
    <row r="328" spans="1:2" ht="20.75" customHeight="1" x14ac:dyDescent="0.2">
      <c r="A328" s="3"/>
      <c r="B328" s="47"/>
    </row>
    <row r="329" spans="1:2" ht="20.75" customHeight="1" x14ac:dyDescent="0.2">
      <c r="A329" s="3"/>
      <c r="B329" s="47"/>
    </row>
    <row r="330" spans="1:2" ht="20.75" customHeight="1" x14ac:dyDescent="0.2">
      <c r="A330" s="3"/>
      <c r="B330" s="47"/>
    </row>
    <row r="331" spans="1:2" ht="20.75" customHeight="1" x14ac:dyDescent="0.2">
      <c r="A331" s="3"/>
      <c r="B331" s="47"/>
    </row>
    <row r="332" spans="1:2" ht="20.75" customHeight="1" x14ac:dyDescent="0.2">
      <c r="A332" s="3"/>
      <c r="B332" s="47"/>
    </row>
    <row r="333" spans="1:2" ht="20.75" customHeight="1" x14ac:dyDescent="0.2">
      <c r="A333" s="3"/>
      <c r="B333" s="47"/>
    </row>
    <row r="334" spans="1:2" ht="20.75" customHeight="1" x14ac:dyDescent="0.2">
      <c r="A334" s="3"/>
      <c r="B334" s="47"/>
    </row>
    <row r="335" spans="1:2" ht="20.75" customHeight="1" x14ac:dyDescent="0.2">
      <c r="A335" s="3"/>
      <c r="B335" s="47"/>
    </row>
    <row r="336" spans="1:2" ht="20.75" customHeight="1" x14ac:dyDescent="0.2">
      <c r="A336" s="3"/>
      <c r="B336" s="47"/>
    </row>
    <row r="337" spans="1:2" ht="20.75" customHeight="1" x14ac:dyDescent="0.2">
      <c r="A337" s="3"/>
      <c r="B337" s="47"/>
    </row>
    <row r="338" spans="1:2" ht="20.75" customHeight="1" x14ac:dyDescent="0.2">
      <c r="A338" s="3"/>
      <c r="B338" s="47"/>
    </row>
    <row r="339" spans="1:2" ht="20.75" customHeight="1" x14ac:dyDescent="0.2">
      <c r="A339" s="3"/>
      <c r="B339" s="47"/>
    </row>
    <row r="340" spans="1:2" ht="20.75" customHeight="1" x14ac:dyDescent="0.2">
      <c r="A340" s="3"/>
      <c r="B340" s="47"/>
    </row>
    <row r="341" spans="1:2" ht="20.75" customHeight="1" x14ac:dyDescent="0.2">
      <c r="A341" s="3"/>
      <c r="B341" s="47"/>
    </row>
    <row r="342" spans="1:2" ht="20.75" customHeight="1" x14ac:dyDescent="0.2">
      <c r="A342" s="3"/>
      <c r="B342" s="47"/>
    </row>
    <row r="343" spans="1:2" ht="20.75" customHeight="1" x14ac:dyDescent="0.2">
      <c r="A343" s="3"/>
      <c r="B343" s="47"/>
    </row>
    <row r="344" spans="1:2" ht="20.75" customHeight="1" x14ac:dyDescent="0.2">
      <c r="A344" s="3"/>
      <c r="B344" s="47"/>
    </row>
    <row r="345" spans="1:2" ht="20.75" customHeight="1" x14ac:dyDescent="0.2">
      <c r="A345" s="3"/>
      <c r="B345" s="47"/>
    </row>
    <row r="346" spans="1:2" ht="20.75" customHeight="1" x14ac:dyDescent="0.2">
      <c r="A346" s="3"/>
      <c r="B346" s="47"/>
    </row>
    <row r="347" spans="1:2" ht="20.75" customHeight="1" x14ac:dyDescent="0.2">
      <c r="A347" s="3"/>
      <c r="B347" s="47"/>
    </row>
    <row r="348" spans="1:2" ht="20.75" customHeight="1" x14ac:dyDescent="0.2">
      <c r="A348" s="3"/>
      <c r="B348" s="47"/>
    </row>
    <row r="349" spans="1:2" ht="20.75" customHeight="1" x14ac:dyDescent="0.2">
      <c r="A349" s="3"/>
      <c r="B349" s="47"/>
    </row>
    <row r="350" spans="1:2" ht="20.75" customHeight="1" x14ac:dyDescent="0.2">
      <c r="A350" s="3"/>
      <c r="B350" s="47"/>
    </row>
    <row r="351" spans="1:2" ht="20.75" customHeight="1" x14ac:dyDescent="0.2">
      <c r="A351" s="3"/>
      <c r="B351" s="47"/>
    </row>
    <row r="352" spans="1:2" ht="20.75" customHeight="1" x14ac:dyDescent="0.2">
      <c r="A352" s="3"/>
      <c r="B352" s="47"/>
    </row>
    <row r="353" spans="1:2" ht="20.75" customHeight="1" x14ac:dyDescent="0.2">
      <c r="A353" s="3"/>
      <c r="B353" s="47"/>
    </row>
    <row r="354" spans="1:2" ht="20.75" customHeight="1" x14ac:dyDescent="0.2">
      <c r="A354" s="3"/>
      <c r="B354" s="47"/>
    </row>
    <row r="355" spans="1:2" ht="20.75" customHeight="1" x14ac:dyDescent="0.2">
      <c r="A355" s="3"/>
      <c r="B355" s="47"/>
    </row>
    <row r="356" spans="1:2" ht="20.75" customHeight="1" x14ac:dyDescent="0.2">
      <c r="A356" s="3"/>
      <c r="B356" s="47"/>
    </row>
    <row r="357" spans="1:2" ht="20.75" customHeight="1" x14ac:dyDescent="0.2">
      <c r="A357" s="3"/>
      <c r="B357" s="47"/>
    </row>
    <row r="358" spans="1:2" ht="20.75" customHeight="1" x14ac:dyDescent="0.2">
      <c r="A358" s="3"/>
      <c r="B358" s="47"/>
    </row>
    <row r="359" spans="1:2" ht="20.75" customHeight="1" x14ac:dyDescent="0.2">
      <c r="A359" s="3"/>
      <c r="B359" s="47"/>
    </row>
    <row r="360" spans="1:2" ht="20.75" customHeight="1" x14ac:dyDescent="0.2">
      <c r="A360" s="3"/>
      <c r="B360" s="47"/>
    </row>
    <row r="361" spans="1:2" ht="20.75" customHeight="1" x14ac:dyDescent="0.2">
      <c r="A361" s="3"/>
      <c r="B361" s="47"/>
    </row>
    <row r="362" spans="1:2" ht="20.75" customHeight="1" x14ac:dyDescent="0.2">
      <c r="A362" s="3"/>
      <c r="B362" s="47"/>
    </row>
    <row r="363" spans="1:2" ht="20.75" customHeight="1" x14ac:dyDescent="0.2">
      <c r="A363" s="3"/>
      <c r="B363" s="47"/>
    </row>
    <row r="364" spans="1:2" ht="20.75" customHeight="1" x14ac:dyDescent="0.2">
      <c r="A364" s="3"/>
      <c r="B364" s="47"/>
    </row>
    <row r="365" spans="1:2" ht="20.75" customHeight="1" x14ac:dyDescent="0.2">
      <c r="A365" s="3"/>
      <c r="B365" s="47"/>
    </row>
    <row r="366" spans="1:2" ht="20.75" customHeight="1" x14ac:dyDescent="0.2">
      <c r="A366" s="3"/>
      <c r="B366" s="47"/>
    </row>
    <row r="367" spans="1:2" ht="20.75" customHeight="1" x14ac:dyDescent="0.2">
      <c r="A367" s="3"/>
      <c r="B367" s="47"/>
    </row>
    <row r="368" spans="1:2" ht="20.75" customHeight="1" x14ac:dyDescent="0.2">
      <c r="A368" s="3"/>
      <c r="B368" s="47"/>
    </row>
    <row r="369" spans="1:2" ht="20.75" customHeight="1" x14ac:dyDescent="0.2">
      <c r="A369" s="3"/>
      <c r="B369" s="47"/>
    </row>
    <row r="370" spans="1:2" ht="20.75" customHeight="1" x14ac:dyDescent="0.2">
      <c r="A370" s="3"/>
      <c r="B370" s="47"/>
    </row>
    <row r="371" spans="1:2" ht="20.75" customHeight="1" x14ac:dyDescent="0.2">
      <c r="A371" s="3"/>
      <c r="B371" s="47"/>
    </row>
    <row r="372" spans="1:2" ht="20.75" customHeight="1" x14ac:dyDescent="0.2">
      <c r="A372" s="3"/>
      <c r="B372" s="47"/>
    </row>
    <row r="373" spans="1:2" ht="20.75" customHeight="1" x14ac:dyDescent="0.2">
      <c r="A373" s="3"/>
      <c r="B373" s="47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baseColWidth="10" defaultColWidth="8.83203125" defaultRowHeight="13" x14ac:dyDescent="0.15"/>
  <cols>
    <col min="1" max="1" width="32.5" customWidth="1"/>
    <col min="2" max="61" width="10" bestFit="1" customWidth="1"/>
  </cols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 s="64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15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15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15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15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15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15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15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15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15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15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15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15">
      <c r="A129" t="s">
        <v>332</v>
      </c>
      <c r="B129">
        <v>2668.2118865870998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15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15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15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15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15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15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15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15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 x14ac:dyDescent="0.15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 x14ac:dyDescent="0.15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 x14ac:dyDescent="0.15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 x14ac:dyDescent="0.15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 x14ac:dyDescent="0.15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 x14ac:dyDescent="0.15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 x14ac:dyDescent="0.15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 x14ac:dyDescent="0.15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 x14ac:dyDescent="0.15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 x14ac:dyDescent="0.15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 x14ac:dyDescent="0.15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 x14ac:dyDescent="0.15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6.6666666666666666E-2</v>
      </c>
      <c r="D15" s="40">
        <f>IFERROR(Base!C15/GAMSbase!C15,"")</f>
        <v>6.6666666666666666E-2</v>
      </c>
      <c r="E15" s="40">
        <f>IFERROR(Base!D15/GAMSbase!D15,"")</f>
        <v>6.6666666666666666E-2</v>
      </c>
      <c r="F15" s="40">
        <f>IFERROR(Base!E15/GAMSbase!E15,"")</f>
        <v>6.6666666666666666E-2</v>
      </c>
      <c r="G15" s="40">
        <f>IFERROR(Base!F15/GAMSbase!F15,"")</f>
        <v>6.6666666666666666E-2</v>
      </c>
      <c r="H15" s="40">
        <f>IFERROR(Base!G15/GAMSbase!G15,"")</f>
        <v>6.6666666666666666E-2</v>
      </c>
      <c r="I15" s="40">
        <f>IFERROR(Base!H15/GAMSbase!H15,"")</f>
        <v>6.6666666666666666E-2</v>
      </c>
      <c r="J15" s="40">
        <f>IFERROR(Base!I15/GAMSbase!I15,"")</f>
        <v>6.6666666666666666E-2</v>
      </c>
      <c r="K15" s="40">
        <f>IFERROR(Base!J15/GAMSbase!J15,"")</f>
        <v>6.6666666666666666E-2</v>
      </c>
      <c r="L15" s="40">
        <f>IFERROR(Base!K15/GAMSbase!K15,"")</f>
        <v>6.6666666666666666E-2</v>
      </c>
      <c r="M15" s="40">
        <f>IFERROR(Base!L15/GAMSbase!L15,"")</f>
        <v>6.6666666666666666E-2</v>
      </c>
      <c r="N15" s="40">
        <f>IFERROR(Base!M15/GAMSbase!M15,"")</f>
        <v>6.6666666666666666E-2</v>
      </c>
      <c r="O15" s="40">
        <f>IFERROR(Base!N15/GAMSbase!N15,"")</f>
        <v>6.6666666666666666E-2</v>
      </c>
      <c r="P15" s="40">
        <f>IFERROR(Base!O15/GAMSbase!O15,"")</f>
        <v>6.6666666666666666E-2</v>
      </c>
      <c r="Q15" s="40">
        <f>IFERROR(Base!P15/GAMSbase!P15,"")</f>
        <v>6.6666666666666666E-2</v>
      </c>
      <c r="R15" s="40">
        <f>IFERROR(Base!Q15/GAMSbase!Q15,"")</f>
        <v>6.6666666666666666E-2</v>
      </c>
      <c r="S15" s="40">
        <f>IFERROR(Base!R15/GAMSbase!R15,"")</f>
        <v>6.6666666666666666E-2</v>
      </c>
      <c r="T15" s="40">
        <f>IFERROR(Base!S15/GAMSbase!S15,"")</f>
        <v>6.6666666666666666E-2</v>
      </c>
      <c r="U15" s="40">
        <f>IFERROR(Base!T15/GAMSbase!T15,"")</f>
        <v>6.6666666666666666E-2</v>
      </c>
      <c r="V15" s="40">
        <f>IFERROR(Base!U15/GAMSbase!U15,"")</f>
        <v>6.6666666666666666E-2</v>
      </c>
      <c r="W15" s="40">
        <f>IFERROR(Base!V15/GAMSbase!V15,"")</f>
        <v>6.6666666666666666E-2</v>
      </c>
      <c r="X15" s="40">
        <f>IFERROR(Base!W15/GAMSbase!W15,"")</f>
        <v>6.6666666666666666E-2</v>
      </c>
      <c r="Y15" s="40">
        <f>IFERROR(Base!X15/GAMSbase!X15,"")</f>
        <v>6.6666666666666666E-2</v>
      </c>
      <c r="Z15" s="40">
        <f>IFERROR(Base!Y15/GAMSbase!Y15,"")</f>
        <v>6.6666666666666666E-2</v>
      </c>
      <c r="AA15" s="40">
        <f>IFERROR(Base!Z15/GAMSbase!Z15,"")</f>
        <v>6.6666666666666666E-2</v>
      </c>
      <c r="AB15" s="40">
        <f>IFERROR(Base!AA15/GAMSbase!AA15,"")</f>
        <v>6.6666666666666666E-2</v>
      </c>
      <c r="AC15" s="40">
        <f>IFERROR(Base!AB15/GAMSbase!AB15,"")</f>
        <v>6.6666666666666666E-2</v>
      </c>
      <c r="AD15" s="40">
        <f>IFERROR(Base!AC15/GAMSbase!AC15,"")</f>
        <v>6.6666666666666666E-2</v>
      </c>
      <c r="AE15" s="40">
        <f>IFERROR(Base!AD15/GAMSbase!AD15,"")</f>
        <v>6.6666666666666666E-2</v>
      </c>
      <c r="AF15" s="40">
        <f>IFERROR(Base!AE15/GAMSbase!AE15,"")</f>
        <v>6.6666666666666666E-2</v>
      </c>
      <c r="AG15" s="40">
        <f>IFERROR(Base!AF15/GAMSbase!AF15,"")</f>
        <v>6.6666666666666666E-2</v>
      </c>
      <c r="AH15" s="40">
        <f>IFERROR(Base!AG15/GAMSbase!AG15,"")</f>
        <v>6.6666666666666666E-2</v>
      </c>
      <c r="AI15" s="40">
        <f>IFERROR(Base!AH15/GAMSbase!AH15,"")</f>
        <v>6.6666666666666666E-2</v>
      </c>
      <c r="AJ15" s="40">
        <f>IFERROR(Base!AI15/GAMSbase!AI15,"")</f>
        <v>6.6666666666666666E-2</v>
      </c>
      <c r="AK15" s="40">
        <f>IFERROR(Base!AJ15/GAMSbase!AJ15,"")</f>
        <v>6.6666666666666666E-2</v>
      </c>
      <c r="AL15" s="40">
        <f>IFERROR(Base!AK15/GAMSbase!AK15,"")</f>
        <v>6.6666666666666666E-2</v>
      </c>
      <c r="AM15" s="40">
        <f>IFERROR(Base!AL15/GAMSbase!AL15,"")</f>
        <v>6.6666666666666666E-2</v>
      </c>
      <c r="AN15" s="40">
        <f>IFERROR(Base!AM15/GAMSbase!AM15,"")</f>
        <v>6.6666666666666666E-2</v>
      </c>
      <c r="AO15" s="40">
        <f>IFERROR(Base!AN15/GAMSbase!AN15,"")</f>
        <v>6.6666666666666666E-2</v>
      </c>
      <c r="AP15" s="40">
        <f>IFERROR(Base!AO15/GAMSbase!AO15,"")</f>
        <v>6.6666666666666666E-2</v>
      </c>
      <c r="AQ15" s="40">
        <f>IFERROR(Base!AP15/GAMSbase!AP15,"")</f>
        <v>6.6666666666666666E-2</v>
      </c>
      <c r="AR15" s="40">
        <f>IFERROR(Base!AQ15/GAMSbase!AQ15,"")</f>
        <v>6.6666666666666666E-2</v>
      </c>
      <c r="AS15" s="40">
        <f>IFERROR(Base!AR15/GAMSbase!AR15,"")</f>
        <v>6.6666666666666666E-2</v>
      </c>
      <c r="AT15" s="40">
        <f>IFERROR(Base!AS15/GAMSbase!AS15,"")</f>
        <v>6.6666666666666666E-2</v>
      </c>
      <c r="AU15" s="40">
        <f>IFERROR(Base!AT15/GAMSbase!AT15,"")</f>
        <v>6.6666666666666666E-2</v>
      </c>
      <c r="AV15" s="40">
        <f>IFERROR(Base!AU15/GAMSbase!AU15,"")</f>
        <v>6.6666666666666666E-2</v>
      </c>
      <c r="AW15" s="40">
        <f>IFERROR(Base!AV15/GAMSbase!AV15,"")</f>
        <v>6.6666666666666666E-2</v>
      </c>
      <c r="AX15" s="40">
        <f>IFERROR(Base!AW15/GAMSbase!AW15,"")</f>
        <v>6.6666666666666666E-2</v>
      </c>
      <c r="AY15" s="40">
        <f>IFERROR(Base!AX15/GAMSbase!AX15,"")</f>
        <v>6.6666666666666666E-2</v>
      </c>
      <c r="AZ15" s="40">
        <f>IFERROR(Base!AY15/GAMSbase!AY15,"")</f>
        <v>6.6666666666666666E-2</v>
      </c>
      <c r="BA15" s="40">
        <f>IFERROR(Base!AZ15/GAMSbase!AZ15,"")</f>
        <v>6.6666666666666666E-2</v>
      </c>
      <c r="BB15" s="40">
        <f>IFERROR(Base!BA15/GAMSbase!BA15,"")</f>
        <v>6.6666666666666666E-2</v>
      </c>
      <c r="BC15" s="40">
        <f>IFERROR(Base!BB15/GAMSbase!BB15,"")</f>
        <v>6.6666666666666666E-2</v>
      </c>
      <c r="BD15" s="40">
        <f>IFERROR(Base!BC15/GAMSbase!BC15,"")</f>
        <v>6.6666666666666666E-2</v>
      </c>
      <c r="BE15" s="40">
        <f>IFERROR(Base!BD15/GAMSbase!BD15,"")</f>
        <v>6.6666666666666666E-2</v>
      </c>
      <c r="BF15" s="40">
        <f>IFERROR(Base!BE15/GAMSbase!BE15,"")</f>
        <v>6.6666666666666666E-2</v>
      </c>
      <c r="BG15" s="40">
        <f>IFERROR(Base!BF15/GAMSbase!BF15,"")</f>
        <v>6.6666666666666666E-2</v>
      </c>
      <c r="BH15" s="40">
        <f>IFERROR(Base!BG15/GAMSbase!BG15,"")</f>
        <v>6.6666666666666666E-2</v>
      </c>
      <c r="BI15" s="40">
        <f>IFERROR(Base!BH15/GAMSbase!BH15,"")</f>
        <v>6.6666666666666666E-2</v>
      </c>
      <c r="BJ15" s="40">
        <f>IFERROR(Base!BI15/GAMSbase!BI15,"")</f>
        <v>6.6666666666666666E-2</v>
      </c>
    </row>
    <row r="16" spans="1:62" x14ac:dyDescent="0.15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6.6666666666666666E-2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 x14ac:dyDescent="0.15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 x14ac:dyDescent="0.15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1.0719137055018584</v>
      </c>
      <c r="E18" s="40">
        <f>IFERROR(Base!D18/GAMSbase!D18,"")</f>
        <v>1.1489989920583448</v>
      </c>
      <c r="F18" s="40">
        <f>IFERROR(Base!E18/GAMSbase!E18,"")</f>
        <v>1.2316277671710767</v>
      </c>
      <c r="G18" s="40">
        <f>IFERROR(Base!F18/GAMSbase!F18,"")</f>
        <v>1.3201986837253834</v>
      </c>
      <c r="H18" s="40">
        <f>IFERROR(Base!G18/GAMSbase!G18,"")</f>
        <v>1.4151390630670684</v>
      </c>
      <c r="I18" s="40">
        <f>IFERROR(Base!H18/GAMSbase!H18,"")</f>
        <v>1.516906956844986</v>
      </c>
      <c r="J18" s="40">
        <f>IFERROR(Base!I18/GAMSbase!I18,"")</f>
        <v>1.6259933568973544</v>
      </c>
      <c r="K18" s="40">
        <f>IFERROR(Base!J18/GAMSbase!J18,"")</f>
        <v>1.7429245645168205</v>
      </c>
      <c r="L18" s="40">
        <f>IFERROR(Base!K18/GAMSbase!K18,"")</f>
        <v>1.868264728389381</v>
      </c>
      <c r="M18" s="40">
        <f>IFERROR(Base!L18/GAMSbase!L18,"")</f>
        <v>2.0026185676615569</v>
      </c>
      <c r="N18" s="40">
        <f>IFERROR(Base!M18/GAMSbase!M18,"")</f>
        <v>2.1466342895798114</v>
      </c>
      <c r="O18" s="40">
        <f>IFERROR(Base!N18/GAMSbase!N18,"")</f>
        <v>2.3010067157896623</v>
      </c>
      <c r="P18" s="40">
        <f>IFERROR(Base!O18/GAMSbase!O18,"")</f>
        <v>2.4664806346773176</v>
      </c>
      <c r="Q18" s="40">
        <f>IFERROR(Base!P18/GAMSbase!P18,"")</f>
        <v>2.6438543969546329</v>
      </c>
      <c r="R18" s="40">
        <f>IFERROR(Base!Q18/GAMSbase!Q18,"")</f>
        <v>2.8339837637391545</v>
      </c>
      <c r="S18" s="40">
        <f>IFERROR(Base!R18/GAMSbase!R18,"")</f>
        <v>3.0377860370621366</v>
      </c>
      <c r="T18" s="40">
        <f>IFERROR(Base!S18/GAMSbase!S18,"")</f>
        <v>3.2562444874747971</v>
      </c>
      <c r="U18" s="40">
        <f>IFERROR(Base!T18/GAMSbase!T18,"")</f>
        <v>3.4904130949851759</v>
      </c>
      <c r="V18" s="40">
        <f>IFERROR(Base!U18/GAMSbase!U18,"")</f>
        <v>3.7414216336954502</v>
      </c>
      <c r="W18" s="40">
        <f>IFERROR(Base!V18/GAMSbase!V18,"")</f>
        <v>4.0104811271320893</v>
      </c>
      <c r="X18" s="40">
        <f>IFERROR(Base!W18/GAMSbase!W18,"")</f>
        <v>4.2988896865585176</v>
      </c>
      <c r="Y18" s="40">
        <f>IFERROR(Base!X18/GAMSbase!X18,"")</f>
        <v>4.6080387742407281</v>
      </c>
      <c r="Z18" s="40">
        <f>IFERROR(Base!Y18/GAMSbase!Y18,"")</f>
        <v>4.9394199167946891</v>
      </c>
      <c r="AA18" s="40">
        <f>IFERROR(Base!Z18/GAMSbase!Z18,"")</f>
        <v>5.2946319047465416</v>
      </c>
      <c r="AB18" s="40">
        <f>IFERROR(Base!AA18/GAMSbase!AA18,"")</f>
        <v>5.6753885034176879</v>
      </c>
      <c r="AC18" s="40">
        <f>IFERROR(Base!AB18/GAMSbase!AB18,"")</f>
        <v>6.0835267216286839</v>
      </c>
      <c r="AD18" s="40">
        <f>IFERROR(Base!AC18/GAMSbase!AC18,"")</f>
        <v>6.5210156731418536</v>
      </c>
      <c r="AE18" s="40">
        <f>IFERROR(Base!AD18/GAMSbase!AD18,"")</f>
        <v>6.9899660742411562</v>
      </c>
      <c r="AF18" s="40">
        <f>IFERROR(Base!AE18/GAMSbase!AE18,"")</f>
        <v>7.4926404355972318</v>
      </c>
      <c r="AG18" s="40">
        <f>IFERROR(Base!AF18/GAMSbase!AF18,"")</f>
        <v>8.031463968398441</v>
      </c>
      <c r="AH18" s="40">
        <f>IFERROR(Base!AG18/GAMSbase!AG18,"")</f>
        <v>8.6090363076871892</v>
      </c>
      <c r="AI18" s="40">
        <f>IFERROR(Base!AH18/GAMSbase!AH18,"")</f>
        <v>9.2281440078040475</v>
      </c>
      <c r="AJ18" s="40">
        <f>IFERROR(Base!AI18/GAMSbase!AI18,"")</f>
        <v>9.8917740358296573</v>
      </c>
      <c r="AK18" s="40">
        <f>IFERROR(Base!AJ18/GAMSbase!AJ18,"")</f>
        <v>10.603128163276978</v>
      </c>
      <c r="AL18" s="40">
        <f>IFERROR(Base!AK18/GAMSbase!AK18,"")</f>
        <v>11.3656384045539</v>
      </c>
      <c r="AM18" s="40">
        <f>IFERROR(Base!AL18/GAMSbase!AL18,"")</f>
        <v>12.182983577713248</v>
      </c>
      <c r="AN18" s="40">
        <f>IFERROR(Base!AM18/GAMSbase!AM18,"")</f>
        <v>13.059107074330276</v>
      </c>
      <c r="AO18" s="40">
        <f>IFERROR(Base!AN18/GAMSbase!AN18,"")</f>
        <v>13.998235853242354</v>
      </c>
      <c r="AP18" s="40">
        <f>IFERROR(Base!AO18/GAMSbase!AO18,"")</f>
        <v>15.004900845166608</v>
      </c>
      <c r="AQ18" s="40">
        <f>IFERROR(Base!AP18/GAMSbase!AP18,"")</f>
        <v>16.083958887198033</v>
      </c>
      <c r="AR18" s="40">
        <f>IFERROR(Base!AQ18/GAMSbase!AQ18,"")</f>
        <v>17.240615960042774</v>
      </c>
      <c r="AS18" s="40">
        <f>IFERROR(Base!AR18/GAMSbase!AR18,"")</f>
        <v>18.480452555209794</v>
      </c>
      <c r="AT18" s="40">
        <f>IFERROR(Base!AS18/GAMSbase!AS18,"")</f>
        <v>19.809450340114182</v>
      </c>
      <c r="AU18" s="40">
        <f>IFERROR(Base!AT18/GAMSbase!AT18,"")</f>
        <v>21.23402134219937</v>
      </c>
      <c r="AV18" s="40">
        <f>IFERROR(Base!AU18/GAMSbase!AU18,"")</f>
        <v>22.761038508809889</v>
      </c>
      <c r="AW18" s="40">
        <f>IFERROR(Base!AV18/GAMSbase!AV18,"")</f>
        <v>24.397869147416021</v>
      </c>
      <c r="AX18" s="40">
        <f>IFERROR(Base!AW18/GAMSbase!AW18,"")</f>
        <v>26.152410257301003</v>
      </c>
      <c r="AY18" s="40">
        <f>IFERROR(Base!AX18/GAMSbase!AX18,"")</f>
        <v>28.033127058404968</v>
      </c>
      <c r="AZ18" s="40">
        <f>IFERROR(Base!AY18/GAMSbase!AY18,"")</f>
        <v>30.049093030079895</v>
      </c>
      <c r="BA18" s="40">
        <f>IFERROR(Base!AZ18/GAMSbase!AZ18,"")</f>
        <v>32.210034624380611</v>
      </c>
      <c r="BB18" s="40">
        <f>IFERROR(Base!BA18/GAMSbase!BA18,"")</f>
        <v>34.526377702303705</v>
      </c>
      <c r="BC18" s="40">
        <f>IFERROR(Base!BB18/GAMSbase!BB18,"")</f>
        <v>37.009297312335654</v>
      </c>
      <c r="BD18" s="40">
        <f>IFERROR(Base!BC18/GAMSbase!BC18,"")</f>
        <v>39.670773136636207</v>
      </c>
      <c r="BE18" s="40">
        <f>IFERROR(Base!BD18/GAMSbase!BD18,"")</f>
        <v>42.52364529665838</v>
      </c>
      <c r="BF18" s="40">
        <f>IFERROR(Base!BE18/GAMSbase!BE18,"")</f>
        <v>45.581678245089186</v>
      </c>
      <c r="BG18" s="40">
        <f>IFERROR(Base!BF18/GAMSbase!BF18,"")</f>
        <v>48.859625629082203</v>
      </c>
      <c r="BH18" s="40">
        <f>IFERROR(Base!BG18/GAMSbase!BG18,"")</f>
        <v>52.373302358710177</v>
      </c>
      <c r="BI18" s="40">
        <f>IFERROR(Base!BH18/GAMSbase!BH18,"")</f>
        <v>56.139660519832262</v>
      </c>
      <c r="BJ18" s="40">
        <f>IFERROR(Base!BI18/GAMSbase!BI18,"")</f>
        <v>60.17687145469533</v>
      </c>
    </row>
    <row r="19" spans="1:62" x14ac:dyDescent="0.15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 x14ac:dyDescent="0.15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 x14ac:dyDescent="0.15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 x14ac:dyDescent="0.15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 x14ac:dyDescent="0.15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 x14ac:dyDescent="0.15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 x14ac:dyDescent="0.15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 x14ac:dyDescent="0.15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0.88389513108614237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 x14ac:dyDescent="0.15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 x14ac:dyDescent="0.15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 x14ac:dyDescent="0.15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 x14ac:dyDescent="0.15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 x14ac:dyDescent="0.15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 x14ac:dyDescent="0.15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 x14ac:dyDescent="0.15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 x14ac:dyDescent="0.15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 x14ac:dyDescent="0.15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 x14ac:dyDescent="0.15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 x14ac:dyDescent="0.15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 x14ac:dyDescent="0.15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 x14ac:dyDescent="0.15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 x14ac:dyDescent="0.15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 x14ac:dyDescent="0.15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 x14ac:dyDescent="0.15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 x14ac:dyDescent="0.15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 x14ac:dyDescent="0.15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 x14ac:dyDescent="0.15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 x14ac:dyDescent="0.15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 x14ac:dyDescent="0.15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 x14ac:dyDescent="0.15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 x14ac:dyDescent="0.15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 x14ac:dyDescent="0.15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 x14ac:dyDescent="0.15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 x14ac:dyDescent="0.15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 x14ac:dyDescent="0.15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 x14ac:dyDescent="0.15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 x14ac:dyDescent="0.15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 x14ac:dyDescent="0.15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 x14ac:dyDescent="0.15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 x14ac:dyDescent="0.15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 x14ac:dyDescent="0.15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 x14ac:dyDescent="0.15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 x14ac:dyDescent="0.15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 x14ac:dyDescent="0.15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 x14ac:dyDescent="0.15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 x14ac:dyDescent="0.15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 x14ac:dyDescent="0.15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 x14ac:dyDescent="0.15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 x14ac:dyDescent="0.15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 x14ac:dyDescent="0.15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 x14ac:dyDescent="0.15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 x14ac:dyDescent="0.15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 x14ac:dyDescent="0.15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 x14ac:dyDescent="0.15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 x14ac:dyDescent="0.15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 x14ac:dyDescent="0.15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 x14ac:dyDescent="0.15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 x14ac:dyDescent="0.15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 x14ac:dyDescent="0.15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 x14ac:dyDescent="0.15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 x14ac:dyDescent="0.15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 x14ac:dyDescent="0.15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 x14ac:dyDescent="0.15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 x14ac:dyDescent="0.15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 x14ac:dyDescent="0.15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 x14ac:dyDescent="0.15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 x14ac:dyDescent="0.15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 x14ac:dyDescent="0.15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 x14ac:dyDescent="0.15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1.0323405209842709</v>
      </c>
      <c r="F87" s="40">
        <f>IFERROR(Base!E87/GAMSbase!E87,"")</f>
        <v>1.0345008386396799</v>
      </c>
      <c r="G87" s="40">
        <f>IFERROR(Base!F87/GAMSbase!F87,"")</f>
        <v>1.035635564921831</v>
      </c>
      <c r="H87" s="40">
        <f>IFERROR(Base!G87/GAMSbase!G87,"")</f>
        <v>1.0358021935183812</v>
      </c>
      <c r="I87" s="40">
        <f>IFERROR(Base!H87/GAMSbase!H87,"")</f>
        <v>1.0350818659089094</v>
      </c>
      <c r="J87" s="40">
        <f>IFERROR(Base!I87/GAMSbase!I87,"")</f>
        <v>1.0335747817214629</v>
      </c>
      <c r="K87" s="40">
        <f>IFERROR(Base!J87/GAMSbase!J87,"")</f>
        <v>1.0313931563759484</v>
      </c>
      <c r="L87" s="40">
        <f>IFERROR(Base!K87/GAMSbase!K87,"")</f>
        <v>1.0286540621614297</v>
      </c>
      <c r="M87" s="40">
        <f>IFERROR(Base!L87/GAMSbase!L87,"")</f>
        <v>1.0254733449150311</v>
      </c>
      <c r="N87" s="40">
        <f>IFERROR(Base!M87/GAMSbase!M87,"")</f>
        <v>1.0219610686308334</v>
      </c>
      <c r="O87" s="40">
        <f>IFERROR(Base!N87/GAMSbase!N87,"")</f>
        <v>1.0182185043503782</v>
      </c>
      <c r="P87" s="40">
        <f>IFERROR(Base!O87/GAMSbase!O87,"")</f>
        <v>1.0143364577300824</v>
      </c>
      <c r="Q87" s="40">
        <f>IFERROR(Base!P87/GAMSbase!P87,"")</f>
        <v>1.0103946460526831</v>
      </c>
      <c r="R87" s="40">
        <f>IFERROR(Base!Q87/GAMSbase!Q87,"")</f>
        <v>1.0064618324246957</v>
      </c>
      <c r="S87" s="40">
        <f>IFERROR(Base!R87/GAMSbase!R87,"")</f>
        <v>1.0025964617115446</v>
      </c>
      <c r="T87" s="40">
        <f>IFERROR(Base!S87/GAMSbase!S87,"")</f>
        <v>0.99884759418150726</v>
      </c>
      <c r="U87" s="40">
        <f>IFERROR(Base!T87/GAMSbase!T87,"")</f>
        <v>0.99525598413971827</v>
      </c>
      <c r="V87" s="40">
        <f>IFERROR(Base!U87/GAMSbase!U87,"")</f>
        <v>0.99185519483254603</v>
      </c>
      <c r="W87" s="40">
        <f>IFERROR(Base!V87/GAMSbase!V87,"")</f>
        <v>0.98867395635393984</v>
      </c>
      <c r="X87" s="40">
        <f>IFERROR(Base!W87/GAMSbase!W87,"")</f>
        <v>0.98573527349787926</v>
      </c>
      <c r="Y87" s="40">
        <f>IFERROR(Base!X87/GAMSbase!X87,"")</f>
        <v>0.98305771087182037</v>
      </c>
      <c r="Z87" s="40">
        <f>IFERROR(Base!Y87/GAMSbase!Y87,"")</f>
        <v>0.98065646301142084</v>
      </c>
      <c r="AA87" s="40">
        <f>IFERROR(Base!Z87/GAMSbase!Z87,"")</f>
        <v>0.97854425417085367</v>
      </c>
      <c r="AB87" s="40">
        <f>IFERROR(Base!AA87/GAMSbase!AA87,"")</f>
        <v>0.97673210352662287</v>
      </c>
      <c r="AC87" s="40">
        <f>IFERROR(Base!AB87/GAMSbase!AB87,"")</f>
        <v>0.97522998492220536</v>
      </c>
      <c r="AD87" s="40">
        <f>IFERROR(Base!AC87/GAMSbase!AC87,"")</f>
        <v>0.97404740537943268</v>
      </c>
      <c r="AE87" s="40">
        <f>IFERROR(Base!AD87/GAMSbase!AD87,"")</f>
        <v>0.97319392299176466</v>
      </c>
      <c r="AF87" s="40">
        <f>IFERROR(Base!AE87/GAMSbase!AE87,"")</f>
        <v>0.97267962227317295</v>
      </c>
      <c r="AG87" s="40">
        <f>IFERROR(Base!AF87/GAMSbase!AF87,"")</f>
        <v>0.97251556334393985</v>
      </c>
      <c r="AH87" s="40">
        <f>IFERROR(Base!AG87/GAMSbase!AG87,"")</f>
        <v>0.9727142202338751</v>
      </c>
      <c r="AI87" s="40">
        <f>IFERROR(Base!AH87/GAMSbase!AH87,"")</f>
        <v>0.97328992323346153</v>
      </c>
      <c r="AJ87" s="40">
        <f>IFERROR(Base!AI87/GAMSbase!AI87,"")</f>
        <v>0.97425932040767227</v>
      </c>
      <c r="AK87" s="40">
        <f>IFERROR(Base!AJ87/GAMSbase!AJ87,"")</f>
        <v>0.97564187422264403</v>
      </c>
      <c r="AL87" s="40">
        <f>IFERROR(Base!AK87/GAMSbase!AK87,"")</f>
        <v>0.97746041082944735</v>
      </c>
      <c r="AM87" s="40">
        <f>IFERROR(Base!AL87/GAMSbase!AL87,"")</f>
        <v>0.979741741930649</v>
      </c>
      <c r="AN87" s="40">
        <f>IFERROR(Base!AM87/GAMSbase!AM87,"")</f>
        <v>0.98251738262912858</v>
      </c>
      <c r="AO87" s="40">
        <f>IFERROR(Base!AN87/GAMSbase!AN87,"")</f>
        <v>0.98582439350505913</v>
      </c>
      <c r="AP87" s="40">
        <f>IFERROR(Base!AO87/GAMSbase!AO87,"")</f>
        <v>0.9897063820322145</v>
      </c>
      <c r="AQ87" s="40">
        <f>IFERROR(Base!AP87/GAMSbase!AP87,"")</f>
        <v>0.99421470836873271</v>
      </c>
      <c r="AR87" s="40">
        <f>IFERROR(Base!AQ87/GAMSbase!AQ87,"")</f>
        <v>0.99940995566757074</v>
      </c>
      <c r="AS87" s="40">
        <f>IFERROR(Base!AR87/GAMSbase!AR87,"")</f>
        <v>1.0053637495381746</v>
      </c>
      <c r="AT87" s="40">
        <f>IFERROR(Base!AS87/GAMSbase!AS87,"")</f>
        <v>1.0121610533967444</v>
      </c>
      <c r="AU87" s="40">
        <f>IFERROR(Base!AT87/GAMSbase!AT87,"")</f>
        <v>1.0199031444844247</v>
      </c>
      <c r="AV87" s="40">
        <f>IFERROR(Base!AU87/GAMSbase!AU87,"")</f>
        <v>1.0287116250412507</v>
      </c>
      <c r="AW87" s="40">
        <f>IFERROR(Base!AV87/GAMSbase!AV87,"")</f>
        <v>1.0573678375493414</v>
      </c>
      <c r="AX87" s="40">
        <f>IFERROR(Base!AW87/GAMSbase!AW87,"")</f>
        <v>1.0853095547801932</v>
      </c>
      <c r="AY87" s="40">
        <f>IFERROR(Base!AX87/GAMSbase!AX87,"")</f>
        <v>1.1121224047774432</v>
      </c>
      <c r="AZ87" s="40">
        <f>IFERROR(Base!AY87/GAMSbase!AY87,"")</f>
        <v>1.1375315420073258</v>
      </c>
      <c r="BA87" s="40">
        <f>IFERROR(Base!AZ87/GAMSbase!AZ87,"")</f>
        <v>1.1613658243284561</v>
      </c>
      <c r="BB87" s="40">
        <f>IFERROR(Base!BA87/GAMSbase!BA87,"")</f>
        <v>1.1835274638099607</v>
      </c>
      <c r="BC87" s="40">
        <f>IFERROR(Base!BB87/GAMSbase!BB87,"")</f>
        <v>1.2041660825745901</v>
      </c>
      <c r="BD87" s="40">
        <f>IFERROR(Base!BC87/GAMSbase!BC87,"")</f>
        <v>1.2232639550973003</v>
      </c>
      <c r="BE87" s="40">
        <f>IFERROR(Base!BD87/GAMSbase!BD87,"")</f>
        <v>1.2408443371342672</v>
      </c>
      <c r="BF87" s="40">
        <f>IFERROR(Base!BE87/GAMSbase!BE87,"")</f>
        <v>1.2569590250571412</v>
      </c>
      <c r="BG87" s="40">
        <f>IFERROR(Base!BF87/GAMSbase!BF87,"")</f>
        <v>1.2716788180006531</v>
      </c>
      <c r="BH87" s="40">
        <f>IFERROR(Base!BG87/GAMSbase!BG87,"")</f>
        <v>1.281391351579845</v>
      </c>
      <c r="BI87" s="40">
        <f>IFERROR(Base!BH87/GAMSbase!BH87,"")</f>
        <v>1.2581884454533809</v>
      </c>
      <c r="BJ87" s="40">
        <f>IFERROR(Base!BI87/GAMSbase!BI87,"")</f>
        <v>1.2032626287529973</v>
      </c>
    </row>
    <row r="88" spans="1:62" x14ac:dyDescent="0.15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1.0323405209844068</v>
      </c>
      <c r="F88" s="40">
        <f>IFERROR(Base!E88/GAMSbase!E88,"")</f>
        <v>1.0345008386397512</v>
      </c>
      <c r="G88" s="40">
        <f>IFERROR(Base!F88/GAMSbase!F88,"")</f>
        <v>1.0356355649218645</v>
      </c>
      <c r="H88" s="40">
        <f>IFERROR(Base!G88/GAMSbase!G88,"")</f>
        <v>1.0358021935184103</v>
      </c>
      <c r="I88" s="40">
        <f>IFERROR(Base!H88/GAMSbase!H88,"")</f>
        <v>1.0350818659088952</v>
      </c>
      <c r="J88" s="40">
        <f>IFERROR(Base!I88/GAMSbase!I88,"")</f>
        <v>1.0335747817214032</v>
      </c>
      <c r="K88" s="40">
        <f>IFERROR(Base!J88/GAMSbase!J88,"")</f>
        <v>1.0313931563760126</v>
      </c>
      <c r="L88" s="40">
        <f>IFERROR(Base!K88/GAMSbase!K88,"")</f>
        <v>1.0286540621613747</v>
      </c>
      <c r="M88" s="40">
        <f>IFERROR(Base!L88/GAMSbase!L88,"")</f>
        <v>1.0254733449149498</v>
      </c>
      <c r="N88" s="40">
        <f>IFERROR(Base!M88/GAMSbase!M88,"")</f>
        <v>1.0219610686308245</v>
      </c>
      <c r="O88" s="40">
        <f>IFERROR(Base!N88/GAMSbase!N88,"")</f>
        <v>1.0182185043503917</v>
      </c>
      <c r="P88" s="40">
        <f>IFERROR(Base!O88/GAMSbase!O88,"")</f>
        <v>1.0143364577300356</v>
      </c>
      <c r="Q88" s="40">
        <f>IFERROR(Base!P88/GAMSbase!P88,"")</f>
        <v>1.0103946460527291</v>
      </c>
      <c r="R88" s="40">
        <f>IFERROR(Base!Q88/GAMSbase!Q88,"")</f>
        <v>1.0064618324246686</v>
      </c>
      <c r="S88" s="40">
        <f>IFERROR(Base!R88/GAMSbase!R88,"")</f>
        <v>1.0025964617115248</v>
      </c>
      <c r="T88" s="40">
        <f>IFERROR(Base!S88/GAMSbase!S88,"")</f>
        <v>0.99884759418154867</v>
      </c>
      <c r="U88" s="40">
        <f>IFERROR(Base!T88/GAMSbase!T88,"")</f>
        <v>0.99525598413977934</v>
      </c>
      <c r="V88" s="40">
        <f>IFERROR(Base!U88/GAMSbase!U88,"")</f>
        <v>0.99185519483255813</v>
      </c>
      <c r="W88" s="40">
        <f>IFERROR(Base!V88/GAMSbase!V88,"")</f>
        <v>0.98867395635393429</v>
      </c>
      <c r="X88" s="40">
        <f>IFERROR(Base!W88/GAMSbase!W88,"")</f>
        <v>0.98573527349790768</v>
      </c>
      <c r="Y88" s="40">
        <f>IFERROR(Base!X88/GAMSbase!X88,"")</f>
        <v>0.98305771087183413</v>
      </c>
      <c r="Z88" s="40">
        <f>IFERROR(Base!Y88/GAMSbase!Y88,"")</f>
        <v>0.98065646301138243</v>
      </c>
      <c r="AA88" s="40">
        <f>IFERROR(Base!Z88/GAMSbase!Z88,"")</f>
        <v>0.97854425417084212</v>
      </c>
      <c r="AB88" s="40">
        <f>IFERROR(Base!AA88/GAMSbase!AA88,"")</f>
        <v>0.97673210352662621</v>
      </c>
      <c r="AC88" s="40">
        <f>IFERROR(Base!AB88/GAMSbase!AB88,"")</f>
        <v>0.97522998492220037</v>
      </c>
      <c r="AD88" s="40">
        <f>IFERROR(Base!AC88/GAMSbase!AC88,"")</f>
        <v>0.97404740537945866</v>
      </c>
      <c r="AE88" s="40">
        <f>IFERROR(Base!AD88/GAMSbase!AD88,"")</f>
        <v>0.97319392299178442</v>
      </c>
      <c r="AF88" s="40">
        <f>IFERROR(Base!AE88/GAMSbase!AE88,"")</f>
        <v>0.97267962227317972</v>
      </c>
      <c r="AG88" s="40">
        <f>IFERROR(Base!AF88/GAMSbase!AF88,"")</f>
        <v>0.97251556334392908</v>
      </c>
      <c r="AH88" s="40">
        <f>IFERROR(Base!AG88/GAMSbase!AG88,"")</f>
        <v>0.97271422023387122</v>
      </c>
      <c r="AI88" s="40">
        <f>IFERROR(Base!AH88/GAMSbase!AH88,"")</f>
        <v>0.97328992323343222</v>
      </c>
      <c r="AJ88" s="40">
        <f>IFERROR(Base!AI88/GAMSbase!AI88,"")</f>
        <v>0.97425932040764107</v>
      </c>
      <c r="AK88" s="40">
        <f>IFERROR(Base!AJ88/GAMSbase!AJ88,"")</f>
        <v>0.97564187422259818</v>
      </c>
      <c r="AL88" s="40">
        <f>IFERROR(Base!AK88/GAMSbase!AK88,"")</f>
        <v>0.97746041082946911</v>
      </c>
      <c r="AM88" s="40">
        <f>IFERROR(Base!AL88/GAMSbase!AL88,"")</f>
        <v>0.97974174193061592</v>
      </c>
      <c r="AN88" s="40">
        <f>IFERROR(Base!AM88/GAMSbase!AM88,"")</f>
        <v>0.98251738262912536</v>
      </c>
      <c r="AO88" s="40">
        <f>IFERROR(Base!AN88/GAMSbase!AN88,"")</f>
        <v>0.98582439350504603</v>
      </c>
      <c r="AP88" s="40">
        <f>IFERROR(Base!AO88/GAMSbase!AO88,"")</f>
        <v>0.98970638203221684</v>
      </c>
      <c r="AQ88" s="40">
        <f>IFERROR(Base!AP88/GAMSbase!AP88,"")</f>
        <v>0.99421470836874482</v>
      </c>
      <c r="AR88" s="40">
        <f>IFERROR(Base!AQ88/GAMSbase!AQ88,"")</f>
        <v>0.99940995566753377</v>
      </c>
      <c r="AS88" s="40">
        <f>IFERROR(Base!AR88/GAMSbase!AR88,"")</f>
        <v>1.0053637495381746</v>
      </c>
      <c r="AT88" s="40">
        <f>IFERROR(Base!AS88/GAMSbase!AS88,"")</f>
        <v>1.0121610533967578</v>
      </c>
      <c r="AU88" s="40">
        <f>IFERROR(Base!AT88/GAMSbase!AT88,"")</f>
        <v>1.0199031444844435</v>
      </c>
      <c r="AV88" s="40">
        <f>IFERROR(Base!AU88/GAMSbase!AU88,"")</f>
        <v>1.0287116250412478</v>
      </c>
      <c r="AW88" s="40">
        <f>IFERROR(Base!AV88/GAMSbase!AV88,"")</f>
        <v>1.057367837549358</v>
      </c>
      <c r="AX88" s="40">
        <f>IFERROR(Base!AW88/GAMSbase!AW88,"")</f>
        <v>1.0853095547801659</v>
      </c>
      <c r="AY88" s="40">
        <f>IFERROR(Base!AX88/GAMSbase!AX88,"")</f>
        <v>1.1121224047774367</v>
      </c>
      <c r="AZ88" s="40">
        <f>IFERROR(Base!AY88/GAMSbase!AY88,"")</f>
        <v>1.1375315420073544</v>
      </c>
      <c r="BA88" s="40">
        <f>IFERROR(Base!AZ88/GAMSbase!AZ88,"")</f>
        <v>1.1613658243284481</v>
      </c>
      <c r="BB88" s="40">
        <f>IFERROR(Base!BA88/GAMSbase!BA88,"")</f>
        <v>1.1835274638099957</v>
      </c>
      <c r="BC88" s="40">
        <f>IFERROR(Base!BB88/GAMSbase!BB88,"")</f>
        <v>1.2041660825746006</v>
      </c>
      <c r="BD88" s="40">
        <f>IFERROR(Base!BC88/GAMSbase!BC88,"")</f>
        <v>1.2232639550973115</v>
      </c>
      <c r="BE88" s="40">
        <f>IFERROR(Base!BD88/GAMSbase!BD88,"")</f>
        <v>1.2408443371342714</v>
      </c>
      <c r="BF88" s="40">
        <f>IFERROR(Base!BE88/GAMSbase!BE88,"")</f>
        <v>1.2569590250570954</v>
      </c>
      <c r="BG88" s="40">
        <f>IFERROR(Base!BF88/GAMSbase!BF88,"")</f>
        <v>1.2716788180007235</v>
      </c>
      <c r="BH88" s="40">
        <f>IFERROR(Base!BG88/GAMSbase!BG88,"")</f>
        <v>1.2813913515798205</v>
      </c>
      <c r="BI88" s="40">
        <f>IFERROR(Base!BH88/GAMSbase!BH88,"")</f>
        <v>1.2581884454534251</v>
      </c>
      <c r="BJ88" s="40">
        <f>IFERROR(Base!BI88/GAMSbase!BI88,"")</f>
        <v>1.2032626287530255</v>
      </c>
    </row>
    <row r="89" spans="1:62" x14ac:dyDescent="0.15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0.31780963251902072</v>
      </c>
      <c r="G89" s="40">
        <f>IFERROR(Base!F89/GAMSbase!F89,"")</f>
        <v>0.32475794056347862</v>
      </c>
      <c r="H89" s="40">
        <f>IFERROR(Base!G89/GAMSbase!G89,"")</f>
        <v>0.33208273138888422</v>
      </c>
      <c r="I89" s="40">
        <f>IFERROR(Base!H89/GAMSbase!H89,"")</f>
        <v>0.33962066201779573</v>
      </c>
      <c r="J89" s="40">
        <f>IFERROR(Base!I89/GAMSbase!I89,"")</f>
        <v>0.3472242682051831</v>
      </c>
      <c r="K89" s="40">
        <f>IFERROR(Base!J89/GAMSbase!J89,"")</f>
        <v>0.3547598499245842</v>
      </c>
      <c r="L89" s="40">
        <f>IFERROR(Base!K89/GAMSbase!K89,"")</f>
        <v>0.36210718556475113</v>
      </c>
      <c r="M89" s="40">
        <f>IFERROR(Base!L89/GAMSbase!L89,"")</f>
        <v>0.36916012847333518</v>
      </c>
      <c r="N89" s="40">
        <f>IFERROR(Base!M89/GAMSbase!M89,"")</f>
        <v>0.37582744308717825</v>
      </c>
      <c r="O89" s="40">
        <f>IFERROR(Base!N89/GAMSbase!N89,"")</f>
        <v>0.38203347200940702</v>
      </c>
      <c r="P89" s="40">
        <f>IFERROR(Base!O89/GAMSbase!O89,"")</f>
        <v>0.38771840541959118</v>
      </c>
      <c r="Q89" s="40">
        <f>IFERROR(Base!P89/GAMSbase!P89,"")</f>
        <v>0.39283805929224286</v>
      </c>
      <c r="R89" s="40">
        <f>IFERROR(Base!Q89/GAMSbase!Q89,"")</f>
        <v>0.39736316523346293</v>
      </c>
      <c r="S89" s="40">
        <f>IFERROR(Base!R89/GAMSbase!R89,"")</f>
        <v>0.40127823765019682</v>
      </c>
      <c r="T89" s="40">
        <f>IFERROR(Base!S89/GAMSbase!S89,"")</f>
        <v>0.40458011887145973</v>
      </c>
      <c r="U89" s="40">
        <f>IFERROR(Base!T89/GAMSbase!T89,"")</f>
        <v>0.40727631554894367</v>
      </c>
      <c r="V89" s="40">
        <f>IFERROR(Base!U89/GAMSbase!U89,"")</f>
        <v>0.40938323602771831</v>
      </c>
      <c r="W89" s="40">
        <f>IFERROR(Base!V89/GAMSbase!V89,"")</f>
        <v>0.41092442384459704</v>
      </c>
      <c r="X89" s="40">
        <f>IFERROR(Base!W89/GAMSbase!W89,"")</f>
        <v>0.41192898299760722</v>
      </c>
      <c r="Y89" s="40">
        <f>IFERROR(Base!X89/GAMSbase!X89,"")</f>
        <v>0.41243002452810767</v>
      </c>
      <c r="Z89" s="40">
        <f>IFERROR(Base!Y89/GAMSbase!Y89,"")</f>
        <v>0.41246327193836868</v>
      </c>
      <c r="AA89" s="40">
        <f>IFERROR(Base!Z89/GAMSbase!Z89,"")</f>
        <v>0.41206585706899695</v>
      </c>
      <c r="AB89" s="40">
        <f>IFERROR(Base!AA89/GAMSbase!AA89,"")</f>
        <v>0.41127531539354628</v>
      </c>
      <c r="AC89" s="40">
        <f>IFERROR(Base!AB89/GAMSbase!AB89,"")</f>
        <v>0.41012877496950723</v>
      </c>
      <c r="AD89" s="40">
        <f>IFERROR(Base!AC89/GAMSbase!AC89,"")</f>
        <v>0.40866232424040466</v>
      </c>
      <c r="AE89" s="40">
        <f>IFERROR(Base!AD89/GAMSbase!AD89,"")</f>
        <v>0.40691053889610762</v>
      </c>
      <c r="AF89" s="40">
        <f>IFERROR(Base!AE89/GAMSbase!AE89,"")</f>
        <v>0.40490614587412105</v>
      </c>
      <c r="AG89" s="40">
        <f>IFERROR(Base!AF89/GAMSbase!AF89,"")</f>
        <v>0.40267980242360457</v>
      </c>
      <c r="AH89" s="40">
        <f>IFERROR(Base!AG89/GAMSbase!AG89,"")</f>
        <v>0.40025996927259683</v>
      </c>
      <c r="AI89" s="40">
        <f>IFERROR(Base!AH89/GAMSbase!AH89,"")</f>
        <v>0.39767285881009856</v>
      </c>
      <c r="AJ89" s="40">
        <f>IFERROR(Base!AI89/GAMSbase!AI89,"")</f>
        <v>0.39494244145619445</v>
      </c>
      <c r="AK89" s="40">
        <f>IFERROR(Base!AJ89/GAMSbase!AJ89,"")</f>
        <v>0.39209049576939514</v>
      </c>
      <c r="AL89" s="40">
        <f>IFERROR(Base!AK89/GAMSbase!AK89,"")</f>
        <v>0.38913669015571267</v>
      </c>
      <c r="AM89" s="40">
        <f>IFERROR(Base!AL89/GAMSbase!AL89,"")</f>
        <v>0.3860986861914168</v>
      </c>
      <c r="AN89" s="40">
        <f>IFERROR(Base!AM89/GAMSbase!AM89,"")</f>
        <v>0.38299225548376614</v>
      </c>
      <c r="AO89" s="40">
        <f>IFERROR(Base!AN89/GAMSbase!AN89,"")</f>
        <v>0.37983140364626539</v>
      </c>
      <c r="AP89" s="40">
        <f>IFERROR(Base!AO89/GAMSbase!AO89,"")</f>
        <v>0.37662849635252027</v>
      </c>
      <c r="AQ89" s="40">
        <f>IFERROR(Base!AP89/GAMSbase!AP89,"")</f>
        <v>0.37339438356516985</v>
      </c>
      <c r="AR89" s="40">
        <f>IFERROR(Base!AQ89/GAMSbase!AQ89,"")</f>
        <v>0.37013851893366878</v>
      </c>
      <c r="AS89" s="40">
        <f>IFERROR(Base!AR89/GAMSbase!AR89,"")</f>
        <v>0.36686907204480695</v>
      </c>
      <c r="AT89" s="40">
        <f>IFERROR(Base!AS89/GAMSbase!AS89,"")</f>
        <v>0.36359303173929824</v>
      </c>
      <c r="AU89" s="40">
        <f>IFERROR(Base!AT89/GAMSbase!AT89,"")</f>
        <v>0.36031629912451063</v>
      </c>
      <c r="AV89" s="40">
        <f>IFERROR(Base!AU89/GAMSbase!AU89,"")</f>
        <v>0.35704376937998011</v>
      </c>
      <c r="AW89" s="40">
        <f>IFERROR(Base!AV89/GAMSbase!AV89,"")</f>
        <v>0.35377940215257003</v>
      </c>
      <c r="AX89" s="40">
        <f>IFERROR(Base!AW89/GAMSbase!AW89,"")</f>
        <v>0.35049017626702661</v>
      </c>
      <c r="AY89" s="40">
        <f>IFERROR(Base!AX89/GAMSbase!AX89,"")</f>
        <v>0.34735491693940479</v>
      </c>
      <c r="AZ89" s="40">
        <f>IFERROR(Base!AY89/GAMSbase!AY89,"")</f>
        <v>0.34446740494666356</v>
      </c>
      <c r="BA89" s="40">
        <f>IFERROR(Base!AZ89/GAMSbase!AZ89,"")</f>
        <v>0.34186977918465744</v>
      </c>
      <c r="BB89" s="40">
        <f>IFERROR(Base!BA89/GAMSbase!BA89,"")</f>
        <v>0.33957331203298718</v>
      </c>
      <c r="BC89" s="40">
        <f>IFERROR(Base!BB89/GAMSbase!BB89,"")</f>
        <v>0.33757130455143852</v>
      </c>
      <c r="BD89" s="40">
        <f>IFERROR(Base!BC89/GAMSbase!BC89,"")</f>
        <v>0.3358492753245188</v>
      </c>
      <c r="BE89" s="40">
        <f>IFERROR(Base!BD89/GAMSbase!BD89,"")</f>
        <v>0.33438722499476198</v>
      </c>
      <c r="BF89" s="40">
        <f>IFERROR(Base!BE89/GAMSbase!BE89,"")</f>
        <v>0.33316290225009104</v>
      </c>
      <c r="BG89" s="40">
        <f>IFERROR(Base!BF89/GAMSbase!BF89,"")</f>
        <v>0.33215374364547512</v>
      </c>
      <c r="BH89" s="40">
        <f>IFERROR(Base!BG89/GAMSbase!BG89,"")</f>
        <v>0.33133798057601854</v>
      </c>
      <c r="BI89" s="40">
        <f>IFERROR(Base!BH89/GAMSbase!BH89,"")</f>
        <v>0.33065976763760158</v>
      </c>
      <c r="BJ89" s="40">
        <f>IFERROR(Base!BI89/GAMSbase!BI89,"")</f>
        <v>0.32979581789349255</v>
      </c>
    </row>
    <row r="90" spans="1:62" x14ac:dyDescent="0.15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0.17411317881570224</v>
      </c>
      <c r="H90" s="40">
        <f>IFERROR(Base!G90/GAMSbase!G90,"")</f>
        <v>0.17421044662118212</v>
      </c>
      <c r="I90" s="40">
        <f>IFERROR(Base!H90/GAMSbase!H90,"")</f>
        <v>0.17432047894363231</v>
      </c>
      <c r="J90" s="40">
        <f>IFERROR(Base!I90/GAMSbase!I90,"")</f>
        <v>0.17444435457481844</v>
      </c>
      <c r="K90" s="40">
        <f>IFERROR(Base!J90/GAMSbase!J90,"")</f>
        <v>0.17458306239003907</v>
      </c>
      <c r="L90" s="40">
        <f>IFERROR(Base!K90/GAMSbase!K90,"")</f>
        <v>0.17473750578828959</v>
      </c>
      <c r="M90" s="40">
        <f>IFERROR(Base!L90/GAMSbase!L90,"")</f>
        <v>0.17490850400557709</v>
      </c>
      <c r="N90" s="40">
        <f>IFERROR(Base!M90/GAMSbase!M90,"")</f>
        <v>0.17509679181786422</v>
      </c>
      <c r="O90" s="40">
        <f>IFERROR(Base!N90/GAMSbase!N90,"")</f>
        <v>0.17530301858674524</v>
      </c>
      <c r="P90" s="40">
        <f>IFERROR(Base!O90/GAMSbase!O90,"")</f>
        <v>0.17552774722607925</v>
      </c>
      <c r="Q90" s="40">
        <f>IFERROR(Base!P90/GAMSbase!P90,"")</f>
        <v>0.17577145342119488</v>
      </c>
      <c r="R90" s="40">
        <f>IFERROR(Base!Q90/GAMSbase!Q90,"")</f>
        <v>0.1760345252725119</v>
      </c>
      <c r="S90" s="40">
        <f>IFERROR(Base!R90/GAMSbase!R90,"")</f>
        <v>0.17631726343405146</v>
      </c>
      <c r="T90" s="40">
        <f>IFERROR(Base!S90/GAMSbase!S90,"")</f>
        <v>0.17661988175472157</v>
      </c>
      <c r="U90" s="40">
        <f>IFERROR(Base!T90/GAMSbase!T90,"")</f>
        <v>0.17694250839288023</v>
      </c>
      <c r="V90" s="40">
        <f>IFERROR(Base!U90/GAMSbase!U90,"")</f>
        <v>0.177285187353247</v>
      </c>
      <c r="W90" s="40">
        <f>IFERROR(Base!V90/GAMSbase!V90,"")</f>
        <v>0.17764788038292426</v>
      </c>
      <c r="X90" s="40">
        <f>IFERROR(Base!W90/GAMSbase!W90,"")</f>
        <v>0.17803046915485557</v>
      </c>
      <c r="Y90" s="40">
        <f>IFERROR(Base!X90/GAMSbase!X90,"")</f>
        <v>0.17843275786791923</v>
      </c>
      <c r="Z90" s="40">
        <f>IFERROR(Base!Y90/GAMSbase!Y90,"")</f>
        <v>0.17885447609985825</v>
      </c>
      <c r="AA90" s="40">
        <f>IFERROR(Base!Z90/GAMSbase!Z90,"")</f>
        <v>0.17929528181911381</v>
      </c>
      <c r="AB90" s="40">
        <f>IFERROR(Base!AA90/GAMSbase!AA90,"")</f>
        <v>0.17975476449259997</v>
      </c>
      <c r="AC90" s="40">
        <f>IFERROR(Base!AB90/GAMSbase!AB90,"")</f>
        <v>0.18023244824471626</v>
      </c>
      <c r="AD90" s="40">
        <f>IFERROR(Base!AC90/GAMSbase!AC90,"")</f>
        <v>0.18072779503412043</v>
      </c>
      <c r="AE90" s="40">
        <f>IFERROR(Base!AD90/GAMSbase!AD90,"")</f>
        <v>0.18124020782172498</v>
      </c>
      <c r="AF90" s="40">
        <f>IFERROR(Base!AE90/GAMSbase!AE90,"")</f>
        <v>0.18176903370816985</v>
      </c>
      <c r="AG90" s="40">
        <f>IFERROR(Base!AF90/GAMSbase!AF90,"")</f>
        <v>0.18231356702234261</v>
      </c>
      <c r="AH90" s="40">
        <f>IFERROR(Base!AG90/GAMSbase!AG90,"")</f>
        <v>0.18287305234502718</v>
      </c>
      <c r="AI90" s="40">
        <f>IFERROR(Base!AH90/GAMSbase!AH90,"")</f>
        <v>0.18344668745373943</v>
      </c>
      <c r="AJ90" s="40">
        <f>IFERROR(Base!AI90/GAMSbase!AI90,"")</f>
        <v>0.18403362617651867</v>
      </c>
      <c r="AK90" s="40">
        <f>IFERROR(Base!AJ90/GAMSbase!AJ90,"")</f>
        <v>0.184632981143769</v>
      </c>
      <c r="AL90" s="40">
        <f>IFERROR(Base!AK90/GAMSbase!AK90,"")</f>
        <v>0.18524382642850817</v>
      </c>
      <c r="AM90" s="40">
        <f>IFERROR(Base!AL90/GAMSbase!AL90,"")</f>
        <v>0.18586520006642177</v>
      </c>
      <c r="AN90" s="40">
        <f>IFERROR(Base!AM90/GAMSbase!AM90,"")</f>
        <v>0.18649610644809292</v>
      </c>
      <c r="AO90" s="40">
        <f>IFERROR(Base!AN90/GAMSbase!AN90,"")</f>
        <v>0.18713551857653465</v>
      </c>
      <c r="AP90" s="40">
        <f>IFERROR(Base!AO90/GAMSbase!AO90,"")</f>
        <v>0.18778238018398583</v>
      </c>
      <c r="AQ90" s="40">
        <f>IFERROR(Base!AP90/GAMSbase!AP90,"")</f>
        <v>0.18843560770243334</v>
      </c>
      <c r="AR90" s="40">
        <f>IFERROR(Base!AQ90/GAMSbase!AQ90,"")</f>
        <v>0.18909409208290431</v>
      </c>
      <c r="AS90" s="40">
        <f>IFERROR(Base!AR90/GAMSbase!AR90,"")</f>
        <v>0.18975670045875342</v>
      </c>
      <c r="AT90" s="40">
        <f>IFERROR(Base!AS90/GAMSbase!AS90,"")</f>
        <v>0.19042227764811548</v>
      </c>
      <c r="AU90" s="40">
        <f>IFERROR(Base!AT90/GAMSbase!AT90,"")</f>
        <v>0.1910896474898264</v>
      </c>
      <c r="AV90" s="40">
        <f>IFERROR(Base!AU90/GAMSbase!AU90,"")</f>
        <v>0.19175761400481414</v>
      </c>
      <c r="AW90" s="40">
        <f>IFERROR(Base!AV90/GAMSbase!AV90,"")</f>
        <v>0.19242496236984133</v>
      </c>
      <c r="AX90" s="40">
        <f>IFERROR(Base!AW90/GAMSbase!AW90,"")</f>
        <v>0.19309045967962898</v>
      </c>
      <c r="AY90" s="40">
        <f>IFERROR(Base!AX90/GAMSbase!AX90,"")</f>
        <v>0.19375168962934963</v>
      </c>
      <c r="AZ90" s="40">
        <f>IFERROR(Base!AY90/GAMSbase!AY90,"")</f>
        <v>0.19440715578556164</v>
      </c>
      <c r="BA90" s="40">
        <f>IFERROR(Base!AZ90/GAMSbase!AZ90,"")</f>
        <v>0.19505597394959925</v>
      </c>
      <c r="BB90" s="40">
        <f>IFERROR(Base!BA90/GAMSbase!BA90,"")</f>
        <v>0.19569766451083587</v>
      </c>
      <c r="BC90" s="40">
        <f>IFERROR(Base!BB90/GAMSbase!BB90,"")</f>
        <v>0.19633201258291505</v>
      </c>
      <c r="BD90" s="40">
        <f>IFERROR(Base!BC90/GAMSbase!BC90,"")</f>
        <v>0.19695897402403248</v>
      </c>
      <c r="BE90" s="40">
        <f>IFERROR(Base!BD90/GAMSbase!BD90,"")</f>
        <v>0.19757861395701556</v>
      </c>
      <c r="BF90" s="40">
        <f>IFERROR(Base!BE90/GAMSbase!BE90,"")</f>
        <v>0.19819106452902746</v>
      </c>
      <c r="BG90" s="40">
        <f>IFERROR(Base!BF90/GAMSbase!BF90,"")</f>
        <v>0.19879649697886076</v>
      </c>
      <c r="BH90" s="40">
        <f>IFERROR(Base!BG90/GAMSbase!BG90,"")</f>
        <v>0.19939510333045976</v>
      </c>
      <c r="BI90" s="40">
        <f>IFERROR(Base!BH90/GAMSbase!BH90,"")</f>
        <v>0.19998708454387998</v>
      </c>
      <c r="BJ90" s="40">
        <f>IFERROR(Base!BI90/GAMSbase!BI90,"")</f>
        <v>0.20057261895558023</v>
      </c>
    </row>
    <row r="91" spans="1:62" x14ac:dyDescent="0.15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 x14ac:dyDescent="0.15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3.2479303558362598</v>
      </c>
      <c r="F92" s="40">
        <f>IFERROR(Base!E92/GAMSbase!E92,"")</f>
        <v>2.7304173887180831</v>
      </c>
      <c r="G92" s="40">
        <f>IFERROR(Base!F92/GAMSbase!F92,"")</f>
        <v>2.3753310839905062</v>
      </c>
      <c r="H92" s="40">
        <f>IFERROR(Base!G92/GAMSbase!G92,"")</f>
        <v>2.1172506102306157</v>
      </c>
      <c r="I92" s="40">
        <f>IFERROR(Base!H92/GAMSbase!H92,"")</f>
        <v>1.9215649596191662</v>
      </c>
      <c r="J92" s="40">
        <f>IFERROR(Base!I92/GAMSbase!I92,"")</f>
        <v>1.7682668878677679</v>
      </c>
      <c r="K92" s="40">
        <f>IFERROR(Base!J92/GAMSbase!J92,"")</f>
        <v>1.6450032593912922</v>
      </c>
      <c r="L92" s="40">
        <f>IFERROR(Base!K92/GAMSbase!K92,"")</f>
        <v>1.5437481292556638</v>
      </c>
      <c r="M92" s="40">
        <f>IFERROR(Base!L92/GAMSbase!L92,"")</f>
        <v>1.4590708516281503</v>
      </c>
      <c r="N92" s="40">
        <f>IFERROR(Base!M92/GAMSbase!M92,"")</f>
        <v>1.3871729327924744</v>
      </c>
      <c r="O92" s="40">
        <f>IFERROR(Base!N92/GAMSbase!N92,"")</f>
        <v>1.3253230032805514</v>
      </c>
      <c r="P92" s="40">
        <f>IFERROR(Base!O92/GAMSbase!O92,"")</f>
        <v>1.2715104050484458</v>
      </c>
      <c r="Q92" s="40">
        <f>IFERROR(Base!P92/GAMSbase!P92,"")</f>
        <v>1.2242248095428481</v>
      </c>
      <c r="R92" s="40">
        <f>IFERROR(Base!Q92/GAMSbase!Q92,"")</f>
        <v>1.1823115365822316</v>
      </c>
      <c r="S92" s="40">
        <f>IFERROR(Base!R92/GAMSbase!R92,"")</f>
        <v>1.1448739658424203</v>
      </c>
      <c r="T92" s="40">
        <f>IFERROR(Base!S92/GAMSbase!S92,"")</f>
        <v>1.1112061443751202</v>
      </c>
      <c r="U92" s="40">
        <f>IFERROR(Base!T92/GAMSbase!T92,"")</f>
        <v>1.0807452724459075</v>
      </c>
      <c r="V92" s="40">
        <f>IFERROR(Base!U92/GAMSbase!U92,"")</f>
        <v>1.0530375795006359</v>
      </c>
      <c r="W92" s="40">
        <f>IFERROR(Base!V92/GAMSbase!V92,"")</f>
        <v>1.0277145975667619</v>
      </c>
      <c r="X92" s="40">
        <f>IFERROR(Base!W92/GAMSbase!W92,"")</f>
        <v>1.0044728783364065</v>
      </c>
      <c r="Y92" s="40">
        <f>IFERROR(Base!X92/GAMSbase!X92,"")</f>
        <v>0.98306061603150607</v>
      </c>
      <c r="Z92" s="40">
        <f>IFERROR(Base!Y92/GAMSbase!Y92,"")</f>
        <v>0.96326736180612127</v>
      </c>
      <c r="AA92" s="40">
        <f>IFERROR(Base!Z92/GAMSbase!Z92,"")</f>
        <v>0.94491606312164522</v>
      </c>
      <c r="AB92" s="40">
        <f>IFERROR(Base!AA92/GAMSbase!AA92,"")</f>
        <v>0.92785685937206508</v>
      </c>
      <c r="AC92" s="40">
        <f>IFERROR(Base!AB92/GAMSbase!AB92,"")</f>
        <v>0.91196221227154872</v>
      </c>
      <c r="AD92" s="40">
        <f>IFERROR(Base!AC92/GAMSbase!AC92,"")</f>
        <v>0.8971230578553594</v>
      </c>
      <c r="AE92" s="40">
        <f>IFERROR(Base!AD92/GAMSbase!AD92,"")</f>
        <v>0.88324574639162334</v>
      </c>
      <c r="AF92" s="40">
        <f>IFERROR(Base!AE92/GAMSbase!AE92,"")</f>
        <v>0.87024959488302267</v>
      </c>
      <c r="AG92" s="40">
        <f>IFERROR(Base!AF92/GAMSbase!AF92,"")</f>
        <v>0.85806491989832245</v>
      </c>
      <c r="AH92" s="40">
        <f>IFERROR(Base!AG92/GAMSbase!AG92,"")</f>
        <v>0.84663145033997289</v>
      </c>
      <c r="AI92" s="40">
        <f>IFERROR(Base!AH92/GAMSbase!AH92,"")</f>
        <v>0.83589704361477168</v>
      </c>
      <c r="AJ92" s="40">
        <f>IFERROR(Base!AI92/GAMSbase!AI92,"")</f>
        <v>0.82581664658429188</v>
      </c>
      <c r="AK92" s="40">
        <f>IFERROR(Base!AJ92/GAMSbase!AJ92,"")</f>
        <v>0.81635145627099226</v>
      </c>
      <c r="AL92" s="40">
        <f>IFERROR(Base!AK92/GAMSbase!AK92,"")</f>
        <v>0.80746824575076326</v>
      </c>
      <c r="AM92" s="40">
        <f>IFERROR(Base!AL92/GAMSbase!AL92,"")</f>
        <v>0.79913882874715025</v>
      </c>
      <c r="AN92" s="40">
        <f>IFERROR(Base!AM92/GAMSbase!AM92,"")</f>
        <v>0.79133964283897718</v>
      </c>
      <c r="AO92" s="40">
        <f>IFERROR(Base!AN92/GAMSbase!AN92,"")</f>
        <v>0.7840514363480694</v>
      </c>
      <c r="AP92" s="40">
        <f>IFERROR(Base!AO92/GAMSbase!AO92,"")</f>
        <v>0.77725904833876525</v>
      </c>
      <c r="AQ92" s="40">
        <f>IFERROR(Base!AP92/GAMSbase!AP92,"")</f>
        <v>0.77095127516105222</v>
      </c>
      <c r="AR92" s="40">
        <f>IFERROR(Base!AQ92/GAMSbase!AQ92,"")</f>
        <v>0.76512082127259218</v>
      </c>
      <c r="AS92" s="40">
        <f>IFERROR(Base!AR92/GAMSbase!AR92,"")</f>
        <v>0.75976433782958108</v>
      </c>
      <c r="AT92" s="40">
        <f>IFERROR(Base!AS92/GAMSbase!AS92,"")</f>
        <v>0.7548825618073014</v>
      </c>
      <c r="AU92" s="40">
        <f>IFERROR(Base!AT92/GAMSbase!AT92,"")</f>
        <v>0.75048058604125711</v>
      </c>
      <c r="AV92" s="40">
        <f>IFERROR(Base!AU92/GAMSbase!AU92,"")</f>
        <v>0.74656832505056947</v>
      </c>
      <c r="AW92" s="40">
        <f>IFERROR(Base!AV92/GAMSbase!AV92,"")</f>
        <v>0.74902928142813741</v>
      </c>
      <c r="AX92" s="40">
        <f>IFERROR(Base!AW92/GAMSbase!AW92,"")</f>
        <v>0.75155022995561549</v>
      </c>
      <c r="AY92" s="40">
        <f>IFERROR(Base!AX92/GAMSbase!AX92,"")</f>
        <v>0.75412856815252871</v>
      </c>
      <c r="AZ92" s="40">
        <f>IFERROR(Base!AY92/GAMSbase!AY92,"")</f>
        <v>0.75676115868107019</v>
      </c>
      <c r="BA92" s="40">
        <f>IFERROR(Base!AZ92/GAMSbase!AZ92,"")</f>
        <v>0.75944356945454139</v>
      </c>
      <c r="BB92" s="40">
        <f>IFERROR(Base!BA92/GAMSbase!BA92,"")</f>
        <v>0.76216895474236224</v>
      </c>
      <c r="BC92" s="40">
        <f>IFERROR(Base!BB92/GAMSbase!BB92,"")</f>
        <v>0.76498438390292423</v>
      </c>
      <c r="BD92" s="40">
        <f>IFERROR(Base!BC92/GAMSbase!BC92,"")</f>
        <v>0.7678766823364529</v>
      </c>
      <c r="BE92" s="40">
        <f>IFERROR(Base!BD92/GAMSbase!BD92,"")</f>
        <v>0.77083585583781666</v>
      </c>
      <c r="BF92" s="40">
        <f>IFERROR(Base!BE92/GAMSbase!BE92,"")</f>
        <v>0.77385407301372366</v>
      </c>
      <c r="BG92" s="40">
        <f>IFERROR(Base!BF92/GAMSbase!BF92,"")</f>
        <v>0.77692497803709559</v>
      </c>
      <c r="BH92" s="40">
        <f>IFERROR(Base!BG92/GAMSbase!BG92,"")</f>
        <v>0.77907562195786118</v>
      </c>
      <c r="BI92" s="40">
        <f>IFERROR(Base!BH92/GAMSbase!BH92,"")</f>
        <v>0.77284944372772135</v>
      </c>
      <c r="BJ92" s="40">
        <f>IFERROR(Base!BI92/GAMSbase!BI92,"")</f>
        <v>0.75730880492476949</v>
      </c>
    </row>
    <row r="93" spans="1:62" x14ac:dyDescent="0.15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3.2479303559384336</v>
      </c>
      <c r="F93" s="40">
        <f>IFERROR(Base!E93/GAMSbase!E93,"")</f>
        <v>2.7304173858849268</v>
      </c>
      <c r="G93" s="40">
        <f>IFERROR(Base!F93/GAMSbase!F93,"")</f>
        <v>2.3753310845285482</v>
      </c>
      <c r="H93" s="40">
        <f>IFERROR(Base!G93/GAMSbase!G93,"")</f>
        <v>2.1172506102445201</v>
      </c>
      <c r="I93" s="40">
        <f>IFERROR(Base!H93/GAMSbase!H93,"")</f>
        <v>1.9215649604862863</v>
      </c>
      <c r="J93" s="40">
        <f>IFERROR(Base!I93/GAMSbase!I93,"")</f>
        <v>1.7682668869103324</v>
      </c>
      <c r="K93" s="40">
        <f>IFERROR(Base!J93/GAMSbase!J93,"")</f>
        <v>1.6450032597450446</v>
      </c>
      <c r="L93" s="40">
        <f>IFERROR(Base!K93/GAMSbase!K93,"")</f>
        <v>1.5437481286874746</v>
      </c>
      <c r="M93" s="40">
        <f>IFERROR(Base!L93/GAMSbase!L93,"")</f>
        <v>1.4590708518217188</v>
      </c>
      <c r="N93" s="40">
        <f>IFERROR(Base!M93/GAMSbase!M93,"")</f>
        <v>1.3871729325588125</v>
      </c>
      <c r="O93" s="40">
        <f>IFERROR(Base!N93/GAMSbase!N93,"")</f>
        <v>1.325323002915767</v>
      </c>
      <c r="P93" s="40">
        <f>IFERROR(Base!O93/GAMSbase!O93,"")</f>
        <v>1.2715104052680104</v>
      </c>
      <c r="Q93" s="40">
        <f>IFERROR(Base!P93/GAMSbase!P93,"")</f>
        <v>1.2242248092660655</v>
      </c>
      <c r="R93" s="40">
        <f>IFERROR(Base!Q93/GAMSbase!Q93,"")</f>
        <v>1.1823115366538606</v>
      </c>
      <c r="S93" s="40">
        <f>IFERROR(Base!R93/GAMSbase!R93,"")</f>
        <v>1.1448739657626166</v>
      </c>
      <c r="T93" s="40">
        <f>IFERROR(Base!S93/GAMSbase!S93,"")</f>
        <v>1.1112061444354082</v>
      </c>
      <c r="U93" s="40">
        <f>IFERROR(Base!T93/GAMSbase!T93,"")</f>
        <v>1.0807452723277338</v>
      </c>
      <c r="V93" s="40">
        <f>IFERROR(Base!U93/GAMSbase!U93,"")</f>
        <v>1.053037579369174</v>
      </c>
      <c r="W93" s="40">
        <f>IFERROR(Base!V93/GAMSbase!V93,"")</f>
        <v>1.0277145976100133</v>
      </c>
      <c r="X93" s="40">
        <f>IFERROR(Base!W93/GAMSbase!W93,"")</f>
        <v>1.0044728783707262</v>
      </c>
      <c r="Y93" s="40">
        <f>IFERROR(Base!X93/GAMSbase!X93,"")</f>
        <v>0.98306061613788331</v>
      </c>
      <c r="Z93" s="40">
        <f>IFERROR(Base!Y93/GAMSbase!Y93,"")</f>
        <v>0.96326736184803008</v>
      </c>
      <c r="AA93" s="40">
        <f>IFERROR(Base!Z93/GAMSbase!Z93,"")</f>
        <v>0.94491606322494892</v>
      </c>
      <c r="AB93" s="40">
        <f>IFERROR(Base!AA93/GAMSbase!AA93,"")</f>
        <v>0.92785685932871387</v>
      </c>
      <c r="AC93" s="40">
        <f>IFERROR(Base!AB93/GAMSbase!AB93,"")</f>
        <v>0.91196221225073482</v>
      </c>
      <c r="AD93" s="40">
        <f>IFERROR(Base!AC93/GAMSbase!AC93,"")</f>
        <v>0.89712305788096358</v>
      </c>
      <c r="AE93" s="40">
        <f>IFERROR(Base!AD93/GAMSbase!AD93,"")</f>
        <v>0.8832457463694442</v>
      </c>
      <c r="AF93" s="40">
        <f>IFERROR(Base!AE93/GAMSbase!AE93,"")</f>
        <v>0.87024959487267595</v>
      </c>
      <c r="AG93" s="40">
        <f>IFERROR(Base!AF93/GAMSbase!AF93,"")</f>
        <v>0.85806491989378419</v>
      </c>
      <c r="AH93" s="40">
        <f>IFERROR(Base!AG93/GAMSbase!AG93,"")</f>
        <v>0.84663145029423337</v>
      </c>
      <c r="AI93" s="40">
        <f>IFERROR(Base!AH93/GAMSbase!AH93,"")</f>
        <v>0.83589704356562688</v>
      </c>
      <c r="AJ93" s="40">
        <f>IFERROR(Base!AI93/GAMSbase!AI93,"")</f>
        <v>0.82581664654037623</v>
      </c>
      <c r="AK93" s="40">
        <f>IFERROR(Base!AJ93/GAMSbase!AJ93,"")</f>
        <v>0.81635145632311257</v>
      </c>
      <c r="AL93" s="40">
        <f>IFERROR(Base!AK93/GAMSbase!AK93,"")</f>
        <v>0.80746824579246101</v>
      </c>
      <c r="AM93" s="40">
        <f>IFERROR(Base!AL93/GAMSbase!AL93,"")</f>
        <v>0.79913882872557696</v>
      </c>
      <c r="AN93" s="40">
        <f>IFERROR(Base!AM93/GAMSbase!AM93,"")</f>
        <v>0.79133964286490155</v>
      </c>
      <c r="AO93" s="40">
        <f>IFERROR(Base!AN93/GAMSbase!AN93,"")</f>
        <v>0.78405143635993124</v>
      </c>
      <c r="AP93" s="40">
        <f>IFERROR(Base!AO93/GAMSbase!AO93,"")</f>
        <v>0.77725904830563375</v>
      </c>
      <c r="AQ93" s="40">
        <f>IFERROR(Base!AP93/GAMSbase!AP93,"")</f>
        <v>0.77095127513160722</v>
      </c>
      <c r="AR93" s="40">
        <f>IFERROR(Base!AQ93/GAMSbase!AQ93,"")</f>
        <v>0.76512082131702863</v>
      </c>
      <c r="AS93" s="40">
        <f>IFERROR(Base!AR93/GAMSbase!AR93,"")</f>
        <v>0.75976433787329289</v>
      </c>
      <c r="AT93" s="40">
        <f>IFERROR(Base!AS93/GAMSbase!AS93,"")</f>
        <v>0.75488256179874369</v>
      </c>
      <c r="AU93" s="40">
        <f>IFERROR(Base!AT93/GAMSbase!AT93,"")</f>
        <v>0.7504805860726701</v>
      </c>
      <c r="AV93" s="40">
        <f>IFERROR(Base!AU93/GAMSbase!AU93,"")</f>
        <v>0.74656832501745574</v>
      </c>
      <c r="AW93" s="40">
        <f>IFERROR(Base!AV93/GAMSbase!AV93,"")</f>
        <v>0.7490292814631162</v>
      </c>
      <c r="AX93" s="40">
        <f>IFERROR(Base!AW93/GAMSbase!AW93,"")</f>
        <v>0.75155022992823173</v>
      </c>
      <c r="AY93" s="40">
        <f>IFERROR(Base!AX93/GAMSbase!AX93,"")</f>
        <v>0.75412856817111307</v>
      </c>
      <c r="AZ93" s="40">
        <f>IFERROR(Base!AY93/GAMSbase!AY93,"")</f>
        <v>0.75676115863919979</v>
      </c>
      <c r="BA93" s="40">
        <f>IFERROR(Base!AZ93/GAMSbase!AZ93,"")</f>
        <v>0.75944356945524516</v>
      </c>
      <c r="BB93" s="40">
        <f>IFERROR(Base!BA93/GAMSbase!BA93,"")</f>
        <v>0.76216895478140601</v>
      </c>
      <c r="BC93" s="40">
        <f>IFERROR(Base!BB93/GAMSbase!BB93,"")</f>
        <v>0.76498438389757539</v>
      </c>
      <c r="BD93" s="40">
        <f>IFERROR(Base!BC93/GAMSbase!BC93,"")</f>
        <v>0.76787668233997664</v>
      </c>
      <c r="BE93" s="40">
        <f>IFERROR(Base!BD93/GAMSbase!BD93,"")</f>
        <v>0.77083585587188419</v>
      </c>
      <c r="BF93" s="40">
        <f>IFERROR(Base!BE93/GAMSbase!BE93,"")</f>
        <v>0.77385407304610054</v>
      </c>
      <c r="BG93" s="40">
        <f>IFERROR(Base!BF93/GAMSbase!BF93,"")</f>
        <v>0.77692497807064953</v>
      </c>
      <c r="BH93" s="40">
        <f>IFERROR(Base!BG93/GAMSbase!BG93,"")</f>
        <v>0.77907562197059155</v>
      </c>
      <c r="BI93" s="40">
        <f>IFERROR(Base!BH93/GAMSbase!BH93,"")</f>
        <v>0.77284944373118358</v>
      </c>
      <c r="BJ93" s="40">
        <f>IFERROR(Base!BI93/GAMSbase!BI93,"")</f>
        <v>0.75730880487860319</v>
      </c>
    </row>
    <row r="94" spans="1:62" x14ac:dyDescent="0.15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 x14ac:dyDescent="0.15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 x14ac:dyDescent="0.15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 x14ac:dyDescent="0.15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 x14ac:dyDescent="0.15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 x14ac:dyDescent="0.15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1.122397050649798</v>
      </c>
      <c r="F99" s="40">
        <f>IFERROR(Base!E99/GAMSbase!E99,"")</f>
        <v>1.1382877477587119</v>
      </c>
      <c r="G99" s="40">
        <f>IFERROR(Base!F99/GAMSbase!F99,"")</f>
        <v>1.148153316793652</v>
      </c>
      <c r="H99" s="40">
        <f>IFERROR(Base!G99/GAMSbase!G99,"")</f>
        <v>1.1536211033473747</v>
      </c>
      <c r="I99" s="40">
        <f>IFERROR(Base!H99/GAMSbase!H99,"")</f>
        <v>1.1558803879365145</v>
      </c>
      <c r="J99" s="40">
        <f>IFERROR(Base!I99/GAMSbase!I99,"")</f>
        <v>1.1558145875980275</v>
      </c>
      <c r="K99" s="40">
        <f>IFERROR(Base!J99/GAMSbase!J99,"")</f>
        <v>1.1540876462977054</v>
      </c>
      <c r="L99" s="40">
        <f>IFERROR(Base!K99/GAMSbase!K99,"")</f>
        <v>1.1512020666443352</v>
      </c>
      <c r="M99" s="40">
        <f>IFERROR(Base!L99/GAMSbase!L99,"")</f>
        <v>1.1475392261776687</v>
      </c>
      <c r="N99" s="40">
        <f>IFERROR(Base!M99/GAMSbase!M99,"")</f>
        <v>1.1433883398850324</v>
      </c>
      <c r="O99" s="40">
        <f>IFERROR(Base!N99/GAMSbase!N99,"")</f>
        <v>1.1389678745154392</v>
      </c>
      <c r="P99" s="40">
        <f>IFERROR(Base!O99/GAMSbase!O99,"")</f>
        <v>1.1344417361078736</v>
      </c>
      <c r="Q99" s="40">
        <f>IFERROR(Base!P99/GAMSbase!P99,"")</f>
        <v>1.1299316950482279</v>
      </c>
      <c r="R99" s="40">
        <f>IFERROR(Base!Q99/GAMSbase!Q99,"")</f>
        <v>1.1255270145669005</v>
      </c>
      <c r="S99" s="40">
        <f>IFERROR(Base!R99/GAMSbase!R99,"")</f>
        <v>1.1212919513444066</v>
      </c>
      <c r="T99" s="40">
        <f>IFERROR(Base!S99/GAMSbase!S99,"")</f>
        <v>1.1172716117053236</v>
      </c>
      <c r="U99" s="40">
        <f>IFERROR(Base!T99/GAMSbase!T99,"")</f>
        <v>1.1127296813453655</v>
      </c>
      <c r="V99" s="40">
        <f>IFERROR(Base!U99/GAMSbase!U99,"")</f>
        <v>1.1085548458447974</v>
      </c>
      <c r="W99" s="40">
        <f>IFERROR(Base!V99/GAMSbase!V99,"")</f>
        <v>1.1047275130361598</v>
      </c>
      <c r="X99" s="40">
        <f>IFERROR(Base!W99/GAMSbase!W99,"")</f>
        <v>1.1012312488394749</v>
      </c>
      <c r="Y99" s="40">
        <f>IFERROR(Base!X99/GAMSbase!X99,"")</f>
        <v>1.0980517485029162</v>
      </c>
      <c r="Z99" s="40">
        <f>IFERROR(Base!Y99/GAMSbase!Y99,"")</f>
        <v>1.0951762520942399</v>
      </c>
      <c r="AA99" s="40">
        <f>IFERROR(Base!Z99/GAMSbase!Z99,"")</f>
        <v>1.0925932290867924</v>
      </c>
      <c r="AB99" s="40">
        <f>IFERROR(Base!AA99/GAMSbase!AA99,"")</f>
        <v>1.0902922254855729</v>
      </c>
      <c r="AC99" s="40">
        <f>IFERROR(Base!AB99/GAMSbase!AB99,"")</f>
        <v>1.0882638087104077</v>
      </c>
      <c r="AD99" s="40">
        <f>IFERROR(Base!AC99/GAMSbase!AC99,"")</f>
        <v>1.0864995715298686</v>
      </c>
      <c r="AE99" s="40">
        <f>IFERROR(Base!AD99/GAMSbase!AD99,"")</f>
        <v>1.0849921720089115</v>
      </c>
      <c r="AF99" s="40">
        <f>IFERROR(Base!AE99/GAMSbase!AE99,"")</f>
        <v>1.0837353959514744</v>
      </c>
      <c r="AG99" s="40">
        <f>IFERROR(Base!AF99/GAMSbase!AF99,"")</f>
        <v>1.0827242358395035</v>
      </c>
      <c r="AH99" s="40">
        <f>IFERROR(Base!AG99/GAMSbase!AG99,"")</f>
        <v>1.0819549831199045</v>
      </c>
      <c r="AI99" s="40">
        <f>IFERROR(Base!AH99/GAMSbase!AH99,"")</f>
        <v>1.0814253342841122</v>
      </c>
      <c r="AJ99" s="40">
        <f>IFERROR(Base!AI99/GAMSbase!AI99,"")</f>
        <v>1.0811345128004095</v>
      </c>
      <c r="AK99" s="40">
        <f>IFERROR(Base!AJ99/GAMSbase!AJ99,"")</f>
        <v>1.0810834105258105</v>
      </c>
      <c r="AL99" s="40">
        <f>IFERROR(Base!AK99/GAMSbase!AK99,"")</f>
        <v>1.0812747536190743</v>
      </c>
      <c r="AM99" s="40">
        <f>IFERROR(Base!AL99/GAMSbase!AL99,"")</f>
        <v>1.0817132994452019</v>
      </c>
      <c r="AN99" s="40">
        <f>IFERROR(Base!AM99/GAMSbase!AM99,"")</f>
        <v>1.0824060722947277</v>
      </c>
      <c r="AO99" s="40">
        <f>IFERROR(Base!AN99/GAMSbase!AN99,"")</f>
        <v>1.0833626482128738</v>
      </c>
      <c r="AP99" s="40">
        <f>IFERROR(Base!AO99/GAMSbase!AO99,"")</f>
        <v>1.0845955010975243</v>
      </c>
      <c r="AQ99" s="40">
        <f>IFERROR(Base!AP99/GAMSbase!AP99,"")</f>
        <v>1.0861204262073292</v>
      </c>
      <c r="AR99" s="40">
        <f>IFERROR(Base!AQ99/GAMSbase!AQ99,"")</f>
        <v>1.0879570617562133</v>
      </c>
      <c r="AS99" s="40">
        <f>IFERROR(Base!AR99/GAMSbase!AR99,"")</f>
        <v>1.0901295360809948</v>
      </c>
      <c r="AT99" s="40">
        <f>IFERROR(Base!AS99/GAMSbase!AS99,"")</f>
        <v>1.0926672787034684</v>
      </c>
      <c r="AU99" s="40">
        <f>IFERROR(Base!AT99/GAMSbase!AT99,"")</f>
        <v>1.0956060508876773</v>
      </c>
      <c r="AV99" s="40">
        <f>IFERROR(Base!AU99/GAMSbase!AU99,"")</f>
        <v>1.0989892812215785</v>
      </c>
      <c r="AW99" s="40">
        <f>IFERROR(Base!AV99/GAMSbase!AV99,"")</f>
        <v>1.104554199797676</v>
      </c>
      <c r="AX99" s="40">
        <f>IFERROR(Base!AW99/GAMSbase!AW99,"")</f>
        <v>1.111903062853038</v>
      </c>
      <c r="AY99" s="40">
        <f>IFERROR(Base!AX99/GAMSbase!AX99,"")</f>
        <v>1.1206900800316739</v>
      </c>
      <c r="AZ99" s="40">
        <f>IFERROR(Base!AY99/GAMSbase!AY99,"")</f>
        <v>1.130613720569708</v>
      </c>
      <c r="BA99" s="40">
        <f>IFERROR(Base!AZ99/GAMSbase!AZ99,"")</f>
        <v>1.14141046045994</v>
      </c>
      <c r="BB99" s="40">
        <f>IFERROR(Base!BA99/GAMSbase!BA99,"")</f>
        <v>1.1528494208094164</v>
      </c>
      <c r="BC99" s="40">
        <f>IFERROR(Base!BB99/GAMSbase!BB99,"")</f>
        <v>1.1647443367589274</v>
      </c>
      <c r="BD99" s="40">
        <f>IFERROR(Base!BC99/GAMSbase!BC99,"")</f>
        <v>1.1769310461189886</v>
      </c>
      <c r="BE99" s="40">
        <f>IFERROR(Base!BD99/GAMSbase!BD99,"")</f>
        <v>1.1892662314948392</v>
      </c>
      <c r="BF99" s="40">
        <f>IFERROR(Base!BE99/GAMSbase!BE99,"")</f>
        <v>1.2016260613069334</v>
      </c>
      <c r="BG99" s="40">
        <f>IFERROR(Base!BF99/GAMSbase!BF99,"")</f>
        <v>1.2139047889087788</v>
      </c>
      <c r="BH99" s="40">
        <f>IFERROR(Base!BG99/GAMSbase!BG99,"")</f>
        <v>1.2256888568048654</v>
      </c>
      <c r="BI99" s="40">
        <f>IFERROR(Base!BH99/GAMSbase!BH99,"")</f>
        <v>1.2340837540283911</v>
      </c>
      <c r="BJ99" s="40">
        <f>IFERROR(Base!BI99/GAMSbase!BI99,"")</f>
        <v>1.2363980447362646</v>
      </c>
    </row>
    <row r="100" spans="1:62" x14ac:dyDescent="0.15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1.1331325765081817</v>
      </c>
      <c r="F100" s="40">
        <f>IFERROR(Base!E100/GAMSbase!E100,"")</f>
        <v>1.1236448016125915</v>
      </c>
      <c r="G100" s="40">
        <f>IFERROR(Base!F100/GAMSbase!F100,"")</f>
        <v>1.1138345153565055</v>
      </c>
      <c r="H100" s="40">
        <f>IFERROR(Base!G100/GAMSbase!G100,"")</f>
        <v>1.1039587831528692</v>
      </c>
      <c r="I100" s="40">
        <f>IFERROR(Base!H100/GAMSbase!H100,"")</f>
        <v>1.0942273486855307</v>
      </c>
      <c r="J100" s="40">
        <f>IFERROR(Base!I100/GAMSbase!I100,"")</f>
        <v>1.084803053924877</v>
      </c>
      <c r="K100" s="40">
        <f>IFERROR(Base!J100/GAMSbase!J100,"")</f>
        <v>1.0758048552572803</v>
      </c>
      <c r="L100" s="40">
        <f>IFERROR(Base!K100/GAMSbase!K100,"")</f>
        <v>1.0673132376863723</v>
      </c>
      <c r="M100" s="40">
        <f>IFERROR(Base!L100/GAMSbase!L100,"")</f>
        <v>1.0593768476966594</v>
      </c>
      <c r="N100" s="40">
        <f>IFERROR(Base!M100/GAMSbase!M100,"")</f>
        <v>1.0520192654380751</v>
      </c>
      <c r="O100" s="40">
        <f>IFERROR(Base!N100/GAMSbase!N100,"")</f>
        <v>1.0452452170683058</v>
      </c>
      <c r="P100" s="40">
        <f>IFERROR(Base!O100/GAMSbase!O100,"")</f>
        <v>1.039045883745543</v>
      </c>
      <c r="Q100" s="40">
        <f>IFERROR(Base!P100/GAMSbase!P100,"")</f>
        <v>1.0334032134916498</v>
      </c>
      <c r="R100" s="40">
        <f>IFERROR(Base!Q100/GAMSbase!Q100,"")</f>
        <v>1.0282932889478198</v>
      </c>
      <c r="S100" s="40">
        <f>IFERROR(Base!R100/GAMSbase!R100,"")</f>
        <v>1.0236888735599801</v>
      </c>
      <c r="T100" s="40">
        <f>IFERROR(Base!S100/GAMSbase!S100,"")</f>
        <v>1.0195612813582582</v>
      </c>
      <c r="U100" s="40">
        <f>IFERROR(Base!T100/GAMSbase!T100,"")</f>
        <v>1.0116309571867148</v>
      </c>
      <c r="V100" s="40">
        <f>IFERROR(Base!U100/GAMSbase!U100,"")</f>
        <v>1.0079109097857484</v>
      </c>
      <c r="W100" s="40">
        <f>IFERROR(Base!V100/GAMSbase!V100,"")</f>
        <v>1.0045837255365733</v>
      </c>
      <c r="X100" s="40">
        <f>IFERROR(Base!W100/GAMSbase!W100,"")</f>
        <v>1.0016270772641391</v>
      </c>
      <c r="Y100" s="40">
        <f>IFERROR(Base!X100/GAMSbase!X100,"")</f>
        <v>0.99901994758232171</v>
      </c>
      <c r="Z100" s="40">
        <f>IFERROR(Base!Y100/GAMSbase!Y100,"")</f>
        <v>0.99674305498975824</v>
      </c>
      <c r="AA100" s="40">
        <f>IFERROR(Base!Z100/GAMSbase!Z100,"")</f>
        <v>0.99477910270977177</v>
      </c>
      <c r="AB100" s="40">
        <f>IFERROR(Base!AA100/GAMSbase!AA100,"")</f>
        <v>0.99311291848390948</v>
      </c>
      <c r="AC100" s="40">
        <f>IFERROR(Base!AB100/GAMSbase!AB100,"")</f>
        <v>0.99173153073646902</v>
      </c>
      <c r="AD100" s="40">
        <f>IFERROR(Base!AC100/GAMSbase!AC100,"")</f>
        <v>0.99062421190691907</v>
      </c>
      <c r="AE100" s="40">
        <f>IFERROR(Base!AD100/GAMSbase!AD100,"")</f>
        <v>0.98978251047019539</v>
      </c>
      <c r="AF100" s="40">
        <f>IFERROR(Base!AE100/GAMSbase!AE100,"")</f>
        <v>0.98920028694600437</v>
      </c>
      <c r="AG100" s="40">
        <f>IFERROR(Base!AF100/GAMSbase!AF100,"")</f>
        <v>0.98887376627952372</v>
      </c>
      <c r="AH100" s="40">
        <f>IFERROR(Base!AG100/GAMSbase!AG100,"")</f>
        <v>0.98880161602311289</v>
      </c>
      <c r="AI100" s="40">
        <f>IFERROR(Base!AH100/GAMSbase!AH100,"")</f>
        <v>0.98898506001906328</v>
      </c>
      <c r="AJ100" s="40">
        <f>IFERROR(Base!AI100/GAMSbase!AI100,"")</f>
        <v>0.9894280366641538</v>
      </c>
      <c r="AK100" s="40">
        <f>IFERROR(Base!AJ100/GAMSbase!AJ100,"")</f>
        <v>0.99013741229875185</v>
      </c>
      <c r="AL100" s="40">
        <f>IFERROR(Base!AK100/GAMSbase!AK100,"")</f>
        <v>0.9911232621652436</v>
      </c>
      <c r="AM100" s="40">
        <f>IFERROR(Base!AL100/GAMSbase!AL100,"")</f>
        <v>0.99239923399259222</v>
      </c>
      <c r="AN100" s="40">
        <f>IFERROR(Base!AM100/GAMSbase!AM100,"")</f>
        <v>0.99398301377170761</v>
      </c>
      <c r="AO100" s="40">
        <f>IFERROR(Base!AN100/GAMSbase!AN100,"")</f>
        <v>0.99589691834553851</v>
      </c>
      <c r="AP100" s="40">
        <f>IFERROR(Base!AO100/GAMSbase!AO100,"")</f>
        <v>0.99816864806104622</v>
      </c>
      <c r="AQ100" s="40">
        <f>IFERROR(Base!AP100/GAMSbase!AP100,"")</f>
        <v>1.0008322430920094</v>
      </c>
      <c r="AR100" s="40">
        <f>IFERROR(Base!AQ100/GAMSbase!AQ100,"")</f>
        <v>1.0039293044203621</v>
      </c>
      <c r="AS100" s="40">
        <f>IFERROR(Base!AR100/GAMSbase!AR100,"")</f>
        <v>1.0075105651641694</v>
      </c>
      <c r="AT100" s="40">
        <f>IFERROR(Base!AS100/GAMSbase!AS100,"")</f>
        <v>1.011637939702372</v>
      </c>
      <c r="AU100" s="40">
        <f>IFERROR(Base!AT100/GAMSbase!AT100,"")</f>
        <v>1.0163872494538555</v>
      </c>
      <c r="AV100" s="40">
        <f>IFERROR(Base!AU100/GAMSbase!AU100,"")</f>
        <v>1.0218519533537587</v>
      </c>
      <c r="AW100" s="40">
        <f>IFERROR(Base!AV100/GAMSbase!AV100,"")</f>
        <v>1.0399284741094168</v>
      </c>
      <c r="AX100" s="40">
        <f>IFERROR(Base!AW100/GAMSbase!AW100,"")</f>
        <v>1.057849046993157</v>
      </c>
      <c r="AY100" s="40">
        <f>IFERROR(Base!AX100/GAMSbase!AX100,"")</f>
        <v>1.0753278471800622</v>
      </c>
      <c r="AZ100" s="40">
        <f>IFERROR(Base!AY100/GAMSbase!AY100,"")</f>
        <v>1.0921635839375616</v>
      </c>
      <c r="BA100" s="40">
        <f>IFERROR(Base!AZ100/GAMSbase!AZ100,"")</f>
        <v>1.10821819686773</v>
      </c>
      <c r="BB100" s="40">
        <f>IFERROR(Base!BA100/GAMSbase!BA100,"")</f>
        <v>1.1233986961487816</v>
      </c>
      <c r="BC100" s="40">
        <f>IFERROR(Base!BB100/GAMSbase!BB100,"")</f>
        <v>1.1377752362587703</v>
      </c>
      <c r="BD100" s="40">
        <f>IFERROR(Base!BC100/GAMSbase!BC100,"")</f>
        <v>1.1513092635242588</v>
      </c>
      <c r="BE100" s="40">
        <f>IFERROR(Base!BD100/GAMSbase!BD100,"")</f>
        <v>1.1639893190816859</v>
      </c>
      <c r="BF100" s="40">
        <f>IFERROR(Base!BE100/GAMSbase!BE100,"")</f>
        <v>1.1758239374724062</v>
      </c>
      <c r="BG100" s="40">
        <f>IFERROR(Base!BF100/GAMSbase!BF100,"")</f>
        <v>1.1868360842606505</v>
      </c>
      <c r="BH100" s="40">
        <f>IFERROR(Base!BG100/GAMSbase!BG100,"")</f>
        <v>1.1944563155788666</v>
      </c>
      <c r="BI100" s="40">
        <f>IFERROR(Base!BH100/GAMSbase!BH100,"")</f>
        <v>1.178946542728287</v>
      </c>
      <c r="BJ100" s="40">
        <f>IFERROR(Base!BI100/GAMSbase!BI100,"")</f>
        <v>1.1414677056967917</v>
      </c>
    </row>
    <row r="101" spans="1:62" x14ac:dyDescent="0.15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1.0893718912464054</v>
      </c>
      <c r="G101" s="40">
        <f>IFERROR(Base!F101/GAMSbase!F101,"")</f>
        <v>1.1037030366220109</v>
      </c>
      <c r="H101" s="40">
        <f>IFERROR(Base!G101/GAMSbase!G101,"")</f>
        <v>1.1149303166682536</v>
      </c>
      <c r="I101" s="40">
        <f>IFERROR(Base!H101/GAMSbase!H101,"")</f>
        <v>1.1236075807271393</v>
      </c>
      <c r="J101" s="40">
        <f>IFERROR(Base!I101/GAMSbase!I101,"")</f>
        <v>1.1301632091520626</v>
      </c>
      <c r="K101" s="40">
        <f>IFERROR(Base!J101/GAMSbase!J101,"")</f>
        <v>1.134949573554856</v>
      </c>
      <c r="L101" s="40">
        <f>IFERROR(Base!K101/GAMSbase!K101,"")</f>
        <v>1.1382640302121496</v>
      </c>
      <c r="M101" s="40">
        <f>IFERROR(Base!L101/GAMSbase!L101,"")</f>
        <v>1.1403601468334208</v>
      </c>
      <c r="N101" s="40">
        <f>IFERROR(Base!M101/GAMSbase!M101,"")</f>
        <v>1.1414548643342757</v>
      </c>
      <c r="O101" s="40">
        <f>IFERROR(Base!N101/GAMSbase!N101,"")</f>
        <v>1.1417337099410159</v>
      </c>
      <c r="P101" s="40">
        <f>IFERROR(Base!O101/GAMSbase!O101,"")</f>
        <v>1.1413549642333392</v>
      </c>
      <c r="Q101" s="40">
        <f>IFERROR(Base!P101/GAMSbase!P101,"")</f>
        <v>1.1404531829710989</v>
      </c>
      <c r="R101" s="40">
        <f>IFERROR(Base!Q101/GAMSbase!Q101,"")</f>
        <v>1.1391422822430557</v>
      </c>
      <c r="S101" s="40">
        <f>IFERROR(Base!R101/GAMSbase!R101,"")</f>
        <v>1.1375182723741328</v>
      </c>
      <c r="T101" s="40">
        <f>IFERROR(Base!S101/GAMSbase!S101,"")</f>
        <v>1.1356616991117039</v>
      </c>
      <c r="U101" s="40">
        <f>IFERROR(Base!T101/GAMSbase!T101,"")</f>
        <v>1.1336398130906244</v>
      </c>
      <c r="V101" s="40">
        <f>IFERROR(Base!U101/GAMSbase!U101,"")</f>
        <v>1.1314273540084212</v>
      </c>
      <c r="W101" s="40">
        <f>IFERROR(Base!V101/GAMSbase!V101,"")</f>
        <v>1.1290963894169994</v>
      </c>
      <c r="X101" s="40">
        <f>IFERROR(Base!W101/GAMSbase!W101,"")</f>
        <v>1.1267022827879489</v>
      </c>
      <c r="Y101" s="40">
        <f>IFERROR(Base!X101/GAMSbase!X101,"")</f>
        <v>1.1242877464351362</v>
      </c>
      <c r="Z101" s="40">
        <f>IFERROR(Base!Y101/GAMSbase!Y101,"")</f>
        <v>1.1218858304195469</v>
      </c>
      <c r="AA101" s="40">
        <f>IFERROR(Base!Z101/GAMSbase!Z101,"")</f>
        <v>1.119522150966886</v>
      </c>
      <c r="AB101" s="40">
        <f>IFERROR(Base!AA101/GAMSbase!AA101,"")</f>
        <v>1.117216569908982</v>
      </c>
      <c r="AC101" s="40">
        <f>IFERROR(Base!AB101/GAMSbase!AB101,"")</f>
        <v>1.114984475405866</v>
      </c>
      <c r="AD101" s="40">
        <f>IFERROR(Base!AC101/GAMSbase!AC101,"")</f>
        <v>1.1128377681786183</v>
      </c>
      <c r="AE101" s="40">
        <f>IFERROR(Base!AD101/GAMSbase!AD101,"")</f>
        <v>1.1107856297204173</v>
      </c>
      <c r="AF101" s="40">
        <f>IFERROR(Base!AE101/GAMSbase!AE101,"")</f>
        <v>1.1088351266643754</v>
      </c>
      <c r="AG101" s="40">
        <f>IFERROR(Base!AF101/GAMSbase!AF101,"")</f>
        <v>1.1069916909168234</v>
      </c>
      <c r="AH101" s="40">
        <f>IFERROR(Base!AG101/GAMSbase!AG101,"")</f>
        <v>1.1052595053947627</v>
      </c>
      <c r="AI101" s="40">
        <f>IFERROR(Base!AH101/GAMSbase!AH101,"")</f>
        <v>1.1036418171429734</v>
      </c>
      <c r="AJ101" s="40">
        <f>IFERROR(Base!AI101/GAMSbase!AI101,"")</f>
        <v>1.1021411944685797</v>
      </c>
      <c r="AK101" s="40">
        <f>IFERROR(Base!AJ101/GAMSbase!AJ101,"")</f>
        <v>1.1007597413930033</v>
      </c>
      <c r="AL101" s="40">
        <f>IFERROR(Base!AK101/GAMSbase!AK101,"")</f>
        <v>1.0994992787214195</v>
      </c>
      <c r="AM101" s="40">
        <f>IFERROR(Base!AL101/GAMSbase!AL101,"")</f>
        <v>1.0983615007165559</v>
      </c>
      <c r="AN101" s="40">
        <f>IFERROR(Base!AM101/GAMSbase!AM101,"")</f>
        <v>1.0973481128584708</v>
      </c>
      <c r="AO101" s="40">
        <f>IFERROR(Base!AN101/GAMSbase!AN101,"")</f>
        <v>1.0964609570549262</v>
      </c>
      <c r="AP101" s="40">
        <f>IFERROR(Base!AO101/GAMSbase!AO101,"")</f>
        <v>1.095702128123742</v>
      </c>
      <c r="AQ101" s="40">
        <f>IFERROR(Base!AP101/GAMSbase!AP101,"")</f>
        <v>1.0950740867514099</v>
      </c>
      <c r="AR101" s="40">
        <f>IFERROR(Base!AQ101/GAMSbase!AQ101,"")</f>
        <v>1.0945797717464909</v>
      </c>
      <c r="AS101" s="40">
        <f>IFERROR(Base!AR101/GAMSbase!AR101,"")</f>
        <v>1.0942227165558507</v>
      </c>
      <c r="AT101" s="40">
        <f>IFERROR(Base!AS101/GAMSbase!AS101,"")</f>
        <v>1.0940071731399643</v>
      </c>
      <c r="AU101" s="40">
        <f>IFERROR(Base!AT101/GAMSbase!AT101,"")</f>
        <v>1.0939382487068021</v>
      </c>
      <c r="AV101" s="40">
        <f>IFERROR(Base!AU101/GAMSbase!AU101,"")</f>
        <v>1.0940220603507018</v>
      </c>
      <c r="AW101" s="40">
        <f>IFERROR(Base!AV101/GAMSbase!AV101,"")</f>
        <v>1.0942659151192453</v>
      </c>
      <c r="AX101" s="40">
        <f>IFERROR(Base!AW101/GAMSbase!AW101,"")</f>
        <v>1.0947583599924138</v>
      </c>
      <c r="AY101" s="40">
        <f>IFERROR(Base!AX101/GAMSbase!AX101,"")</f>
        <v>1.0955574391788068</v>
      </c>
      <c r="AZ101" s="40">
        <f>IFERROR(Base!AY101/GAMSbase!AY101,"")</f>
        <v>1.0966972501776229</v>
      </c>
      <c r="BA101" s="40">
        <f>IFERROR(Base!AZ101/GAMSbase!AZ101,"")</f>
        <v>1.09819354970467</v>
      </c>
      <c r="BB101" s="40">
        <f>IFERROR(Base!BA101/GAMSbase!BA101,"")</f>
        <v>1.100048364945152</v>
      </c>
      <c r="BC101" s="40">
        <f>IFERROR(Base!BB101/GAMSbase!BB101,"")</f>
        <v>1.1022536751723215</v>
      </c>
      <c r="BD101" s="40">
        <f>IFERROR(Base!BC101/GAMSbase!BC101,"")</f>
        <v>1.104794924034074</v>
      </c>
      <c r="BE101" s="40">
        <f>IFERROR(Base!BD101/GAMSbase!BD101,"")</f>
        <v>1.1076530369578423</v>
      </c>
      <c r="BF101" s="40">
        <f>IFERROR(Base!BE101/GAMSbase!BE101,"")</f>
        <v>1.1108060075078072</v>
      </c>
      <c r="BG101" s="40">
        <f>IFERROR(Base!BF101/GAMSbase!BF101,"")</f>
        <v>1.1142301239426944</v>
      </c>
      <c r="BH101" s="40">
        <f>IFERROR(Base!BG101/GAMSbase!BG101,"")</f>
        <v>1.1179009019217423</v>
      </c>
      <c r="BI101" s="40">
        <f>IFERROR(Base!BH101/GAMSbase!BH101,"")</f>
        <v>1.1217830885566364</v>
      </c>
      <c r="BJ101" s="40">
        <f>IFERROR(Base!BI101/GAMSbase!BI101,"")</f>
        <v>1.1257523169039412</v>
      </c>
    </row>
    <row r="102" spans="1:62" x14ac:dyDescent="0.15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 x14ac:dyDescent="0.15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 x14ac:dyDescent="0.15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1.6523576391304189</v>
      </c>
      <c r="E104" s="40">
        <f>IFERROR(Base!D104/GAMSbase!D104,"")</f>
        <v>1.6494390780665702</v>
      </c>
      <c r="F104" s="40">
        <f>IFERROR(Base!E104/GAMSbase!E104,"")</f>
        <v>1.6462914980607726</v>
      </c>
      <c r="G104" s="40">
        <f>IFERROR(Base!F104/GAMSbase!F104,"")</f>
        <v>1.6433787774388064</v>
      </c>
      <c r="H104" s="40">
        <f>IFERROR(Base!G104/GAMSbase!G104,"")</f>
        <v>1.6409491436599661</v>
      </c>
      <c r="I104" s="40">
        <f>IFERROR(Base!H104/GAMSbase!H104,"")</f>
        <v>1.6391295822844172</v>
      </c>
      <c r="J104" s="40">
        <f>IFERROR(Base!I104/GAMSbase!I104,"")</f>
        <v>1.6379790602501096</v>
      </c>
      <c r="K104" s="40">
        <f>IFERROR(Base!J104/GAMSbase!J104,"")</f>
        <v>1.6375184468098805</v>
      </c>
      <c r="L104" s="40">
        <f>IFERROR(Base!K104/GAMSbase!K104,"")</f>
        <v>1.6377473253313568</v>
      </c>
      <c r="M104" s="40">
        <f>IFERROR(Base!L104/GAMSbase!L104,"")</f>
        <v>1.6386534349674331</v>
      </c>
      <c r="N104" s="40">
        <f>IFERROR(Base!M104/GAMSbase!M104,"")</f>
        <v>1.6402179617418446</v>
      </c>
      <c r="O104" s="40">
        <f>IFERROR(Base!N104/GAMSbase!N104,"")</f>
        <v>1.6424184842845402</v>
      </c>
      <c r="P104" s="40">
        <f>IFERROR(Base!O104/GAMSbase!O104,"")</f>
        <v>1.6452305834222043</v>
      </c>
      <c r="Q104" s="40">
        <f>IFERROR(Base!P104/GAMSbase!P104,"")</f>
        <v>1.64862867659257</v>
      </c>
      <c r="R104" s="40">
        <f>IFERROR(Base!Q104/GAMSbase!Q104,"")</f>
        <v>1.6525863671207366</v>
      </c>
      <c r="S104" s="40">
        <f>IFERROR(Base!R104/GAMSbase!R104,"")</f>
        <v>1.6570764303723415</v>
      </c>
      <c r="T104" s="40">
        <f>IFERROR(Base!S104/GAMSbase!S104,"")</f>
        <v>1.6620704214227715</v>
      </c>
      <c r="U104" s="40">
        <f>IFERROR(Base!T104/GAMSbase!T104,"")</f>
        <v>1.6675377397791806</v>
      </c>
      <c r="V104" s="40">
        <f>IFERROR(Base!U104/GAMSbase!U104,"")</f>
        <v>1.673487483509402</v>
      </c>
      <c r="W104" s="40">
        <f>IFERROR(Base!V104/GAMSbase!V104,"")</f>
        <v>1.6798875550697108</v>
      </c>
      <c r="X104" s="40">
        <f>IFERROR(Base!W104/GAMSbase!W104,"")</f>
        <v>1.686709098370776</v>
      </c>
      <c r="Y104" s="40">
        <f>IFERROR(Base!X104/GAMSbase!X104,"")</f>
        <v>1.6939253090969131</v>
      </c>
      <c r="Z104" s="40">
        <f>IFERROR(Base!Y104/GAMSbase!Y104,"")</f>
        <v>1.7015107595174377</v>
      </c>
      <c r="AA104" s="40">
        <f>IFERROR(Base!Z104/GAMSbase!Z104,"")</f>
        <v>1.7094410223735232</v>
      </c>
      <c r="AB104" s="40">
        <f>IFERROR(Base!AA104/GAMSbase!AA104,"")</f>
        <v>1.7176924685639303</v>
      </c>
      <c r="AC104" s="40">
        <f>IFERROR(Base!AB104/GAMSbase!AB104,"")</f>
        <v>1.7262421672200154</v>
      </c>
      <c r="AD104" s="40">
        <f>IFERROR(Base!AC104/GAMSbase!AC104,"")</f>
        <v>1.7350678452888786</v>
      </c>
      <c r="AE104" s="40">
        <f>IFERROR(Base!AD104/GAMSbase!AD104,"")</f>
        <v>1.7441478825613057</v>
      </c>
      <c r="AF104" s="40">
        <f>IFERROR(Base!AE104/GAMSbase!AE104,"")</f>
        <v>1.7534613297388117</v>
      </c>
      <c r="AG104" s="40">
        <f>IFERROR(Base!AF104/GAMSbase!AF104,"")</f>
        <v>1.7629879399829347</v>
      </c>
      <c r="AH104" s="40">
        <f>IFERROR(Base!AG104/GAMSbase!AG104,"")</f>
        <v>1.7727082097234022</v>
      </c>
      <c r="AI104" s="40">
        <f>IFERROR(Base!AH104/GAMSbase!AH104,"")</f>
        <v>1.7826034242231512</v>
      </c>
      <c r="AJ104" s="40">
        <f>IFERROR(Base!AI104/GAMSbase!AI104,"")</f>
        <v>1.7926557006814299</v>
      </c>
      <c r="AK104" s="40">
        <f>IFERROR(Base!AJ104/GAMSbase!AJ104,"")</f>
        <v>1.8028480173503278</v>
      </c>
      <c r="AL104" s="40">
        <f>IFERROR(Base!AK104/GAMSbase!AK104,"")</f>
        <v>1.81316420591495</v>
      </c>
      <c r="AM104" s="40">
        <f>IFERROR(Base!AL104/GAMSbase!AL104,"")</f>
        <v>1.8235888643040148</v>
      </c>
      <c r="AN104" s="40">
        <f>IFERROR(Base!AM104/GAMSbase!AM104,"")</f>
        <v>1.8341071117342405</v>
      </c>
      <c r="AO104" s="40">
        <f>IFERROR(Base!AN104/GAMSbase!AN104,"")</f>
        <v>1.8447040417841678</v>
      </c>
      <c r="AP104" s="40">
        <f>IFERROR(Base!AO104/GAMSbase!AO104,"")</f>
        <v>1.8553636189305733</v>
      </c>
      <c r="AQ104" s="40">
        <f>IFERROR(Base!AP104/GAMSbase!AP104,"")</f>
        <v>1.8660665613283673</v>
      </c>
      <c r="AR104" s="40">
        <f>IFERROR(Base!AQ104/GAMSbase!AQ104,"")</f>
        <v>1.8767864093435196</v>
      </c>
      <c r="AS104" s="40">
        <f>IFERROR(Base!AR104/GAMSbase!AR104,"")</f>
        <v>1.8874823822074391</v>
      </c>
      <c r="AT104" s="40">
        <f>IFERROR(Base!AS104/GAMSbase!AS104,"")</f>
        <v>1.8980866267726528</v>
      </c>
      <c r="AU104" s="40">
        <f>IFERROR(Base!AT104/GAMSbase!AT104,"")</f>
        <v>1.9084818474455441</v>
      </c>
      <c r="AV104" s="40">
        <f>IFERROR(Base!AU104/GAMSbase!AU104,"")</f>
        <v>1.9184629236622097</v>
      </c>
      <c r="AW104" s="40">
        <f>IFERROR(Base!AV104/GAMSbase!AV104,"")</f>
        <v>1.9308973552765771</v>
      </c>
      <c r="AX104" s="40">
        <f>IFERROR(Base!AW104/GAMSbase!AW104,"")</f>
        <v>1.9433666480229366</v>
      </c>
      <c r="AY104" s="40">
        <f>IFERROR(Base!AX104/GAMSbase!AX104,"")</f>
        <v>1.9560757922571079</v>
      </c>
      <c r="AZ104" s="40">
        <f>IFERROR(Base!AY104/GAMSbase!AY104,"")</f>
        <v>1.9694694141245088</v>
      </c>
      <c r="BA104" s="40">
        <f>IFERROR(Base!AZ104/GAMSbase!AZ104,"")</f>
        <v>1.9843766763422499</v>
      </c>
      <c r="BB104" s="40">
        <f>IFERROR(Base!BA104/GAMSbase!BA104,"")</f>
        <v>1.9822211718844858</v>
      </c>
      <c r="BC104" s="40">
        <f>IFERROR(Base!BB104/GAMSbase!BB104,"")</f>
        <v>1.9838129856900388</v>
      </c>
      <c r="BD104" s="40">
        <f>IFERROR(Base!BC104/GAMSbase!BC104,"")</f>
        <v>1.9879678150330371</v>
      </c>
      <c r="BE104" s="40">
        <f>IFERROR(Base!BD104/GAMSbase!BD104,"")</f>
        <v>1.9938959895090738</v>
      </c>
      <c r="BF104" s="40">
        <f>IFERROR(Base!BE104/GAMSbase!BE104,"")</f>
        <v>2.0010646787200121</v>
      </c>
      <c r="BG104" s="40">
        <f>IFERROR(Base!BF104/GAMSbase!BF104,"")</f>
        <v>2.0091112114445115</v>
      </c>
      <c r="BH104" s="40">
        <f>IFERROR(Base!BG104/GAMSbase!BG104,"")</f>
        <v>2.0177360020109427</v>
      </c>
      <c r="BI104" s="40">
        <f>IFERROR(Base!BH104/GAMSbase!BH104,"")</f>
        <v>2.0265252320747442</v>
      </c>
      <c r="BJ104" s="40">
        <f>IFERROR(Base!BI104/GAMSbase!BI104,"")</f>
        <v>2.0357347629162033</v>
      </c>
    </row>
    <row r="105" spans="1:62" x14ac:dyDescent="0.15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0.99783473782771537</v>
      </c>
      <c r="D105" s="40">
        <f>IFERROR(Base!C105/GAMSbase!C105,"")</f>
        <v>1.0660364640215545</v>
      </c>
      <c r="E105" s="40">
        <f>IFERROR(Base!D105/GAMSbase!D105,"")</f>
        <v>1.1135091077728121</v>
      </c>
      <c r="F105" s="40">
        <f>IFERROR(Base!E105/GAMSbase!E105,"")</f>
        <v>1.1452620245790854</v>
      </c>
      <c r="G105" s="40">
        <f>IFERROR(Base!F105/GAMSbase!F105,"")</f>
        <v>1.1652000931942219</v>
      </c>
      <c r="H105" s="40">
        <f>IFERROR(Base!G105/GAMSbase!G105,"")</f>
        <v>1.1763244456118653</v>
      </c>
      <c r="I105" s="40">
        <f>IFERROR(Base!H105/GAMSbase!H105,"")</f>
        <v>1.1809364651397505</v>
      </c>
      <c r="J105" s="40">
        <f>IFERROR(Base!I105/GAMSbase!I105,"")</f>
        <v>1.1808020106125363</v>
      </c>
      <c r="K105" s="40">
        <f>IFERROR(Base!J105/GAMSbase!J105,"")</f>
        <v>1.1772760925959742</v>
      </c>
      <c r="L105" s="40">
        <f>IFERROR(Base!K105/GAMSbase!K105,"")</f>
        <v>1.1713963414297477</v>
      </c>
      <c r="M105" s="40">
        <f>IFERROR(Base!L105/GAMSbase!L105,"")</f>
        <v>1.16395400877441</v>
      </c>
      <c r="N105" s="40">
        <f>IFERROR(Base!M105/GAMSbase!M105,"")</f>
        <v>1.1555487142698799</v>
      </c>
      <c r="O105" s="40">
        <f>IFERROR(Base!N105/GAMSbase!N105,"")</f>
        <v>1.1466310338752486</v>
      </c>
      <c r="P105" s="40">
        <f>IFERROR(Base!O105/GAMSbase!O105,"")</f>
        <v>1.137535959030578</v>
      </c>
      <c r="Q105" s="40">
        <f>IFERROR(Base!P105/GAMSbase!P105,"")</f>
        <v>1.1285092500270228</v>
      </c>
      <c r="R105" s="40">
        <f>IFERROR(Base!Q105/GAMSbase!Q105,"")</f>
        <v>1.1197281301646076</v>
      </c>
      <c r="S105" s="40">
        <f>IFERROR(Base!R105/GAMSbase!R105,"")</f>
        <v>1.1113174949944622</v>
      </c>
      <c r="T105" s="40">
        <f>IFERROR(Base!S105/GAMSbase!S105,"")</f>
        <v>1.1033626267416283</v>
      </c>
      <c r="U105" s="40">
        <f>IFERROR(Base!T105/GAMSbase!T105,"")</f>
        <v>1.094410087329216</v>
      </c>
      <c r="V105" s="40">
        <f>IFERROR(Base!U105/GAMSbase!U105,"")</f>
        <v>1.0862132883411069</v>
      </c>
      <c r="W105" s="40">
        <f>IFERROR(Base!V105/GAMSbase!V105,"")</f>
        <v>1.0787258403989857</v>
      </c>
      <c r="X105" s="40">
        <f>IFERROR(Base!W105/GAMSbase!W105,"")</f>
        <v>1.0719086980380028</v>
      </c>
      <c r="Y105" s="40">
        <f>IFERROR(Base!X105/GAMSbase!X105,"")</f>
        <v>1.0657279536287032</v>
      </c>
      <c r="Z105" s="40">
        <f>IFERROR(Base!Y105/GAMSbase!Y105,"")</f>
        <v>1.0601535644170039</v>
      </c>
      <c r="AA105" s="40">
        <f>IFERROR(Base!Z105/GAMSbase!Z105,"")</f>
        <v>1.0551586196150855</v>
      </c>
      <c r="AB105" s="40">
        <f>IFERROR(Base!AA105/GAMSbase!AA105,"")</f>
        <v>1.0507189682302782</v>
      </c>
      <c r="AC105" s="40">
        <f>IFERROR(Base!AB105/GAMSbase!AB105,"")</f>
        <v>1.0468130178912951</v>
      </c>
      <c r="AD105" s="40">
        <f>IFERROR(Base!AC105/GAMSbase!AC105,"")</f>
        <v>1.0434216905099862</v>
      </c>
      <c r="AE105" s="40">
        <f>IFERROR(Base!AD105/GAMSbase!AD105,"")</f>
        <v>1.0405284317702055</v>
      </c>
      <c r="AF105" s="40">
        <f>IFERROR(Base!AE105/GAMSbase!AE105,"")</f>
        <v>1.0381192818430132</v>
      </c>
      <c r="AG105" s="40">
        <f>IFERROR(Base!AF105/GAMSbase!AF105,"")</f>
        <v>1.0361829880582591</v>
      </c>
      <c r="AH105" s="40">
        <f>IFERROR(Base!AG105/GAMSbase!AG105,"")</f>
        <v>1.0347111386913945</v>
      </c>
      <c r="AI105" s="40">
        <f>IFERROR(Base!AH105/GAMSbase!AH105,"")</f>
        <v>1.0336983444646437</v>
      </c>
      <c r="AJ105" s="40">
        <f>IFERROR(Base!AI105/GAMSbase!AI105,"")</f>
        <v>1.0331424452171885</v>
      </c>
      <c r="AK105" s="40">
        <f>IFERROR(Base!AJ105/GAMSbase!AJ105,"")</f>
        <v>1.0330447799847875</v>
      </c>
      <c r="AL105" s="40">
        <f>IFERROR(Base!AK105/GAMSbase!AK105,"")</f>
        <v>1.0334104939560276</v>
      </c>
      <c r="AM105" s="40">
        <f>IFERROR(Base!AL105/GAMSbase!AL105,"")</f>
        <v>1.0342489302899474</v>
      </c>
      <c r="AN105" s="40">
        <f>IFERROR(Base!AM105/GAMSbase!AM105,"")</f>
        <v>1.0355741037344934</v>
      </c>
      <c r="AO105" s="40">
        <f>IFERROR(Base!AN105/GAMSbase!AN105,"")</f>
        <v>1.0374052887650771</v>
      </c>
      <c r="AP105" s="40">
        <f>IFERROR(Base!AO105/GAMSbase!AO105,"")</f>
        <v>1.039767740338879</v>
      </c>
      <c r="AQ105" s="40">
        <f>IFERROR(Base!AP105/GAMSbase!AP105,"")</f>
        <v>1.0426935915689424</v>
      </c>
      <c r="AR105" s="40">
        <f>IFERROR(Base!AQ105/GAMSbase!AQ105,"")</f>
        <v>1.0462229741177331</v>
      </c>
      <c r="AS105" s="40">
        <f>IFERROR(Base!AR105/GAMSbase!AR105,"")</f>
        <v>1.0504054219823133</v>
      </c>
      <c r="AT105" s="40">
        <f>IFERROR(Base!AS105/GAMSbase!AS105,"")</f>
        <v>1.0553016501549091</v>
      </c>
      <c r="AU105" s="40">
        <f>IFERROR(Base!AT105/GAMSbase!AT105,"")</f>
        <v>1.0609858356842397</v>
      </c>
      <c r="AV105" s="40">
        <f>IFERROR(Base!AU105/GAMSbase!AU105,"")</f>
        <v>1.0675485988747726</v>
      </c>
      <c r="AW105" s="40">
        <f>IFERROR(Base!AV105/GAMSbase!AV105,"")</f>
        <v>1.0783873980788452</v>
      </c>
      <c r="AX105" s="40">
        <f>IFERROR(Base!AW105/GAMSbase!AW105,"")</f>
        <v>1.0927846718226795</v>
      </c>
      <c r="AY105" s="40">
        <f>IFERROR(Base!AX105/GAMSbase!AX105,"")</f>
        <v>1.1101247806029881</v>
      </c>
      <c r="AZ105" s="40">
        <f>IFERROR(Base!AY105/GAMSbase!AY105,"")</f>
        <v>1.1298719961056978</v>
      </c>
      <c r="BA105" s="40">
        <f>IFERROR(Base!AZ105/GAMSbase!AZ105,"")</f>
        <v>1.1515543452615706</v>
      </c>
      <c r="BB105" s="40">
        <f>IFERROR(Base!BA105/GAMSbase!BA105,"")</f>
        <v>1.1747512426818989</v>
      </c>
      <c r="BC105" s="40">
        <f>IFERROR(Base!BB105/GAMSbase!BB105,"")</f>
        <v>1.1991180944059052</v>
      </c>
      <c r="BD105" s="40">
        <f>IFERROR(Base!BC105/GAMSbase!BC105,"")</f>
        <v>1.224342090308842</v>
      </c>
      <c r="BE105" s="40">
        <f>IFERROR(Base!BD105/GAMSbase!BD105,"")</f>
        <v>1.2501407634822059</v>
      </c>
      <c r="BF105" s="40">
        <f>IFERROR(Base!BE105/GAMSbase!BE105,"")</f>
        <v>1.276260767618949</v>
      </c>
      <c r="BG105" s="40">
        <f>IFERROR(Base!BF105/GAMSbase!BF105,"")</f>
        <v>1.3024767848944743</v>
      </c>
      <c r="BH105" s="40">
        <f>IFERROR(Base!BG105/GAMSbase!BG105,"")</f>
        <v>1.3278872992811876</v>
      </c>
      <c r="BI105" s="40">
        <f>IFERROR(Base!BH105/GAMSbase!BH105,"")</f>
        <v>1.3461393256657412</v>
      </c>
      <c r="BJ105" s="40">
        <f>IFERROR(Base!BI105/GAMSbase!BI105,"")</f>
        <v>1.3511929198956554</v>
      </c>
    </row>
    <row r="106" spans="1:62" x14ac:dyDescent="0.15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1.6506197825832845</v>
      </c>
      <c r="D106" s="40">
        <f>IFERROR(Base!C106/GAMSbase!C106,"")</f>
        <v>1.7614735254519078</v>
      </c>
      <c r="E106" s="40">
        <f>IFERROR(Base!D106/GAMSbase!D106,"")</f>
        <v>1.8366654433107055</v>
      </c>
      <c r="F106" s="40">
        <f>IFERROR(Base!E106/GAMSbase!E106,"")</f>
        <v>1.8854351503778508</v>
      </c>
      <c r="G106" s="40">
        <f>IFERROR(Base!F106/GAMSbase!F106,"")</f>
        <v>1.9148651063246478</v>
      </c>
      <c r="H106" s="40">
        <f>IFERROR(Base!G106/GAMSbase!G106,"")</f>
        <v>1.9302886068915217</v>
      </c>
      <c r="I106" s="40">
        <f>IFERROR(Base!H106/GAMSbase!H106,"")</f>
        <v>1.9357078887350969</v>
      </c>
      <c r="J106" s="40">
        <f>IFERROR(Base!I106/GAMSbase!I106,"")</f>
        <v>1.9341289697039212</v>
      </c>
      <c r="K106" s="40">
        <f>IFERROR(Base!J106/GAMSbase!J106,"")</f>
        <v>1.9278113246228441</v>
      </c>
      <c r="L106" s="40">
        <f>IFERROR(Base!K106/GAMSbase!K106,"")</f>
        <v>1.9184512227662078</v>
      </c>
      <c r="M106" s="40">
        <f>IFERROR(Base!L106/GAMSbase!L106,"")</f>
        <v>1.9073172389378452</v>
      </c>
      <c r="N106" s="40">
        <f>IFERROR(Base!M106/GAMSbase!M106,"")</f>
        <v>1.8953517610999477</v>
      </c>
      <c r="O106" s="40">
        <f>IFERROR(Base!N106/GAMSbase!N106,"")</f>
        <v>1.8832480002224732</v>
      </c>
      <c r="P106" s="40">
        <f>IFERROR(Base!O106/GAMSbase!O106,"")</f>
        <v>1.8715089455183096</v>
      </c>
      <c r="Q106" s="40">
        <f>IFERROR(Base!P106/GAMSbase!P106,"")</f>
        <v>1.8604927127154161</v>
      </c>
      <c r="R106" s="40">
        <f>IFERROR(Base!Q106/GAMSbase!Q106,"")</f>
        <v>1.8504474399196928</v>
      </c>
      <c r="S106" s="40">
        <f>IFERROR(Base!R106/GAMSbase!R106,"")</f>
        <v>1.8415380270536512</v>
      </c>
      <c r="T106" s="40">
        <f>IFERROR(Base!S106/GAMSbase!S106,"")</f>
        <v>1.8338663877295081</v>
      </c>
      <c r="U106" s="40">
        <f>IFERROR(Base!T106/GAMSbase!T106,"")</f>
        <v>1.8249701222106183</v>
      </c>
      <c r="V106" s="40">
        <f>IFERROR(Base!U106/GAMSbase!U106,"")</f>
        <v>1.8177643407048498</v>
      </c>
      <c r="W106" s="40">
        <f>IFERROR(Base!V106/GAMSbase!V106,"")</f>
        <v>1.8121381135730719</v>
      </c>
      <c r="X106" s="40">
        <f>IFERROR(Base!W106/GAMSbase!W106,"")</f>
        <v>1.8079981523228148</v>
      </c>
      <c r="Y106" s="40">
        <f>IFERROR(Base!X106/GAMSbase!X106,"")</f>
        <v>1.8052635531757106</v>
      </c>
      <c r="Z106" s="40">
        <f>IFERROR(Base!Y106/GAMSbase!Y106,"")</f>
        <v>1.8038626950734338</v>
      </c>
      <c r="AA106" s="40">
        <f>IFERROR(Base!Z106/GAMSbase!Z106,"")</f>
        <v>1.8037314303102381</v>
      </c>
      <c r="AB106" s="40">
        <f>IFERROR(Base!AA106/GAMSbase!AA106,"")</f>
        <v>1.8048120570607564</v>
      </c>
      <c r="AC106" s="40">
        <f>IFERROR(Base!AB106/GAMSbase!AB106,"")</f>
        <v>1.8070527721090883</v>
      </c>
      <c r="AD106" s="40">
        <f>IFERROR(Base!AC106/GAMSbase!AC106,"")</f>
        <v>1.8104074236640655</v>
      </c>
      <c r="AE106" s="40">
        <f>IFERROR(Base!AD106/GAMSbase!AD106,"")</f>
        <v>1.8148354600868004</v>
      </c>
      <c r="AF106" s="40">
        <f>IFERROR(Base!AE106/GAMSbase!AE106,"")</f>
        <v>1.8203020172597784</v>
      </c>
      <c r="AG106" s="40">
        <f>IFERROR(Base!AF106/GAMSbase!AF106,"")</f>
        <v>1.8267781122992555</v>
      </c>
      <c r="AH106" s="40">
        <f>IFERROR(Base!AG106/GAMSbase!AG106,"")</f>
        <v>1.8342409312105417</v>
      </c>
      <c r="AI106" s="40">
        <f>IFERROR(Base!AH106/GAMSbase!AH106,"")</f>
        <v>1.8426742076908089</v>
      </c>
      <c r="AJ106" s="40">
        <f>IFERROR(Base!AI106/GAMSbase!AI106,"")</f>
        <v>1.8520686949453042</v>
      </c>
      <c r="AK106" s="40">
        <f>IFERROR(Base!AJ106/GAMSbase!AJ106,"")</f>
        <v>1.862422734164511</v>
      </c>
      <c r="AL106" s="40">
        <f>IFERROR(Base!AK106/GAMSbase!AK106,"")</f>
        <v>1.8737429178101919</v>
      </c>
      <c r="AM106" s="40">
        <f>IFERROR(Base!AL106/GAMSbase!AL106,"")</f>
        <v>1.8860448314293519</v>
      </c>
      <c r="AN106" s="40">
        <f>IFERROR(Base!AM106/GAMSbase!AM106,"")</f>
        <v>1.899353828127442</v>
      </c>
      <c r="AO106" s="40">
        <f>IFERROR(Base!AN106/GAMSbase!AN106,"")</f>
        <v>1.9137057291660287</v>
      </c>
      <c r="AP106" s="40">
        <f>IFERROR(Base!AO106/GAMSbase!AO106,"")</f>
        <v>1.9291472373355822</v>
      </c>
      <c r="AQ106" s="40">
        <f>IFERROR(Base!AP106/GAMSbase!AP106,"")</f>
        <v>1.9457356448435228</v>
      </c>
      <c r="AR106" s="40">
        <f>IFERROR(Base!AQ106/GAMSbase!AQ106,"")</f>
        <v>1.9635370590503272</v>
      </c>
      <c r="AS106" s="40">
        <f>IFERROR(Base!AR106/GAMSbase!AR106,"")</f>
        <v>1.9826217282465017</v>
      </c>
      <c r="AT106" s="40">
        <f>IFERROR(Base!AS106/GAMSbase!AS106,"")</f>
        <v>2.0030539490157611</v>
      </c>
      <c r="AU106" s="40">
        <f>IFERROR(Base!AT106/GAMSbase!AT106,"")</f>
        <v>2.0248722070535696</v>
      </c>
      <c r="AV106" s="40">
        <f>IFERROR(Base!AU106/GAMSbase!AU106,"")</f>
        <v>2.0480524061358456</v>
      </c>
      <c r="AW106" s="40">
        <f>IFERROR(Base!AV106/GAMSbase!AV106,"")</f>
        <v>2.0822553753355737</v>
      </c>
      <c r="AX106" s="40">
        <f>IFERROR(Base!AW106/GAMSbase!AW106,"")</f>
        <v>2.1236812848754334</v>
      </c>
      <c r="AY106" s="40">
        <f>IFERROR(Base!AX106/GAMSbase!AX106,"")</f>
        <v>2.171488208819496</v>
      </c>
      <c r="AZ106" s="40">
        <f>IFERROR(Base!AY106/GAMSbase!AY106,"")</f>
        <v>2.2252483376849415</v>
      </c>
      <c r="BA106" s="40">
        <f>IFERROR(Base!AZ106/GAMSbase!AZ106,"")</f>
        <v>2.2851175833346478</v>
      </c>
      <c r="BB106" s="40">
        <f>IFERROR(Base!BA106/GAMSbase!BA106,"")</f>
        <v>2.3286167845536991</v>
      </c>
      <c r="BC106" s="40">
        <f>IFERROR(Base!BB106/GAMSbase!BB106,"")</f>
        <v>2.3788260479050316</v>
      </c>
      <c r="BD106" s="40">
        <f>IFERROR(Base!BC106/GAMSbase!BC106,"")</f>
        <v>2.433952670860501</v>
      </c>
      <c r="BE106" s="40">
        <f>IFERROR(Base!BD106/GAMSbase!BD106,"")</f>
        <v>2.4926506555812771</v>
      </c>
      <c r="BF106" s="40">
        <f>IFERROR(Base!BE106/GAMSbase!BE106,"")</f>
        <v>2.5538803442275797</v>
      </c>
      <c r="BG106" s="40">
        <f>IFERROR(Base!BF106/GAMSbase!BF106,"")</f>
        <v>2.6168207100994567</v>
      </c>
      <c r="BH106" s="40">
        <f>IFERROR(Base!BG106/GAMSbase!BG106,"")</f>
        <v>2.6793260110520913</v>
      </c>
      <c r="BI106" s="40">
        <f>IFERROR(Base!BH106/GAMSbase!BH106,"")</f>
        <v>2.7279853098494042</v>
      </c>
      <c r="BJ106" s="40">
        <f>IFERROR(Base!BI106/GAMSbase!BI106,"")</f>
        <v>2.7506703976166222</v>
      </c>
    </row>
    <row r="107" spans="1:62" x14ac:dyDescent="0.15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1.6542076940308366</v>
      </c>
      <c r="D107" s="40">
        <f>IFERROR(Base!C107/GAMSbase!C107,"")</f>
        <v>1.6521075443338595</v>
      </c>
      <c r="E107" s="40">
        <f>IFERROR(Base!D107/GAMSbase!D107,"")</f>
        <v>1.6488761854790503</v>
      </c>
      <c r="F107" s="40">
        <f>IFERROR(Base!E107/GAMSbase!E107,"")</f>
        <v>1.6453657953877177</v>
      </c>
      <c r="G107" s="40">
        <f>IFERROR(Base!F107/GAMSbase!F107,"")</f>
        <v>1.6420482486991221</v>
      </c>
      <c r="H107" s="40">
        <f>IFERROR(Base!G107/GAMSbase!G107,"")</f>
        <v>1.6391808779518748</v>
      </c>
      <c r="I107" s="40">
        <f>IFERROR(Base!H107/GAMSbase!H107,"")</f>
        <v>1.6369005012486397</v>
      </c>
      <c r="J107" s="40">
        <f>IFERROR(Base!I107/GAMSbase!I107,"")</f>
        <v>1.6352762224689086</v>
      </c>
      <c r="K107" s="40">
        <f>IFERROR(Base!J107/GAMSbase!J107,"")</f>
        <v>1.6343389207504164</v>
      </c>
      <c r="L107" s="40">
        <f>IFERROR(Base!K107/GAMSbase!K107,"")</f>
        <v>1.6340976578134336</v>
      </c>
      <c r="M107" s="40">
        <f>IFERROR(Base!L107/GAMSbase!L107,"")</f>
        <v>1.6345487703270363</v>
      </c>
      <c r="N107" s="40">
        <f>IFERROR(Base!M107/GAMSbase!M107,"")</f>
        <v>1.6356808844051132</v>
      </c>
      <c r="O107" s="40">
        <f>IFERROR(Base!N107/GAMSbase!N107,"")</f>
        <v>1.6374776645377571</v>
      </c>
      <c r="P107" s="40">
        <f>IFERROR(Base!O107/GAMSbase!O107,"")</f>
        <v>1.6399193046410769</v>
      </c>
      <c r="Q107" s="40">
        <f>IFERROR(Base!P107/GAMSbase!P107,"")</f>
        <v>1.6429833146560293</v>
      </c>
      <c r="R107" s="40">
        <f>IFERROR(Base!Q107/GAMSbase!Q107,"")</f>
        <v>1.6466448816817343</v>
      </c>
      <c r="S107" s="40">
        <f>IFERROR(Base!R107/GAMSbase!R107,"")</f>
        <v>1.6508769152810205</v>
      </c>
      <c r="T107" s="40">
        <f>IFERROR(Base!S107/GAMSbase!S107,"")</f>
        <v>1.6556497495110289</v>
      </c>
      <c r="U107" s="40">
        <f>IFERROR(Base!T107/GAMSbase!T107,"")</f>
        <v>1.6610342717669573</v>
      </c>
      <c r="V107" s="40">
        <f>IFERROR(Base!U107/GAMSbase!U107,"")</f>
        <v>1.6669455834934748</v>
      </c>
      <c r="W107" s="40">
        <f>IFERROR(Base!V107/GAMSbase!V107,"")</f>
        <v>1.6733470098402101</v>
      </c>
      <c r="X107" s="40">
        <f>IFERROR(Base!W107/GAMSbase!W107,"")</f>
        <v>1.6802042599421314</v>
      </c>
      <c r="Y107" s="40">
        <f>IFERROR(Base!X107/GAMSbase!X107,"")</f>
        <v>1.6874843791688381</v>
      </c>
      <c r="Z107" s="40">
        <f>IFERROR(Base!Y107/GAMSbase!Y107,"")</f>
        <v>1.6951551985337099</v>
      </c>
      <c r="AA107" s="40">
        <f>IFERROR(Base!Z107/GAMSbase!Z107,"")</f>
        <v>1.7031850658474721</v>
      </c>
      <c r="AB107" s="40">
        <f>IFERROR(Base!AA107/GAMSbase!AA107,"")</f>
        <v>1.7115427338330287</v>
      </c>
      <c r="AC107" s="40">
        <f>IFERROR(Base!AB107/GAMSbase!AB107,"")</f>
        <v>1.7201973345470449</v>
      </c>
      <c r="AD107" s="40">
        <f>IFERROR(Base!AC107/GAMSbase!AC107,"")</f>
        <v>1.7291183981543157</v>
      </c>
      <c r="AE107" s="40">
        <f>IFERROR(Base!AD107/GAMSbase!AD107,"")</f>
        <v>1.7382758929702187</v>
      </c>
      <c r="AF107" s="40">
        <f>IFERROR(Base!AE107/GAMSbase!AE107,"")</f>
        <v>1.7476402753354596</v>
      </c>
      <c r="AG107" s="40">
        <f>IFERROR(Base!AF107/GAMSbase!AF107,"")</f>
        <v>1.7571825406961092</v>
      </c>
      <c r="AH107" s="40">
        <f>IFERROR(Base!AG107/GAMSbase!AG107,"")</f>
        <v>1.7668742724878228</v>
      </c>
      <c r="AI107" s="40">
        <f>IFERROR(Base!AH107/GAMSbase!AH107,"")</f>
        <v>1.7766876850478353</v>
      </c>
      <c r="AJ107" s="40">
        <f>IFERROR(Base!AI107/GAMSbase!AI107,"")</f>
        <v>1.7865956539265253</v>
      </c>
      <c r="AK107" s="40">
        <f>IFERROR(Base!AJ107/GAMSbase!AJ107,"")</f>
        <v>1.7965717225550231</v>
      </c>
      <c r="AL107" s="40">
        <f>IFERROR(Base!AK107/GAMSbase!AK107,"")</f>
        <v>1.8065900628992138</v>
      </c>
      <c r="AM107" s="40">
        <f>IFERROR(Base!AL107/GAMSbase!AL107,"")</f>
        <v>1.8166253476428302</v>
      </c>
      <c r="AN107" s="40">
        <f>IFERROR(Base!AM107/GAMSbase!AM107,"")</f>
        <v>1.8266524562135713</v>
      </c>
      <c r="AO107" s="40">
        <f>IFERROR(Base!AN107/GAMSbase!AN107,"")</f>
        <v>1.8366458714398683</v>
      </c>
      <c r="AP107" s="40">
        <f>IFERROR(Base!AO107/GAMSbase!AO107,"")</f>
        <v>1.8465785143855458</v>
      </c>
      <c r="AQ107" s="40">
        <f>IFERROR(Base!AP107/GAMSbase!AP107,"")</f>
        <v>1.8564195646617048</v>
      </c>
      <c r="AR107" s="40">
        <f>IFERROR(Base!AQ107/GAMSbase!AQ107,"")</f>
        <v>1.8661304751181631</v>
      </c>
      <c r="AS107" s="40">
        <f>IFERROR(Base!AR107/GAMSbase!AR107,"")</f>
        <v>1.8756578022291797</v>
      </c>
      <c r="AT107" s="40">
        <f>IFERROR(Base!AS107/GAMSbase!AS107,"")</f>
        <v>1.8849204933888302</v>
      </c>
      <c r="AU107" s="40">
        <f>IFERROR(Base!AT107/GAMSbase!AT107,"")</f>
        <v>1.893787691379567</v>
      </c>
      <c r="AV107" s="40">
        <f>IFERROR(Base!AU107/GAMSbase!AU107,"")</f>
        <v>1.9020407936412131</v>
      </c>
      <c r="AW107" s="40">
        <f>IFERROR(Base!AV107/GAMSbase!AV107,"")</f>
        <v>1.9117858738734261</v>
      </c>
      <c r="AX107" s="40">
        <f>IFERROR(Base!AW107/GAMSbase!AW107,"")</f>
        <v>1.9208129067580397</v>
      </c>
      <c r="AY107" s="40">
        <f>IFERROR(Base!AX107/GAMSbase!AX107,"")</f>
        <v>1.929506566513455</v>
      </c>
      <c r="AZ107" s="40">
        <f>IFERROR(Base!AY107/GAMSbase!AY107,"")</f>
        <v>1.9384687496240638</v>
      </c>
      <c r="BA107" s="40">
        <f>IFERROR(Base!AZ107/GAMSbase!AZ107,"")</f>
        <v>1.9486533973089875</v>
      </c>
      <c r="BB107" s="40">
        <f>IFERROR(Base!BA107/GAMSbase!BA107,"")</f>
        <v>1.9419725779167512</v>
      </c>
      <c r="BC107" s="40">
        <f>IFERROR(Base!BB107/GAMSbase!BB107,"")</f>
        <v>1.9389774901815968</v>
      </c>
      <c r="BD107" s="40">
        <f>IFERROR(Base!BC107/GAMSbase!BC107,"")</f>
        <v>1.9385617970906335</v>
      </c>
      <c r="BE107" s="40">
        <f>IFERROR(Base!BD107/GAMSbase!BD107,"")</f>
        <v>1.9399968534650667</v>
      </c>
      <c r="BF107" s="40">
        <f>IFERROR(Base!BE107/GAMSbase!BE107,"")</f>
        <v>1.9427960976340697</v>
      </c>
      <c r="BG107" s="40">
        <f>IFERROR(Base!BF107/GAMSbase!BF107,"")</f>
        <v>1.9466305369873875</v>
      </c>
      <c r="BH107" s="40">
        <f>IFERROR(Base!BG107/GAMSbase!BG107,"")</f>
        <v>1.9513290936414753</v>
      </c>
      <c r="BI107" s="40">
        <f>IFERROR(Base!BH107/GAMSbase!BH107,"")</f>
        <v>1.957370639627241</v>
      </c>
      <c r="BJ107" s="40">
        <f>IFERROR(Base!BI107/GAMSbase!BI107,"")</f>
        <v>1.9657632604496316</v>
      </c>
    </row>
    <row r="108" spans="1:62" x14ac:dyDescent="0.15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 x14ac:dyDescent="0.15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1.710740361158321</v>
      </c>
      <c r="E109" s="40">
        <f>IFERROR(Base!D109/GAMSbase!D109,"")</f>
        <v>1.6785364410156332</v>
      </c>
      <c r="F109" s="40">
        <f>IFERROR(Base!E109/GAMSbase!E109,"")</f>
        <v>1.6469170381911704</v>
      </c>
      <c r="G109" s="40">
        <f>IFERROR(Base!F109/GAMSbase!F109,"")</f>
        <v>1.6163258264357718</v>
      </c>
      <c r="H109" s="40">
        <f>IFERROR(Base!G109/GAMSbase!G109,"")</f>
        <v>1.5869679155284804</v>
      </c>
      <c r="I109" s="40">
        <f>IFERROR(Base!H109/GAMSbase!H109,"")</f>
        <v>1.5589182402748649</v>
      </c>
      <c r="J109" s="40">
        <f>IFERROR(Base!I109/GAMSbase!I109,"")</f>
        <v>1.5321820218391344</v>
      </c>
      <c r="K109" s="40">
        <f>IFERROR(Base!J109/GAMSbase!J109,"")</f>
        <v>1.5067279805857465</v>
      </c>
      <c r="L109" s="40">
        <f>IFERROR(Base!K109/GAMSbase!K109,"")</f>
        <v>1.4825064972516062</v>
      </c>
      <c r="M109" s="40">
        <f>IFERROR(Base!L109/GAMSbase!L109,"")</f>
        <v>1.4594593789322226</v>
      </c>
      <c r="N109" s="40">
        <f>IFERROR(Base!M109/GAMSbase!M109,"")</f>
        <v>1.4375253398600121</v>
      </c>
      <c r="O109" s="40">
        <f>IFERROR(Base!N109/GAMSbase!N109,"")</f>
        <v>1.4166430021293472</v>
      </c>
      <c r="P109" s="40">
        <f>IFERROR(Base!O109/GAMSbase!O109,"")</f>
        <v>1.3967521488004582</v>
      </c>
      <c r="Q109" s="40">
        <f>IFERROR(Base!P109/GAMSbase!P109,"")</f>
        <v>1.3777945498310149</v>
      </c>
      <c r="R109" s="40">
        <f>IFERROR(Base!Q109/GAMSbase!Q109,"")</f>
        <v>1.3597141428628774</v>
      </c>
      <c r="S109" s="40">
        <f>IFERROR(Base!R109/GAMSbase!R109,"")</f>
        <v>1.3424569296629194</v>
      </c>
      <c r="T109" s="40">
        <f>IFERROR(Base!S109/GAMSbase!S109,"")</f>
        <v>1.3259705665862811</v>
      </c>
      <c r="U109" s="40">
        <f>IFERROR(Base!T109/GAMSbase!T109,"")</f>
        <v>1.3102036063852807</v>
      </c>
      <c r="V109" s="40">
        <f>IFERROR(Base!U109/GAMSbase!U109,"")</f>
        <v>1.2951378459242691</v>
      </c>
      <c r="W109" s="40">
        <f>IFERROR(Base!V109/GAMSbase!V109,"")</f>
        <v>1.2807242666357279</v>
      </c>
      <c r="X109" s="40">
        <f>IFERROR(Base!W109/GAMSbase!W109,"")</f>
        <v>1.2669187114618916</v>
      </c>
      <c r="Y109" s="40">
        <f>IFERROR(Base!X109/GAMSbase!X109,"")</f>
        <v>1.2536806932376021</v>
      </c>
      <c r="Z109" s="40">
        <f>IFERROR(Base!Y109/GAMSbase!Y109,"")</f>
        <v>1.2409726923706343</v>
      </c>
      <c r="AA109" s="40">
        <f>IFERROR(Base!Z109/GAMSbase!Z109,"")</f>
        <v>1.2287597153927619</v>
      </c>
      <c r="AB109" s="40">
        <f>IFERROR(Base!AA109/GAMSbase!AA109,"")</f>
        <v>1.217009011012794</v>
      </c>
      <c r="AC109" s="40">
        <f>IFERROR(Base!AB109/GAMSbase!AB109,"")</f>
        <v>1.205689874586279</v>
      </c>
      <c r="AD109" s="40">
        <f>IFERROR(Base!AC109/GAMSbase!AC109,"")</f>
        <v>1.1947735133629702</v>
      </c>
      <c r="AE109" s="40">
        <f>IFERROR(Base!AD109/GAMSbase!AD109,"")</f>
        <v>1.1842329357008279</v>
      </c>
      <c r="AF109" s="40">
        <f>IFERROR(Base!AE109/GAMSbase!AE109,"")</f>
        <v>1.174042868694285</v>
      </c>
      <c r="AG109" s="40">
        <f>IFERROR(Base!AF109/GAMSbase!AF109,"")</f>
        <v>1.164179685685705</v>
      </c>
      <c r="AH109" s="40">
        <f>IFERROR(Base!AG109/GAMSbase!AG109,"")</f>
        <v>1.1546213427509808</v>
      </c>
      <c r="AI109" s="40">
        <f>IFERROR(Base!AH109/GAMSbase!AH109,"")</f>
        <v>1.1453473213785115</v>
      </c>
      <c r="AJ109" s="40">
        <f>IFERROR(Base!AI109/GAMSbase!AI109,"")</f>
        <v>1.1363385728760744</v>
      </c>
      <c r="AK109" s="40">
        <f>IFERROR(Base!AJ109/GAMSbase!AJ109,"")</f>
        <v>1.1275774552547484</v>
      </c>
      <c r="AL109" s="40">
        <f>IFERROR(Base!AK109/GAMSbase!AK109,"")</f>
        <v>1.1190476522338548</v>
      </c>
      <c r="AM109" s="40">
        <f>IFERROR(Base!AL109/GAMSbase!AL109,"")</f>
        <v>1.1107340449613954</v>
      </c>
      <c r="AN109" s="40">
        <f>IFERROR(Base!AM109/GAMSbase!AM109,"")</f>
        <v>1.1026225017728353</v>
      </c>
      <c r="AO109" s="40">
        <f>IFERROR(Base!AN109/GAMSbase!AN109,"")</f>
        <v>1.0946994986025229</v>
      </c>
      <c r="AP109" s="40">
        <f>IFERROR(Base!AO109/GAMSbase!AO109,"")</f>
        <v>1.0869514456033187</v>
      </c>
      <c r="AQ109" s="40">
        <f>IFERROR(Base!AP109/GAMSbase!AP109,"")</f>
        <v>1.0793634762595818</v>
      </c>
      <c r="AR109" s="40">
        <f>IFERROR(Base!AQ109/GAMSbase!AQ109,"")</f>
        <v>1.071917286700468</v>
      </c>
      <c r="AS109" s="40">
        <f>IFERROR(Base!AR109/GAMSbase!AR109,"")</f>
        <v>1.0645873383130682</v>
      </c>
      <c r="AT109" s="40">
        <f>IFERROR(Base!AS109/GAMSbase!AS109,"")</f>
        <v>1.057334202141093</v>
      </c>
      <c r="AU109" s="40">
        <f>IFERROR(Base!AT109/GAMSbase!AT109,"")</f>
        <v>1.0500931249210241</v>
      </c>
      <c r="AV109" s="40">
        <f>IFERROR(Base!AU109/GAMSbase!AU109,"")</f>
        <v>0.71082992543629153</v>
      </c>
      <c r="AW109" s="40">
        <f>IFERROR(Base!AV109/GAMSbase!AV109,"")</f>
        <v>0.70073841163171846</v>
      </c>
      <c r="AX109" s="40">
        <f>IFERROR(Base!AW109/GAMSbase!AW109,"")</f>
        <v>0.69084546913079714</v>
      </c>
      <c r="AY109" s="40">
        <f>IFERROR(Base!AX109/GAMSbase!AX109,"")</f>
        <v>0.68121788562999497</v>
      </c>
      <c r="AZ109" s="40">
        <f>IFERROR(Base!AY109/GAMSbase!AY109,"")</f>
        <v>0.67199855482339688</v>
      </c>
      <c r="BA109" s="40">
        <f>IFERROR(Base!AZ109/GAMSbase!AZ109,"")</f>
        <v>0.6634470461509574</v>
      </c>
      <c r="BB109" s="40">
        <f>IFERROR(Base!BA109/GAMSbase!BA109,"")</f>
        <v>0.64944355372961393</v>
      </c>
      <c r="BC109" s="40">
        <f>IFERROR(Base!BB109/GAMSbase!BB109,"")</f>
        <v>0.63700237867597642</v>
      </c>
      <c r="BD109" s="40">
        <f>IFERROR(Base!BC109/GAMSbase!BC109,"")</f>
        <v>0.62566859600082758</v>
      </c>
      <c r="BE109" s="40">
        <f>IFERROR(Base!BD109/GAMSbase!BD109,"")</f>
        <v>0.61514235430219988</v>
      </c>
      <c r="BF109" s="40">
        <f>IFERROR(Base!BE109/GAMSbase!BE109,"")</f>
        <v>0.60522324832998842</v>
      </c>
      <c r="BG109" s="40">
        <f>IFERROR(Base!BF109/GAMSbase!BF109,"")</f>
        <v>0.64463887571400713</v>
      </c>
      <c r="BH109" s="40">
        <f>IFERROR(Base!BG109/GAMSbase!BG109,"")</f>
        <v>1.4342938264215275</v>
      </c>
      <c r="BI109" s="40">
        <f>IFERROR(Base!BH109/GAMSbase!BH109,"")</f>
        <v>5.9386456910098815</v>
      </c>
      <c r="BJ109" s="40" t="str">
        <f>IFERROR(Base!BI109/GAMSbase!BI109,"")</f>
        <v/>
      </c>
    </row>
    <row r="110" spans="1:62" x14ac:dyDescent="0.15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1.6542070168155589</v>
      </c>
      <c r="D110" s="40">
        <f>IFERROR(Base!C110/GAMSbase!C110,"")</f>
        <v>1.6521070388124734</v>
      </c>
      <c r="E110" s="40">
        <f>IFERROR(Base!D110/GAMSbase!D110,"")</f>
        <v>1.6488758974236688</v>
      </c>
      <c r="F110" s="40">
        <f>IFERROR(Base!E110/GAMSbase!E110,"")</f>
        <v>1.6453657784124966</v>
      </c>
      <c r="G110" s="40">
        <f>IFERROR(Base!F110/GAMSbase!F110,"")</f>
        <v>1.6420485660498452</v>
      </c>
      <c r="H110" s="40">
        <f>IFERROR(Base!G110/GAMSbase!G110,"")</f>
        <v>1.6391816044673437</v>
      </c>
      <c r="I110" s="40">
        <f>IFERROR(Base!H110/GAMSbase!H110,"")</f>
        <v>1.636901725555147</v>
      </c>
      <c r="J110" s="40">
        <f>IFERROR(Base!I110/GAMSbase!I110,"")</f>
        <v>1.6352780495140515</v>
      </c>
      <c r="K110" s="40">
        <f>IFERROR(Base!J110/GAMSbase!J110,"")</f>
        <v>1.6343414747479876</v>
      </c>
      <c r="L110" s="40">
        <f>IFERROR(Base!K110/GAMSbase!K110,"")</f>
        <v>1.6341010856715172</v>
      </c>
      <c r="M110" s="40">
        <f>IFERROR(Base!L110/GAMSbase!L110,"")</f>
        <v>1.6345532456554983</v>
      </c>
      <c r="N110" s="40">
        <f>IFERROR(Base!M110/GAMSbase!M110,"")</f>
        <v>1.6356866121880513</v>
      </c>
      <c r="O110" s="40">
        <f>IFERROR(Base!N110/GAMSbase!N110,"")</f>
        <v>1.6374848865860165</v>
      </c>
      <c r="P110" s="40">
        <f>IFERROR(Base!O110/GAMSbase!O110,"")</f>
        <v>1.6399283059473169</v>
      </c>
      <c r="Q110" s="40">
        <f>IFERROR(Base!P110/GAMSbase!P110,"")</f>
        <v>1.6429944307912174</v>
      </c>
      <c r="R110" s="40">
        <f>IFERROR(Base!Q110/GAMSbase!Q110,"")</f>
        <v>1.6466585074020614</v>
      </c>
      <c r="S110" s="40">
        <f>IFERROR(Base!R110/GAMSbase!R110,"")</f>
        <v>1.6508935145275796</v>
      </c>
      <c r="T110" s="40">
        <f>IFERROR(Base!S110/GAMSbase!S110,"")</f>
        <v>1.6556698670106269</v>
      </c>
      <c r="U110" s="40">
        <f>IFERROR(Base!T110/GAMSbase!T110,"")</f>
        <v>1.6610585536604718</v>
      </c>
      <c r="V110" s="40">
        <f>IFERROR(Base!U110/GAMSbase!U110,"")</f>
        <v>1.6669747806246675</v>
      </c>
      <c r="W110" s="40">
        <f>IFERROR(Base!V110/GAMSbase!V110,"")</f>
        <v>1.6733820011476939</v>
      </c>
      <c r="X110" s="40">
        <f>IFERROR(Base!W110/GAMSbase!W110,"")</f>
        <v>1.6802460733926214</v>
      </c>
      <c r="Y110" s="40">
        <f>IFERROR(Base!X110/GAMSbase!X110,"")</f>
        <v>1.687534215965953</v>
      </c>
      <c r="Z110" s="40">
        <f>IFERROR(Base!Y110/GAMSbase!Y110,"")</f>
        <v>1.6952144610940845</v>
      </c>
      <c r="AA110" s="40">
        <f>IFERROR(Base!Z110/GAMSbase!Z110,"")</f>
        <v>1.7032553901026253</v>
      </c>
      <c r="AB110" s="40">
        <f>IFERROR(Base!AA110/GAMSbase!AA110,"")</f>
        <v>1.7116260265029739</v>
      </c>
      <c r="AC110" s="40">
        <f>IFERROR(Base!AB110/GAMSbase!AB110,"")</f>
        <v>1.7202958161174906</v>
      </c>
      <c r="AD110" s="40">
        <f>IFERROR(Base!AC110/GAMSbase!AC110,"")</f>
        <v>1.7292346523914834</v>
      </c>
      <c r="AE110" s="40">
        <f>IFERROR(Base!AD110/GAMSbase!AD110,"")</f>
        <v>1.7384129239266262</v>
      </c>
      <c r="AF110" s="40">
        <f>IFERROR(Base!AE110/GAMSbase!AE110,"")</f>
        <v>1.7478015729271805</v>
      </c>
      <c r="AG110" s="40">
        <f>IFERROR(Base!AF110/GAMSbase!AF110,"")</f>
        <v>1.7573721560816429</v>
      </c>
      <c r="AH110" s="40">
        <f>IFERROR(Base!AG110/GAMSbase!AG110,"")</f>
        <v>1.7670969046477292</v>
      </c>
      <c r="AI110" s="40">
        <f>IFERROR(Base!AH110/GAMSbase!AH110,"")</f>
        <v>1.7769487801446275</v>
      </c>
      <c r="AJ110" s="40">
        <f>IFERROR(Base!AI110/GAMSbase!AI110,"")</f>
        <v>1.7869015192393518</v>
      </c>
      <c r="AK110" s="40">
        <f>IFERROR(Base!AJ110/GAMSbase!AJ110,"")</f>
        <v>1.7969296570097304</v>
      </c>
      <c r="AL110" s="40">
        <f>IFERROR(Base!AK110/GAMSbase!AK110,"")</f>
        <v>1.8070085064697607</v>
      </c>
      <c r="AM110" s="40">
        <f>IFERROR(Base!AL110/GAMSbase!AL110,"")</f>
        <v>1.8171140521640377</v>
      </c>
      <c r="AN110" s="40">
        <f>IFERROR(Base!AM110/GAMSbase!AM110,"")</f>
        <v>1.8272226804096705</v>
      </c>
      <c r="AO110" s="40">
        <f>IFERROR(Base!AN110/GAMSbase!AN110,"")</f>
        <v>1.8373106032031548</v>
      </c>
      <c r="AP110" s="40">
        <f>IFERROR(Base!AO110/GAMSbase!AO110,"")</f>
        <v>1.8473527234396807</v>
      </c>
      <c r="AQ110" s="40">
        <f>IFERROR(Base!AP110/GAMSbase!AP110,"")</f>
        <v>1.8573204885665582</v>
      </c>
      <c r="AR110" s="40">
        <f>IFERROR(Base!AQ110/GAMSbase!AQ110,"")</f>
        <v>1.8671779407638416</v>
      </c>
      <c r="AS110" s="40">
        <f>IFERROR(Base!AR110/GAMSbase!AR110,"")</f>
        <v>1.8768745827990636</v>
      </c>
      <c r="AT110" s="40">
        <f>IFERROR(Base!AS110/GAMSbase!AS110,"")</f>
        <v>1.8863326959620303</v>
      </c>
      <c r="AU110" s="40">
        <f>IFERROR(Base!AT110/GAMSbase!AT110,"")</f>
        <v>1.8954251600871181</v>
      </c>
      <c r="AV110" s="40">
        <f>IFERROR(Base!AU110/GAMSbase!AU110,"")</f>
        <v>1.9084819203975669</v>
      </c>
      <c r="AW110" s="40">
        <f>IFERROR(Base!AV110/GAMSbase!AV110,"")</f>
        <v>1.9179160902298085</v>
      </c>
      <c r="AX110" s="40">
        <f>IFERROR(Base!AW110/GAMSbase!AW110,"")</f>
        <v>1.9266388106998196</v>
      </c>
      <c r="AY110" s="40">
        <f>IFERROR(Base!AX110/GAMSbase!AX110,"")</f>
        <v>1.9350377815585598</v>
      </c>
      <c r="AZ110" s="40">
        <f>IFERROR(Base!AY110/GAMSbase!AY110,"")</f>
        <v>1.9437177143554332</v>
      </c>
      <c r="BA110" s="40">
        <f>IFERROR(Base!AZ110/GAMSbase!AZ110,"")</f>
        <v>1.953635456925074</v>
      </c>
      <c r="BB110" s="40">
        <f>IFERROR(Base!BA110/GAMSbase!BA110,"")</f>
        <v>1.9466591577601216</v>
      </c>
      <c r="BC110" s="40">
        <f>IFERROR(Base!BB110/GAMSbase!BB110,"")</f>
        <v>1.9433936969299779</v>
      </c>
      <c r="BD110" s="40">
        <f>IFERROR(Base!BC110/GAMSbase!BC110,"")</f>
        <v>1.9427283931668753</v>
      </c>
      <c r="BE110" s="40">
        <f>IFERROR(Base!BD110/GAMSbase!BD110,"")</f>
        <v>1.9439316064496397</v>
      </c>
      <c r="BF110" s="40">
        <f>IFERROR(Base!BE110/GAMSbase!BE110,"")</f>
        <v>1.9465146108602027</v>
      </c>
      <c r="BG110" s="40">
        <f>IFERROR(Base!BF110/GAMSbase!BF110,"")</f>
        <v>1.9497620793927577</v>
      </c>
      <c r="BH110" s="40">
        <f>IFERROR(Base!BG110/GAMSbase!BG110,"")</f>
        <v>1.9518439652454245</v>
      </c>
      <c r="BI110" s="40">
        <f>IFERROR(Base!BH110/GAMSbase!BH110,"")</f>
        <v>1.9564871854327124</v>
      </c>
      <c r="BJ110" s="40">
        <f>IFERROR(Base!BI110/GAMSbase!BI110,"")</f>
        <v>1.9645449728198694</v>
      </c>
    </row>
    <row r="111" spans="1:62" x14ac:dyDescent="0.15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 x14ac:dyDescent="0.15">
      <c r="A112" t="str">
        <f>Base!A112</f>
        <v>Total carbon emissions (GTCO2 per year)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1.0264571382883152</v>
      </c>
      <c r="E112" s="40">
        <f>IFERROR(Base!D112/GAMSbase!D112,"")</f>
        <v>1.007238134712813</v>
      </c>
      <c r="F112" s="40">
        <f>IFERROR(Base!E112/GAMSbase!E112,"")</f>
        <v>0.98518512504047773</v>
      </c>
      <c r="G112" s="40">
        <f>IFERROR(Base!F112/GAMSbase!F112,"")</f>
        <v>0.96183463442993811</v>
      </c>
      <c r="H112" s="40">
        <f>IFERROR(Base!G112/GAMSbase!G112,"")</f>
        <v>0.93814242613352017</v>
      </c>
      <c r="I112" s="40">
        <f>IFERROR(Base!H112/GAMSbase!H112,"")</f>
        <v>0.91468496318981951</v>
      </c>
      <c r="J112" s="40">
        <f>IFERROR(Base!I112/GAMSbase!I112,"")</f>
        <v>0.89179701650276244</v>
      </c>
      <c r="K112" s="40">
        <f>IFERROR(Base!J112/GAMSbase!J112,"")</f>
        <v>0.86966163698711785</v>
      </c>
      <c r="L112" s="40">
        <f>IFERROR(Base!K112/GAMSbase!K112,"")</f>
        <v>0.84836764372844964</v>
      </c>
      <c r="M112" s="40">
        <f>IFERROR(Base!L112/GAMSbase!L112,"")</f>
        <v>0.82794591897569081</v>
      </c>
      <c r="N112" s="40">
        <f>IFERROR(Base!M112/GAMSbase!M112,"")</f>
        <v>0.80839218112108613</v>
      </c>
      <c r="O112" s="40">
        <f>IFERROR(Base!N112/GAMSbase!N112,"")</f>
        <v>0.78968121955592441</v>
      </c>
      <c r="P112" s="40">
        <f>IFERROR(Base!O112/GAMSbase!O112,"")</f>
        <v>0.77177575546934318</v>
      </c>
      <c r="Q112" s="40">
        <f>IFERROR(Base!P112/GAMSbase!P112,"")</f>
        <v>0.7546319155831186</v>
      </c>
      <c r="R112" s="40">
        <f>IFERROR(Base!Q112/GAMSbase!Q112,"")</f>
        <v>0.73820255306499794</v>
      </c>
      <c r="S112" s="40">
        <f>IFERROR(Base!R112/GAMSbase!R112,"")</f>
        <v>0.72243917408827885</v>
      </c>
      <c r="T112" s="40">
        <f>IFERROR(Base!S112/GAMSbase!S112,"")</f>
        <v>0.70729291748178236</v>
      </c>
      <c r="U112" s="40">
        <f>IFERROR(Base!T112/GAMSbase!T112,"")</f>
        <v>0.69271481787264833</v>
      </c>
      <c r="V112" s="40">
        <f>IFERROR(Base!U112/GAMSbase!U112,"")</f>
        <v>0.67867307012982081</v>
      </c>
      <c r="W112" s="40">
        <f>IFERROR(Base!V112/GAMSbase!V112,"")</f>
        <v>0.66511920361139976</v>
      </c>
      <c r="X112" s="40">
        <f>IFERROR(Base!W112/GAMSbase!W112,"")</f>
        <v>0.65200710255603989</v>
      </c>
      <c r="Y112" s="40">
        <f>IFERROR(Base!X112/GAMSbase!X112,"")</f>
        <v>0.63929211549925291</v>
      </c>
      <c r="Z112" s="40">
        <f>IFERROR(Base!Y112/GAMSbase!Y112,"")</f>
        <v>0.62693032361573497</v>
      </c>
      <c r="AA112" s="40">
        <f>IFERROR(Base!Z112/GAMSbase!Z112,"")</f>
        <v>0.61487785093344238</v>
      </c>
      <c r="AB112" s="40">
        <f>IFERROR(Base!AA112/GAMSbase!AA112,"")</f>
        <v>0.6030901373653984</v>
      </c>
      <c r="AC112" s="40">
        <f>IFERROR(Base!AB112/GAMSbase!AB112,"")</f>
        <v>0.59152110889576404</v>
      </c>
      <c r="AD112" s="40">
        <f>IFERROR(Base!AC112/GAMSbase!AC112,"")</f>
        <v>0.58012217724504145</v>
      </c>
      <c r="AE112" s="40">
        <f>IFERROR(Base!AD112/GAMSbase!AD112,"")</f>
        <v>0.56884098742644384</v>
      </c>
      <c r="AF112" s="40">
        <f>IFERROR(Base!AE112/GAMSbase!AE112,"")</f>
        <v>0.55761980358952334</v>
      </c>
      <c r="AG112" s="40">
        <f>IFERROR(Base!AF112/GAMSbase!AF112,"")</f>
        <v>0.54639337432167734</v>
      </c>
      <c r="AH112" s="40">
        <f>IFERROR(Base!AG112/GAMSbase!AG112,"")</f>
        <v>0.53508604371509549</v>
      </c>
      <c r="AI112" s="40">
        <f>IFERROR(Base!AH112/GAMSbase!AH112,"")</f>
        <v>0.52360774924536824</v>
      </c>
      <c r="AJ112" s="40">
        <f>IFERROR(Base!AI112/GAMSbase!AI112,"")</f>
        <v>0.51184834276662894</v>
      </c>
      <c r="AK112" s="40">
        <f>IFERROR(Base!AJ112/GAMSbase!AJ112,"")</f>
        <v>0.49966932463884661</v>
      </c>
      <c r="AL112" s="40">
        <f>IFERROR(Base!AK112/GAMSbase!AK112,"")</f>
        <v>0.48689147193610227</v>
      </c>
      <c r="AM112" s="40">
        <f>IFERROR(Base!AL112/GAMSbase!AL112,"")</f>
        <v>0.4732757361871931</v>
      </c>
      <c r="AN112" s="40">
        <f>IFERROR(Base!AM112/GAMSbase!AM112,"")</f>
        <v>0.45849268291518891</v>
      </c>
      <c r="AO112" s="40">
        <f>IFERROR(Base!AN112/GAMSbase!AN112,"")</f>
        <v>0.44207153862544185</v>
      </c>
      <c r="AP112" s="40">
        <f>IFERROR(Base!AO112/GAMSbase!AO112,"")</f>
        <v>0.4233109654932436</v>
      </c>
      <c r="AQ112" s="40">
        <f>IFERROR(Base!AP112/GAMSbase!AP112,"")</f>
        <v>0.40111322149964962</v>
      </c>
      <c r="AR112" s="40">
        <f>IFERROR(Base!AQ112/GAMSbase!AQ112,"")</f>
        <v>0.37365213782128293</v>
      </c>
      <c r="AS112" s="40">
        <f>IFERROR(Base!AR112/GAMSbase!AR112,"")</f>
        <v>0.33764157951081919</v>
      </c>
      <c r="AT112" s="40">
        <f>IFERROR(Base!AS112/GAMSbase!AS112,"")</f>
        <v>0.28650221988569985</v>
      </c>
      <c r="AU112" s="40">
        <f>IFERROR(Base!AT112/GAMSbase!AT112,"")</f>
        <v>0.20483861014052124</v>
      </c>
      <c r="AV112" s="40">
        <f>IFERROR(Base!AU112/GAMSbase!AU112,"")</f>
        <v>0.42778461627874365</v>
      </c>
      <c r="AW112" s="40">
        <f>IFERROR(Base!AV112/GAMSbase!AV112,"")</f>
        <v>0.4217463894245771</v>
      </c>
      <c r="AX112" s="40">
        <f>IFERROR(Base!AW112/GAMSbase!AW112,"")</f>
        <v>0.41582330956081953</v>
      </c>
      <c r="AY112" s="40">
        <f>IFERROR(Base!AX112/GAMSbase!AX112,"")</f>
        <v>0.41005610983978302</v>
      </c>
      <c r="AZ112" s="40">
        <f>IFERROR(Base!AY112/GAMSbase!AY112,"")</f>
        <v>0.40453127109057241</v>
      </c>
      <c r="BA112" s="40">
        <f>IFERROR(Base!AZ112/GAMSbase!AZ112,"")</f>
        <v>0.39940547297250162</v>
      </c>
      <c r="BB112" s="40">
        <f>IFERROR(Base!BA112/GAMSbase!BA112,"")</f>
        <v>0.39099469289607031</v>
      </c>
      <c r="BC112" s="40">
        <f>IFERROR(Base!BB112/GAMSbase!BB112,"")</f>
        <v>0.38352189658359004</v>
      </c>
      <c r="BD112" s="40">
        <f>IFERROR(Base!BC112/GAMSbase!BC112,"")</f>
        <v>0.37671358224891088</v>
      </c>
      <c r="BE112" s="40">
        <f>IFERROR(Base!BD112/GAMSbase!BD112,"")</f>
        <v>0.37038952621525695</v>
      </c>
      <c r="BF112" s="40">
        <f>IFERROR(Base!BE112/GAMSbase!BE112,"")</f>
        <v>0.36442931967945097</v>
      </c>
      <c r="BG112" s="40">
        <f>IFERROR(Base!BF112/GAMSbase!BF112,"")</f>
        <v>0.43044544120566597</v>
      </c>
      <c r="BH112" s="40">
        <f>IFERROR(Base!BG112/GAMSbase!BG112,"")</f>
        <v>-0.55212129698186774</v>
      </c>
      <c r="BI112" s="40">
        <f>IFERROR(Base!BH112/GAMSbase!BH112,"")</f>
        <v>-0.14563987634167444</v>
      </c>
      <c r="BJ112" s="40">
        <f>IFERROR(Base!BI112/GAMSbase!BI112,"")</f>
        <v>-6.8565047630137169E-2</v>
      </c>
    </row>
    <row r="113" spans="1:62" x14ac:dyDescent="0.15">
      <c r="A113" t="str">
        <f>Base!A113</f>
        <v>Industrial emissions (GTCO2 per year)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1.037224728057158</v>
      </c>
      <c r="E113" s="40">
        <f>IFERROR(Base!D113/GAMSbase!D113,"")</f>
        <v>1.0093753582000755</v>
      </c>
      <c r="F113" s="40">
        <f>IFERROR(Base!E113/GAMSbase!E113,"")</f>
        <v>0.98226835322223383</v>
      </c>
      <c r="G113" s="40">
        <f>IFERROR(Base!F113/GAMSbase!F113,"")</f>
        <v>0.95615132675068037</v>
      </c>
      <c r="H113" s="40">
        <f>IFERROR(Base!G113/GAMSbase!G113,"")</f>
        <v>0.93112332085463323</v>
      </c>
      <c r="I113" s="40">
        <f>IFERROR(Base!H113/GAMSbase!H113,"")</f>
        <v>0.90720407123214197</v>
      </c>
      <c r="J113" s="40">
        <f>IFERROR(Base!I113/GAMSbase!I113,"")</f>
        <v>0.88437187967080599</v>
      </c>
      <c r="K113" s="40">
        <f>IFERROR(Base!J113/GAMSbase!J113,"")</f>
        <v>0.86258421535241925</v>
      </c>
      <c r="L113" s="40">
        <f>IFERROR(Base!K113/GAMSbase!K113,"")</f>
        <v>0.84178886024080657</v>
      </c>
      <c r="M113" s="40">
        <f>IFERROR(Base!L113/GAMSbase!L113,"")</f>
        <v>0.82192988159312896</v>
      </c>
      <c r="N113" s="40">
        <f>IFERROR(Base!M113/GAMSbase!M113,"")</f>
        <v>0.80295077240323698</v>
      </c>
      <c r="O113" s="40">
        <f>IFERROR(Base!N113/GAMSbase!N113,"")</f>
        <v>0.78479603920170615</v>
      </c>
      <c r="P113" s="40">
        <f>IFERROR(Base!O113/GAMSbase!O113,"")</f>
        <v>0.76741193490423898</v>
      </c>
      <c r="Q113" s="40">
        <f>IFERROR(Base!P113/GAMSbase!P113,"")</f>
        <v>0.75074671610918609</v>
      </c>
      <c r="R113" s="40">
        <f>IFERROR(Base!Q113/GAMSbase!Q113,"")</f>
        <v>0.73475062166089311</v>
      </c>
      <c r="S113" s="40">
        <f>IFERROR(Base!R113/GAMSbase!R113,"")</f>
        <v>0.71937566391143082</v>
      </c>
      <c r="T113" s="40">
        <f>IFERROR(Base!S113/GAMSbase!S113,"")</f>
        <v>0.70457525133144261</v>
      </c>
      <c r="U113" s="40">
        <f>IFERROR(Base!T113/GAMSbase!T113,"")</f>
        <v>0.69030359668502705</v>
      </c>
      <c r="V113" s="40">
        <f>IFERROR(Base!U113/GAMSbase!U113,"")</f>
        <v>0.67653245827926511</v>
      </c>
      <c r="W113" s="40">
        <f>IFERROR(Base!V113/GAMSbase!V113,"")</f>
        <v>0.66321701450404735</v>
      </c>
      <c r="X113" s="40">
        <f>IFERROR(Base!W113/GAMSbase!W113,"")</f>
        <v>0.65031464974746911</v>
      </c>
      <c r="Y113" s="40">
        <f>IFERROR(Base!X113/GAMSbase!X113,"")</f>
        <v>0.63778397188834923</v>
      </c>
      <c r="Z113" s="40">
        <f>IFERROR(Base!Y113/GAMSbase!Y113,"")</f>
        <v>0.62558403712526245</v>
      </c>
      <c r="AA113" s="40">
        <f>IFERROR(Base!Z113/GAMSbase!Z113,"")</f>
        <v>0.61367364694609061</v>
      </c>
      <c r="AB113" s="40">
        <f>IFERROR(Base!AA113/GAMSbase!AA113,"")</f>
        <v>0.60201062616897272</v>
      </c>
      <c r="AC113" s="40">
        <f>IFERROR(Base!AB113/GAMSbase!AB113,"")</f>
        <v>0.5905510085076352</v>
      </c>
      <c r="AD113" s="40">
        <f>IFERROR(Base!AC113/GAMSbase!AC113,"")</f>
        <v>0.57924805688234648</v>
      </c>
      <c r="AE113" s="40">
        <f>IFERROR(Base!AD113/GAMSbase!AD113,"")</f>
        <v>0.56805103357095743</v>
      </c>
      <c r="AF113" s="40">
        <f>IFERROR(Base!AE113/GAMSbase!AE113,"")</f>
        <v>0.55690360853304843</v>
      </c>
      <c r="AG113" s="40">
        <f>IFERROR(Base!AF113/GAMSbase!AF113,"")</f>
        <v>0.54574174574413958</v>
      </c>
      <c r="AH113" s="40">
        <f>IFERROR(Base!AG113/GAMSbase!AG113,"")</f>
        <v>0.53449083296759892</v>
      </c>
      <c r="AI113" s="40">
        <f>IFERROR(Base!AH113/GAMSbase!AH113,"")</f>
        <v>0.52306169535496438</v>
      </c>
      <c r="AJ113" s="40">
        <f>IFERROR(Base!AI113/GAMSbase!AI113,"")</f>
        <v>0.51134492853365487</v>
      </c>
      <c r="AK113" s="40">
        <f>IFERROR(Base!AJ113/GAMSbase!AJ113,"")</f>
        <v>0.49920264033445705</v>
      </c>
      <c r="AL113" s="40">
        <f>IFERROR(Base!AK113/GAMSbase!AK113,"")</f>
        <v>0.48645608072095581</v>
      </c>
      <c r="AM113" s="40">
        <f>IFERROR(Base!AL113/GAMSbase!AL113,"")</f>
        <v>0.4728665329471346</v>
      </c>
      <c r="AN113" s="40">
        <f>IFERROR(Base!AM113/GAMSbase!AM113,"")</f>
        <v>0.45810473371951199</v>
      </c>
      <c r="AO113" s="40">
        <f>IFERROR(Base!AN113/GAMSbase!AN113,"")</f>
        <v>0.44169987940151229</v>
      </c>
      <c r="AP113" s="40">
        <f>IFERROR(Base!AO113/GAMSbase!AO113,"")</f>
        <v>0.42295032105381397</v>
      </c>
      <c r="AQ113" s="40">
        <f>IFERROR(Base!AP113/GAMSbase!AP113,"")</f>
        <v>0.4007575684235688</v>
      </c>
      <c r="AR113" s="40">
        <f>IFERROR(Base!AQ113/GAMSbase!AQ113,"")</f>
        <v>0.37329394631562596</v>
      </c>
      <c r="AS113" s="40">
        <f>IFERROR(Base!AR113/GAMSbase!AR113,"")</f>
        <v>0.33727033857162042</v>
      </c>
      <c r="AT113" s="40">
        <f>IFERROR(Base!AS113/GAMSbase!AS113,"")</f>
        <v>0.28610115341249759</v>
      </c>
      <c r="AU113" s="40">
        <f>IFERROR(Base!AT113/GAMSbase!AT113,"")</f>
        <v>0.20437591630936119</v>
      </c>
      <c r="AV113" s="40">
        <f>IFERROR(Base!AU113/GAMSbase!AU113,"")</f>
        <v>0.42816683233650688</v>
      </c>
      <c r="AW113" s="40">
        <f>IFERROR(Base!AV113/GAMSbase!AV113,"")</f>
        <v>0.42208823133007745</v>
      </c>
      <c r="AX113" s="40">
        <f>IFERROR(Base!AW113/GAMSbase!AW113,"")</f>
        <v>0.41612923931058593</v>
      </c>
      <c r="AY113" s="40">
        <f>IFERROR(Base!AX113/GAMSbase!AX113,"")</f>
        <v>0.41033008569608226</v>
      </c>
      <c r="AZ113" s="40">
        <f>IFERROR(Base!AY113/GAMSbase!AY113,"")</f>
        <v>0.40477684219386195</v>
      </c>
      <c r="BA113" s="40">
        <f>IFERROR(Base!AZ113/GAMSbase!AZ113,"")</f>
        <v>0.39962585987188265</v>
      </c>
      <c r="BB113" s="40">
        <f>IFERROR(Base!BA113/GAMSbase!BA113,"")</f>
        <v>0.39119088720192885</v>
      </c>
      <c r="BC113" s="40">
        <f>IFERROR(Base!BB113/GAMSbase!BB113,"")</f>
        <v>0.38369697294512856</v>
      </c>
      <c r="BD113" s="40">
        <f>IFERROR(Base!BC113/GAMSbase!BC113,"")</f>
        <v>0.37687009403305122</v>
      </c>
      <c r="BE113" s="40">
        <f>IFERROR(Base!BD113/GAMSbase!BD113,"")</f>
        <v>0.37052963564568764</v>
      </c>
      <c r="BF113" s="40">
        <f>IFERROR(Base!BE113/GAMSbase!BE113,"")</f>
        <v>0.36455488411849662</v>
      </c>
      <c r="BG113" s="40">
        <f>IFERROR(Base!BF113/GAMSbase!BF113,"")</f>
        <v>0.43058053829672771</v>
      </c>
      <c r="BH113" s="40">
        <f>IFERROR(Base!BG113/GAMSbase!BG113,"")</f>
        <v>-0.55227988062839684</v>
      </c>
      <c r="BI113" s="40">
        <f>IFERROR(Base!BH113/GAMSbase!BH113,"")</f>
        <v>-0.145677951566309</v>
      </c>
      <c r="BJ113" s="40">
        <f>IFERROR(Base!BI113/GAMSbase!BI113,"")</f>
        <v>-6.8581391989971319E-2</v>
      </c>
    </row>
    <row r="114" spans="1:62" x14ac:dyDescent="0.15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0.58182041774580628</v>
      </c>
      <c r="H114" s="40">
        <f>IFERROR(Base!G114/GAMSbase!G114,"")</f>
        <v>0.56742972470108954</v>
      </c>
      <c r="I114" s="40">
        <f>IFERROR(Base!H114/GAMSbase!H114,"")</f>
        <v>0.55346696262484707</v>
      </c>
      <c r="J114" s="40">
        <f>IFERROR(Base!I114/GAMSbase!I114,"")</f>
        <v>0.53991647461822201</v>
      </c>
      <c r="K114" s="40">
        <f>IFERROR(Base!J114/GAMSbase!J114,"")</f>
        <v>0.52676305234882692</v>
      </c>
      <c r="L114" s="40">
        <f>IFERROR(Base!K114/GAMSbase!K114,"")</f>
        <v>0.51399190043501075</v>
      </c>
      <c r="M114" s="40">
        <f>IFERROR(Base!L114/GAMSbase!L114,"")</f>
        <v>0.50158859949324242</v>
      </c>
      <c r="N114" s="40">
        <f>IFERROR(Base!M114/GAMSbase!M114,"")</f>
        <v>0.48953906798163282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0.45537647555612337</v>
      </c>
      <c r="R114" s="40">
        <f>IFERROR(Base!Q114/GAMSbase!Q114,"")</f>
        <v>0.44460648858166069</v>
      </c>
      <c r="S114" s="40">
        <f>IFERROR(Base!R114/GAMSbase!R114,"")</f>
        <v>0.43412340595996429</v>
      </c>
      <c r="T114" s="40">
        <f>IFERROR(Base!S114/GAMSbase!S114,"")</f>
        <v>0.42391419905961703</v>
      </c>
      <c r="U114" s="40">
        <f>IFERROR(Base!T114/GAMSbase!T114,"")</f>
        <v>0.41396580139978278</v>
      </c>
      <c r="V114" s="40">
        <f>IFERROR(Base!U114/GAMSbase!U114,"")</f>
        <v>0.40426502429086053</v>
      </c>
      <c r="W114" s="40">
        <f>IFERROR(Base!V114/GAMSbase!V114,"")</f>
        <v>0.39479845684701886</v>
      </c>
      <c r="X114" s="40">
        <f>IFERROR(Base!W114/GAMSbase!W114,"")</f>
        <v>0.38555234598378141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0.35899082733377163</v>
      </c>
      <c r="AB114" s="40">
        <f>IFERROR(Base!AA114/GAMSbase!AA114,"")</f>
        <v>0.35047637290774608</v>
      </c>
      <c r="AC114" s="40">
        <f>IFERROR(Base!AB114/GAMSbase!AB114,"")</f>
        <v>0.34210206407064858</v>
      </c>
      <c r="AD114" s="40">
        <f>IFERROR(Base!AC114/GAMSbase!AC114,"")</f>
        <v>0.3338474966354581</v>
      </c>
      <c r="AE114" s="40">
        <f>IFERROR(Base!AD114/GAMSbase!AD114,"")</f>
        <v>0.325689718895529</v>
      </c>
      <c r="AF114" s="40">
        <f>IFERROR(Base!AE114/GAMSbase!AE114,"")</f>
        <v>0.31760244678663424</v>
      </c>
      <c r="AG114" s="40">
        <f>IFERROR(Base!AF114/GAMSbase!AF114,"")</f>
        <v>0.30955500806962366</v>
      </c>
      <c r="AH114" s="40">
        <f>IFERROR(Base!AG114/GAMSbase!AG114,"")</f>
        <v>0.3015108916839403</v>
      </c>
      <c r="AI114" s="40">
        <f>IFERROR(Base!AH114/GAMSbase!AH114,"")</f>
        <v>0.29342572123495919</v>
      </c>
      <c r="AJ114" s="40">
        <f>IFERROR(Base!AI114/GAMSbase!AI114,"")</f>
        <v>0.28524436019447347</v>
      </c>
      <c r="AK114" s="40">
        <f>IFERROR(Base!AJ114/GAMSbase!AJ114,"")</f>
        <v>0.27689668551451513</v>
      </c>
      <c r="AL114" s="40">
        <f>IFERROR(Base!AK114/GAMSbase!AK114,"")</f>
        <v>0.26829124439663399</v>
      </c>
      <c r="AM114" s="40">
        <f>IFERROR(Base!AL114/GAMSbase!AL114,"")</f>
        <v>0.25930545123898385</v>
      </c>
      <c r="AN114" s="40">
        <f>IFERROR(Base!AM114/GAMSbase!AM114,"")</f>
        <v>0.24976989133611052</v>
      </c>
      <c r="AO114" s="40">
        <f>IFERROR(Base!AN114/GAMSbase!AN114,"")</f>
        <v>0.2394421379185637</v>
      </c>
      <c r="AP114" s="40">
        <f>IFERROR(Base!AO114/GAMSbase!AO114,"")</f>
        <v>0.22796087850956606</v>
      </c>
      <c r="AQ114" s="40">
        <f>IFERROR(Base!AP114/GAMSbase!AP114,"")</f>
        <v>0.21476059689318241</v>
      </c>
      <c r="AR114" s="40">
        <f>IFERROR(Base!AQ114/GAMSbase!AQ114,"")</f>
        <v>0.19890060199208853</v>
      </c>
      <c r="AS114" s="40">
        <f>IFERROR(Base!AR114/GAMSbase!AR114,"")</f>
        <v>0.17868793977833636</v>
      </c>
      <c r="AT114" s="40">
        <f>IFERROR(Base!AS114/GAMSbase!AS114,"")</f>
        <v>0.15073134630618165</v>
      </c>
      <c r="AU114" s="40">
        <f>IFERROR(Base!AT114/GAMSbase!AT114,"")</f>
        <v>0.1070882163629245</v>
      </c>
      <c r="AV114" s="40">
        <f>IFERROR(Base!AU114/GAMSbase!AU114,"")</f>
        <v>0.22318222913118893</v>
      </c>
      <c r="AW114" s="40">
        <f>IFERROR(Base!AV114/GAMSbase!AV114,"")</f>
        <v>0.21859692876898099</v>
      </c>
      <c r="AX114" s="40">
        <f>IFERROR(Base!AW114/GAMSbase!AW114,"")</f>
        <v>0.21412801291880912</v>
      </c>
      <c r="AY114" s="40">
        <f>IFERROR(Base!AX114/GAMSbase!AX114,"")</f>
        <v>0.20977207842668721</v>
      </c>
      <c r="AZ114" s="40">
        <f>IFERROR(Base!AY114/GAMSbase!AY114,"")</f>
        <v>0.20552583348064754</v>
      </c>
      <c r="BA114" s="40">
        <f>IFERROR(Base!AZ114/GAMSbase!AZ114,"")</f>
        <v>0.20138608966966456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0.21431393858104084</v>
      </c>
      <c r="BH114" s="40">
        <f>IFERROR(Base!BG114/GAMSbase!BG114,"")</f>
        <v>-0.2737126561032327</v>
      </c>
      <c r="BI114" s="40">
        <f>IFERROR(Base!BH114/GAMSbase!BH114,"")</f>
        <v>-7.1885584810047518E-2</v>
      </c>
      <c r="BJ114" s="40">
        <f>IFERROR(Base!BI114/GAMSbase!BI114,"")</f>
        <v>-3.3688765939149108E-2</v>
      </c>
    </row>
    <row r="115" spans="1:62" x14ac:dyDescent="0.15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 x14ac:dyDescent="0.15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1.6632828521295466</v>
      </c>
      <c r="D116" s="40">
        <f>IFERROR(Base!C116/GAMSbase!C116,"")</f>
        <v>1.6580874335927323</v>
      </c>
      <c r="E116" s="40">
        <f>IFERROR(Base!D116/GAMSbase!D116,"")</f>
        <v>1.6528623293728839</v>
      </c>
      <c r="F116" s="40">
        <f>IFERROR(Base!E116/GAMSbase!E116,"")</f>
        <v>1.6480781618425715</v>
      </c>
      <c r="G116" s="40">
        <f>IFERROR(Base!F116/GAMSbase!F116,"")</f>
        <v>1.6439742014708096</v>
      </c>
      <c r="H116" s="40">
        <f>IFERROR(Base!G116/GAMSbase!G116,"")</f>
        <v>1.6406630122633739</v>
      </c>
      <c r="I116" s="40">
        <f>IFERROR(Base!H116/GAMSbase!H116,"")</f>
        <v>1.6381889364031339</v>
      </c>
      <c r="J116" s="40">
        <f>IFERROR(Base!I116/GAMSbase!I116,"")</f>
        <v>1.6365599746497113</v>
      </c>
      <c r="K116" s="40">
        <f>IFERROR(Base!J116/GAMSbase!J116,"")</f>
        <v>1.6357648586803604</v>
      </c>
      <c r="L116" s="40">
        <f>IFERROR(Base!K116/GAMSbase!K116,"")</f>
        <v>1.6357820184823149</v>
      </c>
      <c r="M116" s="40">
        <f>IFERROR(Base!L116/GAMSbase!L116,"")</f>
        <v>1.636584158962674</v>
      </c>
      <c r="N116" s="40">
        <f>IFERROR(Base!M116/GAMSbase!M116,"")</f>
        <v>1.6381404635807366</v>
      </c>
      <c r="O116" s="40">
        <f>IFERROR(Base!N116/GAMSbase!N116,"")</f>
        <v>1.6404174796575832</v>
      </c>
      <c r="P116" s="40">
        <f>IFERROR(Base!O116/GAMSbase!O116,"")</f>
        <v>1.6433792156022966</v>
      </c>
      <c r="Q116" s="40">
        <f>IFERROR(Base!P116/GAMSbase!P116,"")</f>
        <v>1.646986566174784</v>
      </c>
      <c r="R116" s="40">
        <f>IFERROR(Base!Q116/GAMSbase!Q116,"")</f>
        <v>1.6511959159646319</v>
      </c>
      <c r="S116" s="40">
        <f>IFERROR(Base!R116/GAMSbase!R116,"")</f>
        <v>1.6559563755775535</v>
      </c>
      <c r="T116" s="40">
        <f>IFERROR(Base!S116/GAMSbase!S116,"")</f>
        <v>1.6612045270740148</v>
      </c>
      <c r="U116" s="40">
        <f>IFERROR(Base!T116/GAMSbase!T116,"")</f>
        <v>1.6671743120192504</v>
      </c>
      <c r="V116" s="40">
        <f>IFERROR(Base!U116/GAMSbase!U116,"")</f>
        <v>1.6736384703850826</v>
      </c>
      <c r="W116" s="40">
        <f>IFERROR(Base!V116/GAMSbase!V116,"")</f>
        <v>1.6805561260416866</v>
      </c>
      <c r="X116" s="40">
        <f>IFERROR(Base!W116/GAMSbase!W116,"")</f>
        <v>1.6878872448635827</v>
      </c>
      <c r="Y116" s="40">
        <f>IFERROR(Base!X116/GAMSbase!X116,"")</f>
        <v>1.6955923761026599</v>
      </c>
      <c r="Z116" s="40">
        <f>IFERROR(Base!Y116/GAMSbase!Y116,"")</f>
        <v>1.7036325958363496</v>
      </c>
      <c r="AA116" s="40">
        <f>IFERROR(Base!Z116/GAMSbase!Z116,"")</f>
        <v>1.7119695594529125</v>
      </c>
      <c r="AB116" s="40">
        <f>IFERROR(Base!AA116/GAMSbase!AA116,"")</f>
        <v>1.7205656235467397</v>
      </c>
      <c r="AC116" s="40">
        <f>IFERROR(Base!AB116/GAMSbase!AB116,"")</f>
        <v>1.7293840000158303</v>
      </c>
      <c r="AD116" s="40">
        <f>IFERROR(Base!AC116/GAMSbase!AC116,"")</f>
        <v>1.7383889336907701</v>
      </c>
      <c r="AE116" s="40">
        <f>IFERROR(Base!AD116/GAMSbase!AD116,"")</f>
        <v>1.7475459070280976</v>
      </c>
      <c r="AF116" s="40">
        <f>IFERROR(Base!AE116/GAMSbase!AE116,"")</f>
        <v>1.7568218499625707</v>
      </c>
      <c r="AG116" s="40">
        <f>IFERROR(Base!AF116/GAMSbase!AF116,"")</f>
        <v>1.7661853616483518</v>
      </c>
      <c r="AH116" s="40">
        <f>IFERROR(Base!AG116/GAMSbase!AG116,"")</f>
        <v>1.7756069268862849</v>
      </c>
      <c r="AI116" s="40">
        <f>IFERROR(Base!AH116/GAMSbase!AH116,"")</f>
        <v>1.7850590906085149</v>
      </c>
      <c r="AJ116" s="40">
        <f>IFERROR(Base!AI116/GAMSbase!AI116,"")</f>
        <v>1.7945165325999106</v>
      </c>
      <c r="AK116" s="40">
        <f>IFERROR(Base!AJ116/GAMSbase!AJ116,"")</f>
        <v>1.8039559177081042</v>
      </c>
      <c r="AL116" s="40">
        <f>IFERROR(Base!AK116/GAMSbase!AK116,"")</f>
        <v>1.8133552921055969</v>
      </c>
      <c r="AM116" s="40">
        <f>IFERROR(Base!AL116/GAMSbase!AL116,"")</f>
        <v>1.8226926134381478</v>
      </c>
      <c r="AN116" s="40">
        <f>IFERROR(Base!AM116/GAMSbase!AM116,"")</f>
        <v>1.8319426533266085</v>
      </c>
      <c r="AO116" s="40">
        <f>IFERROR(Base!AN116/GAMSbase!AN116,"")</f>
        <v>1.841070957455663</v>
      </c>
      <c r="AP116" s="40">
        <f>IFERROR(Base!AO116/GAMSbase!AO116,"")</f>
        <v>1.8500224901327889</v>
      </c>
      <c r="AQ116" s="40">
        <f>IFERROR(Base!AP116/GAMSbase!AP116,"")</f>
        <v>1.8587008773236733</v>
      </c>
      <c r="AR116" s="40">
        <f>IFERROR(Base!AQ116/GAMSbase!AQ116,"")</f>
        <v>1.8669311801658091</v>
      </c>
      <c r="AS116" s="40">
        <f>IFERROR(Base!AR116/GAMSbase!AR116,"")</f>
        <v>1.8743943662890523</v>
      </c>
      <c r="AT116" s="40">
        <f>IFERROR(Base!AS116/GAMSbase!AS116,"")</f>
        <v>1.8805144627079757</v>
      </c>
      <c r="AU116" s="40">
        <f>IFERROR(Base!AT116/GAMSbase!AT116,"")</f>
        <v>1.8842706234166011</v>
      </c>
      <c r="AV116" s="40">
        <f>IFERROR(Base!AU116/GAMSbase!AU116,"")</f>
        <v>1.9085514895518281</v>
      </c>
      <c r="AW116" s="40">
        <f>IFERROR(Base!AV116/GAMSbase!AV116,"")</f>
        <v>1.9221902818872685</v>
      </c>
      <c r="AX116" s="40">
        <f>IFERROR(Base!AW116/GAMSbase!AW116,"")</f>
        <v>1.9374414117910441</v>
      </c>
      <c r="AY116" s="40">
        <f>IFERROR(Base!AX116/GAMSbase!AX116,"")</f>
        <v>1.9568762047886379</v>
      </c>
      <c r="AZ116" s="40">
        <f>IFERROR(Base!AY116/GAMSbase!AY116,"")</f>
        <v>1.9850650464232049</v>
      </c>
      <c r="BA116" s="40">
        <f>IFERROR(Base!AZ116/GAMSbase!AZ116,"")</f>
        <v>1.8777951985405499</v>
      </c>
      <c r="BB116" s="40">
        <f>IFERROR(Base!BA116/GAMSbase!BA116,"")</f>
        <v>1.8717763584487259</v>
      </c>
      <c r="BC116" s="40">
        <f>IFERROR(Base!BB116/GAMSbase!BB116,"")</f>
        <v>1.8693150176644169</v>
      </c>
      <c r="BD116" s="40">
        <f>IFERROR(Base!BC116/GAMSbase!BC116,"")</f>
        <v>1.8693396562441713</v>
      </c>
      <c r="BE116" s="40">
        <f>IFERROR(Base!BD116/GAMSbase!BD116,"")</f>
        <v>1.8711455572127031</v>
      </c>
      <c r="BF116" s="40">
        <f>IFERROR(Base!BE116/GAMSbase!BE116,"")</f>
        <v>1.8742627398786011</v>
      </c>
      <c r="BG116" s="40">
        <f>IFERROR(Base!BF116/GAMSbase!BF116,"")</f>
        <v>1.8780032364683439</v>
      </c>
      <c r="BH116" s="40">
        <f>IFERROR(Base!BG116/GAMSbase!BG116,"")</f>
        <v>1.8806045822743103</v>
      </c>
      <c r="BI116" s="40">
        <f>IFERROR(Base!BH116/GAMSbase!BH116,"")</f>
        <v>1.885658111638961</v>
      </c>
      <c r="BJ116" s="40">
        <f>IFERROR(Base!BI116/GAMSbase!BI116,"")</f>
        <v>1.8939891076537125</v>
      </c>
    </row>
    <row r="117" spans="1:62" x14ac:dyDescent="0.15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1.6576454227025421</v>
      </c>
      <c r="E117" s="40">
        <f>IFERROR(Base!D117/GAMSbase!D117,"")</f>
        <v>1.6578677802756332</v>
      </c>
      <c r="F117" s="40">
        <f>IFERROR(Base!E117/GAMSbase!E117,"")</f>
        <v>1.6553708674608596</v>
      </c>
      <c r="G117" s="40">
        <f>IFERROR(Base!F117/GAMSbase!F117,"")</f>
        <v>1.6517643773846813</v>
      </c>
      <c r="H117" s="40">
        <f>IFERROR(Base!G117/GAMSbase!G117,"")</f>
        <v>1.6479445996869506</v>
      </c>
      <c r="I117" s="40">
        <f>IFERROR(Base!H117/GAMSbase!H117,"")</f>
        <v>1.6444033797998219</v>
      </c>
      <c r="J117" s="40">
        <f>IFERROR(Base!I117/GAMSbase!I117,"")</f>
        <v>1.6414046102329638</v>
      </c>
      <c r="K117" s="40">
        <f>IFERROR(Base!J117/GAMSbase!J117,"")</f>
        <v>1.6390839804358979</v>
      </c>
      <c r="L117" s="40">
        <f>IFERROR(Base!K117/GAMSbase!K117,"")</f>
        <v>1.6375050599259044</v>
      </c>
      <c r="M117" s="40">
        <f>IFERROR(Base!L117/GAMSbase!L117,"")</f>
        <v>1.6366907203483114</v>
      </c>
      <c r="N117" s="40">
        <f>IFERROR(Base!M117/GAMSbase!M117,"")</f>
        <v>1.6366406648405576</v>
      </c>
      <c r="O117" s="40">
        <f>IFERROR(Base!N117/GAMSbase!N117,"")</f>
        <v>1.6373411272246814</v>
      </c>
      <c r="P117" s="40">
        <f>IFERROR(Base!O117/GAMSbase!O117,"")</f>
        <v>1.6387701320396904</v>
      </c>
      <c r="Q117" s="40">
        <f>IFERROR(Base!P117/GAMSbase!P117,"")</f>
        <v>1.6409001970926822</v>
      </c>
      <c r="R117" s="40">
        <f>IFERROR(Base!Q117/GAMSbase!Q117,"")</f>
        <v>1.6436994483177099</v>
      </c>
      <c r="S117" s="40">
        <f>IFERROR(Base!R117/GAMSbase!R117,"")</f>
        <v>1.6471315533410553</v>
      </c>
      <c r="T117" s="40">
        <f>IFERROR(Base!S117/GAMSbase!S117,"")</f>
        <v>1.6511544223491335</v>
      </c>
      <c r="U117" s="40">
        <f>IFERROR(Base!T117/GAMSbase!T117,"")</f>
        <v>1.6557171315439132</v>
      </c>
      <c r="V117" s="40">
        <f>IFERROR(Base!U117/GAMSbase!U117,"")</f>
        <v>1.6608984213978255</v>
      </c>
      <c r="W117" s="40">
        <f>IFERROR(Base!V117/GAMSbase!V117,"")</f>
        <v>1.6666389521088156</v>
      </c>
      <c r="X117" s="40">
        <f>IFERROR(Base!W117/GAMSbase!W117,"")</f>
        <v>1.6728885369445523</v>
      </c>
      <c r="Y117" s="40">
        <f>IFERROR(Base!X117/GAMSbase!X117,"")</f>
        <v>1.6796022242243993</v>
      </c>
      <c r="Z117" s="40">
        <f>IFERROR(Base!Y117/GAMSbase!Y117,"")</f>
        <v>1.6867380988113083</v>
      </c>
      <c r="AA117" s="40">
        <f>IFERROR(Base!Z117/GAMSbase!Z117,"")</f>
        <v>1.6942560820894714</v>
      </c>
      <c r="AB117" s="40">
        <f>IFERROR(Base!AA117/GAMSbase!AA117,"")</f>
        <v>1.7021173117809592</v>
      </c>
      <c r="AC117" s="40">
        <f>IFERROR(Base!AB117/GAMSbase!AB117,"")</f>
        <v>1.710283863100925</v>
      </c>
      <c r="AD117" s="40">
        <f>IFERROR(Base!AC117/GAMSbase!AC117,"")</f>
        <v>1.7187186681011195</v>
      </c>
      <c r="AE117" s="40">
        <f>IFERROR(Base!AD117/GAMSbase!AD117,"")</f>
        <v>1.7273855527941413</v>
      </c>
      <c r="AF117" s="40">
        <f>IFERROR(Base!AE117/GAMSbase!AE117,"")</f>
        <v>1.7362493503845038</v>
      </c>
      <c r="AG117" s="40">
        <f>IFERROR(Base!AF117/GAMSbase!AF117,"")</f>
        <v>1.7452760585086278</v>
      </c>
      <c r="AH117" s="40">
        <f>IFERROR(Base!AG117/GAMSbase!AG117,"")</f>
        <v>1.7544330260119894</v>
      </c>
      <c r="AI117" s="40">
        <f>IFERROR(Base!AH117/GAMSbase!AH117,"")</f>
        <v>1.7636891539156674</v>
      </c>
      <c r="AJ117" s="40">
        <f>IFERROR(Base!AI117/GAMSbase!AI117,"")</f>
        <v>1.7730150862584062</v>
      </c>
      <c r="AK117" s="40">
        <f>IFERROR(Base!AJ117/GAMSbase!AJ117,"")</f>
        <v>1.7823833523816297</v>
      </c>
      <c r="AL117" s="40">
        <f>IFERROR(Base!AK117/GAMSbase!AK117,"")</f>
        <v>1.7917683853905473</v>
      </c>
      <c r="AM117" s="40">
        <f>IFERROR(Base!AL117/GAMSbase!AL117,"")</f>
        <v>1.8011462758122641</v>
      </c>
      <c r="AN117" s="40">
        <f>IFERROR(Base!AM117/GAMSbase!AM117,"")</f>
        <v>1.8104940039949333</v>
      </c>
      <c r="AO117" s="40">
        <f>IFERROR(Base!AN117/GAMSbase!AN117,"")</f>
        <v>1.8197876795883257</v>
      </c>
      <c r="AP117" s="40">
        <f>IFERROR(Base!AO117/GAMSbase!AO117,"")</f>
        <v>1.828998957587824</v>
      </c>
      <c r="AQ117" s="40">
        <f>IFERROR(Base!AP117/GAMSbase!AP117,"")</f>
        <v>1.8380881426285778</v>
      </c>
      <c r="AR117" s="40">
        <f>IFERROR(Base!AQ117/GAMSbase!AQ117,"")</f>
        <v>1.8469913831486844</v>
      </c>
      <c r="AS117" s="40">
        <f>IFERROR(Base!AR117/GAMSbase!AR117,"")</f>
        <v>1.8555974354889104</v>
      </c>
      <c r="AT117" s="40">
        <f>IFERROR(Base!AS117/GAMSbase!AS117,"")</f>
        <v>1.8637062950313987</v>
      </c>
      <c r="AU117" s="40">
        <f>IFERROR(Base!AT117/GAMSbase!AT117,"")</f>
        <v>1.8709569335875089</v>
      </c>
      <c r="AV117" s="40">
        <f>IFERROR(Base!AU117/GAMSbase!AU117,"")</f>
        <v>1.8767042140015402</v>
      </c>
      <c r="AW117" s="40">
        <f>IFERROR(Base!AV117/GAMSbase!AV117,"")</f>
        <v>1.8903180876521857</v>
      </c>
      <c r="AX117" s="40">
        <f>IFERROR(Base!AW117/GAMSbase!AW117,"")</f>
        <v>1.9039251267999542</v>
      </c>
      <c r="AY117" s="40">
        <f>IFERROR(Base!AX117/GAMSbase!AX117,"")</f>
        <v>1.9182128421661664</v>
      </c>
      <c r="AZ117" s="40">
        <f>IFERROR(Base!AY117/GAMSbase!AY117,"")</f>
        <v>1.934655644177786</v>
      </c>
      <c r="BA117" s="40">
        <f>IFERROR(Base!AZ117/GAMSbase!AZ117,"")</f>
        <v>1.9560038949920577</v>
      </c>
      <c r="BB117" s="40">
        <f>IFERROR(Base!BA117/GAMSbase!BA117,"")</f>
        <v>1.9216354975776158</v>
      </c>
      <c r="BC117" s="40">
        <f>IFERROR(Base!BB117/GAMSbase!BB117,"")</f>
        <v>1.8999218943187524</v>
      </c>
      <c r="BD117" s="40">
        <f>IFERROR(Base!BC117/GAMSbase!BC117,"")</f>
        <v>1.8866797122143413</v>
      </c>
      <c r="BE117" s="40">
        <f>IFERROR(Base!BD117/GAMSbase!BD117,"")</f>
        <v>1.8792138764214721</v>
      </c>
      <c r="BF117" s="40">
        <f>IFERROR(Base!BE117/GAMSbase!BE117,"")</f>
        <v>1.8757528669958949</v>
      </c>
      <c r="BG117" s="40">
        <f>IFERROR(Base!BF117/GAMSbase!BF117,"")</f>
        <v>1.8751155105851747</v>
      </c>
      <c r="BH117" s="40">
        <f>IFERROR(Base!BG117/GAMSbase!BG117,"")</f>
        <v>1.8763478885586309</v>
      </c>
      <c r="BI117" s="40">
        <f>IFERROR(Base!BH117/GAMSbase!BH117,"")</f>
        <v>1.8781621062561611</v>
      </c>
      <c r="BJ117" s="40">
        <f>IFERROR(Base!BI117/GAMSbase!BI117,"")</f>
        <v>1.8813509326638778</v>
      </c>
    </row>
    <row r="118" spans="1:62" x14ac:dyDescent="0.15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 x14ac:dyDescent="0.15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6.6666666666666666E-2</v>
      </c>
      <c r="D119" s="40">
        <f>IFERROR(Base!C119/GAMSbase!C119,"")</f>
        <v>6.6666666666666666E-2</v>
      </c>
      <c r="E119" s="40">
        <f>IFERROR(Base!D119/GAMSbase!D119,"")</f>
        <v>6.6666666666666666E-2</v>
      </c>
      <c r="F119" s="40">
        <f>IFERROR(Base!E119/GAMSbase!E119,"")</f>
        <v>6.6666666666666666E-2</v>
      </c>
      <c r="G119" s="40">
        <f>IFERROR(Base!F119/GAMSbase!F119,"")</f>
        <v>6.6666666666666666E-2</v>
      </c>
      <c r="H119" s="40">
        <f>IFERROR(Base!G119/GAMSbase!G119,"")</f>
        <v>6.6666666666666666E-2</v>
      </c>
      <c r="I119" s="40">
        <f>IFERROR(Base!H119/GAMSbase!H119,"")</f>
        <v>6.6666666666666666E-2</v>
      </c>
      <c r="J119" s="40">
        <f>IFERROR(Base!I119/GAMSbase!I119,"")</f>
        <v>6.6666666666666666E-2</v>
      </c>
      <c r="K119" s="40">
        <f>IFERROR(Base!J119/GAMSbase!J119,"")</f>
        <v>6.6666666666666666E-2</v>
      </c>
      <c r="L119" s="40">
        <f>IFERROR(Base!K119/GAMSbase!K119,"")</f>
        <v>6.6666666666666666E-2</v>
      </c>
      <c r="M119" s="40">
        <f>IFERROR(Base!L119/GAMSbase!L119,"")</f>
        <v>6.6666666666666666E-2</v>
      </c>
      <c r="N119" s="40">
        <f>IFERROR(Base!M119/GAMSbase!M119,"")</f>
        <v>6.6666666666666666E-2</v>
      </c>
      <c r="O119" s="40">
        <f>IFERROR(Base!N119/GAMSbase!N119,"")</f>
        <v>6.6666666666666666E-2</v>
      </c>
      <c r="P119" s="40">
        <f>IFERROR(Base!O119/GAMSbase!O119,"")</f>
        <v>6.6666666666666666E-2</v>
      </c>
      <c r="Q119" s="40">
        <f>IFERROR(Base!P119/GAMSbase!P119,"")</f>
        <v>6.6666666666666666E-2</v>
      </c>
      <c r="R119" s="40">
        <f>IFERROR(Base!Q119/GAMSbase!Q119,"")</f>
        <v>6.6666666666666666E-2</v>
      </c>
      <c r="S119" s="40">
        <f>IFERROR(Base!R119/GAMSbase!R119,"")</f>
        <v>6.6666666666666666E-2</v>
      </c>
      <c r="T119" s="40">
        <f>IFERROR(Base!S119/GAMSbase!S119,"")</f>
        <v>6.6666666666666666E-2</v>
      </c>
      <c r="U119" s="40">
        <f>IFERROR(Base!T119/GAMSbase!T119,"")</f>
        <v>6.6666666666666666E-2</v>
      </c>
      <c r="V119" s="40">
        <f>IFERROR(Base!U119/GAMSbase!U119,"")</f>
        <v>6.6666666666666666E-2</v>
      </c>
      <c r="W119" s="40">
        <f>IFERROR(Base!V119/GAMSbase!V119,"")</f>
        <v>6.6666666666666666E-2</v>
      </c>
      <c r="X119" s="40">
        <f>IFERROR(Base!W119/GAMSbase!W119,"")</f>
        <v>6.6666666666666666E-2</v>
      </c>
      <c r="Y119" s="40">
        <f>IFERROR(Base!X119/GAMSbase!X119,"")</f>
        <v>6.6666666666666666E-2</v>
      </c>
      <c r="Z119" s="40">
        <f>IFERROR(Base!Y119/GAMSbase!Y119,"")</f>
        <v>6.6666666666666666E-2</v>
      </c>
      <c r="AA119" s="40">
        <f>IFERROR(Base!Z119/GAMSbase!Z119,"")</f>
        <v>6.6666666666666666E-2</v>
      </c>
      <c r="AB119" s="40">
        <f>IFERROR(Base!AA119/GAMSbase!AA119,"")</f>
        <v>6.6666666666666666E-2</v>
      </c>
      <c r="AC119" s="40">
        <f>IFERROR(Base!AB119/GAMSbase!AB119,"")</f>
        <v>6.6666666666666666E-2</v>
      </c>
      <c r="AD119" s="40">
        <f>IFERROR(Base!AC119/GAMSbase!AC119,"")</f>
        <v>6.6666666666666666E-2</v>
      </c>
      <c r="AE119" s="40">
        <f>IFERROR(Base!AD119/GAMSbase!AD119,"")</f>
        <v>6.6666666666666666E-2</v>
      </c>
      <c r="AF119" s="40">
        <f>IFERROR(Base!AE119/GAMSbase!AE119,"")</f>
        <v>6.6666666666666666E-2</v>
      </c>
      <c r="AG119" s="40">
        <f>IFERROR(Base!AF119/GAMSbase!AF119,"")</f>
        <v>6.6666666666666666E-2</v>
      </c>
      <c r="AH119" s="40">
        <f>IFERROR(Base!AG119/GAMSbase!AG119,"")</f>
        <v>6.6666666666666666E-2</v>
      </c>
      <c r="AI119" s="40">
        <f>IFERROR(Base!AH119/GAMSbase!AH119,"")</f>
        <v>6.6666666666666666E-2</v>
      </c>
      <c r="AJ119" s="40">
        <f>IFERROR(Base!AI119/GAMSbase!AI119,"")</f>
        <v>6.6666666666666666E-2</v>
      </c>
      <c r="AK119" s="40">
        <f>IFERROR(Base!AJ119/GAMSbase!AJ119,"")</f>
        <v>6.6666666666666666E-2</v>
      </c>
      <c r="AL119" s="40">
        <f>IFERROR(Base!AK119/GAMSbase!AK119,"")</f>
        <v>6.6666666666666666E-2</v>
      </c>
      <c r="AM119" s="40">
        <f>IFERROR(Base!AL119/GAMSbase!AL119,"")</f>
        <v>6.6666666666666666E-2</v>
      </c>
      <c r="AN119" s="40">
        <f>IFERROR(Base!AM119/GAMSbase!AM119,"")</f>
        <v>6.6666666666666666E-2</v>
      </c>
      <c r="AO119" s="40">
        <f>IFERROR(Base!AN119/GAMSbase!AN119,"")</f>
        <v>6.6666666666666666E-2</v>
      </c>
      <c r="AP119" s="40">
        <f>IFERROR(Base!AO119/GAMSbase!AO119,"")</f>
        <v>6.6666666666666666E-2</v>
      </c>
      <c r="AQ119" s="40">
        <f>IFERROR(Base!AP119/GAMSbase!AP119,"")</f>
        <v>6.6666666666666666E-2</v>
      </c>
      <c r="AR119" s="40">
        <f>IFERROR(Base!AQ119/GAMSbase!AQ119,"")</f>
        <v>6.6666666666666666E-2</v>
      </c>
      <c r="AS119" s="40">
        <f>IFERROR(Base!AR119/GAMSbase!AR119,"")</f>
        <v>6.6666666666666666E-2</v>
      </c>
      <c r="AT119" s="40">
        <f>IFERROR(Base!AS119/GAMSbase!AS119,"")</f>
        <v>6.6666666666666666E-2</v>
      </c>
      <c r="AU119" s="40">
        <f>IFERROR(Base!AT119/GAMSbase!AT119,"")</f>
        <v>6.6666666666666666E-2</v>
      </c>
      <c r="AV119" s="40">
        <f>IFERROR(Base!AU119/GAMSbase!AU119,"")</f>
        <v>6.6666666666666666E-2</v>
      </c>
      <c r="AW119" s="40">
        <f>IFERROR(Base!AV119/GAMSbase!AV119,"")</f>
        <v>6.6666666666666666E-2</v>
      </c>
      <c r="AX119" s="40">
        <f>IFERROR(Base!AW119/GAMSbase!AW119,"")</f>
        <v>6.6666666666666666E-2</v>
      </c>
      <c r="AY119" s="40">
        <f>IFERROR(Base!AX119/GAMSbase!AX119,"")</f>
        <v>6.6666666666666666E-2</v>
      </c>
      <c r="AZ119" s="40">
        <f>IFERROR(Base!AY119/GAMSbase!AY119,"")</f>
        <v>6.6666666666666666E-2</v>
      </c>
      <c r="BA119" s="40">
        <f>IFERROR(Base!AZ119/GAMSbase!AZ119,"")</f>
        <v>6.6666666666666666E-2</v>
      </c>
      <c r="BB119" s="40">
        <f>IFERROR(Base!BA119/GAMSbase!BA119,"")</f>
        <v>6.6666666666666666E-2</v>
      </c>
      <c r="BC119" s="40">
        <f>IFERROR(Base!BB119/GAMSbase!BB119,"")</f>
        <v>6.6666666666666666E-2</v>
      </c>
      <c r="BD119" s="40">
        <f>IFERROR(Base!BC119/GAMSbase!BC119,"")</f>
        <v>6.6666666666666666E-2</v>
      </c>
      <c r="BE119" s="40">
        <f>IFERROR(Base!BD119/GAMSbase!BD119,"")</f>
        <v>6.6666666666666666E-2</v>
      </c>
      <c r="BF119" s="40">
        <f>IFERROR(Base!BE119/GAMSbase!BE119,"")</f>
        <v>6.6666666666666666E-2</v>
      </c>
      <c r="BG119" s="40">
        <f>IFERROR(Base!BF119/GAMSbase!BF119,"")</f>
        <v>6.6666666666666666E-2</v>
      </c>
      <c r="BH119" s="40">
        <f>IFERROR(Base!BG119/GAMSbase!BG119,"")</f>
        <v>6.6666666666666666E-2</v>
      </c>
      <c r="BI119" s="40">
        <f>IFERROR(Base!BH119/GAMSbase!BH119,"")</f>
        <v>6.6666666666666666E-2</v>
      </c>
      <c r="BJ119" s="40">
        <f>IFERROR(Base!BI119/GAMSbase!BI119,"")</f>
        <v>6.6666666666666666E-2</v>
      </c>
    </row>
    <row r="120" spans="1:62" x14ac:dyDescent="0.15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0.99681006331539379</v>
      </c>
      <c r="E120" s="40">
        <f>IFERROR(Base!D120/GAMSbase!D120,"")</f>
        <v>0.99491593816822321</v>
      </c>
      <c r="F120" s="40">
        <f>IFERROR(Base!E120/GAMSbase!E120,"")</f>
        <v>0.99451520492593026</v>
      </c>
      <c r="G120" s="40">
        <f>IFERROR(Base!F120/GAMSbase!F120,"")</f>
        <v>0.99492324708781132</v>
      </c>
      <c r="H120" s="40">
        <f>IFERROR(Base!G120/GAMSbase!G120,"")</f>
        <v>0.99575504183084551</v>
      </c>
      <c r="I120" s="40">
        <f>IFERROR(Base!H120/GAMSbase!H120,"")</f>
        <v>0.99679288068309979</v>
      </c>
      <c r="J120" s="40">
        <f>IFERROR(Base!I120/GAMSbase!I120,"")</f>
        <v>0.99791303767242445</v>
      </c>
      <c r="K120" s="40">
        <f>IFERROR(Base!J120/GAMSbase!J120,"")</f>
        <v>0.99904487250148211</v>
      </c>
      <c r="L120" s="40">
        <f>IFERROR(Base!K120/GAMSbase!K120,"")</f>
        <v>1.0001479481313056</v>
      </c>
      <c r="M120" s="40">
        <f>IFERROR(Base!L120/GAMSbase!L120,"")</f>
        <v>1.0011991969654572</v>
      </c>
      <c r="N120" s="40">
        <f>IFERROR(Base!M120/GAMSbase!M120,"")</f>
        <v>1.0021857562132133</v>
      </c>
      <c r="O120" s="40">
        <f>IFERROR(Base!N120/GAMSbase!N120,"")</f>
        <v>1.0031009768118218</v>
      </c>
      <c r="P120" s="40">
        <f>IFERROR(Base!O120/GAMSbase!O120,"")</f>
        <v>1.0039422559117901</v>
      </c>
      <c r="Q120" s="40">
        <f>IFERROR(Base!P120/GAMSbase!P120,"")</f>
        <v>1.0047099024495321</v>
      </c>
      <c r="R120" s="40">
        <f>IFERROR(Base!Q120/GAMSbase!Q120,"")</f>
        <v>1.0054066570657207</v>
      </c>
      <c r="S120" s="40">
        <f>IFERROR(Base!R120/GAMSbase!R120,"")</f>
        <v>1.0060376942575486</v>
      </c>
      <c r="T120" s="40">
        <f>IFERROR(Base!S120/GAMSbase!S120,"")</f>
        <v>1.006611131326735</v>
      </c>
      <c r="U120" s="40">
        <f>IFERROR(Base!T120/GAMSbase!T120,"")</f>
        <v>1.0071392679366136</v>
      </c>
      <c r="V120" s="40">
        <f>IFERROR(Base!U120/GAMSbase!U120,"")</f>
        <v>1.0075796698680033</v>
      </c>
      <c r="W120" s="40">
        <f>IFERROR(Base!V120/GAMSbase!V120,"")</f>
        <v>1.0079492937951366</v>
      </c>
      <c r="X120" s="40">
        <f>IFERROR(Base!W120/GAMSbase!W120,"")</f>
        <v>1.0082614956013929</v>
      </c>
      <c r="Y120" s="40">
        <f>IFERROR(Base!X120/GAMSbase!X120,"")</f>
        <v>1.0085276646905772</v>
      </c>
      <c r="Z120" s="40">
        <f>IFERROR(Base!Y120/GAMSbase!Y120,"")</f>
        <v>1.0087581236412564</v>
      </c>
      <c r="AA120" s="40">
        <f>IFERROR(Base!Z120/GAMSbase!Z120,"")</f>
        <v>1.0089626006414201</v>
      </c>
      <c r="AB120" s="40">
        <f>IFERROR(Base!AA120/GAMSbase!AA120,"")</f>
        <v>1.0091504602436714</v>
      </c>
      <c r="AC120" s="40">
        <f>IFERROR(Base!AB120/GAMSbase!AB120,"")</f>
        <v>1.0093307926020334</v>
      </c>
      <c r="AD120" s="40">
        <f>IFERROR(Base!AC120/GAMSbase!AC120,"")</f>
        <v>1.0095124218482927</v>
      </c>
      <c r="AE120" s="40">
        <f>IFERROR(Base!AD120/GAMSbase!AD120,"")</f>
        <v>1.0097038730002885</v>
      </c>
      <c r="AF120" s="40">
        <f>IFERROR(Base!AE120/GAMSbase!AE120,"")</f>
        <v>1.0099133106043283</v>
      </c>
      <c r="AG120" s="40">
        <f>IFERROR(Base!AF120/GAMSbase!AF120,"")</f>
        <v>1.0101484696023872</v>
      </c>
      <c r="AH120" s="40">
        <f>IFERROR(Base!AG120/GAMSbase!AG120,"")</f>
        <v>1.0104165752462209</v>
      </c>
      <c r="AI120" s="40">
        <f>IFERROR(Base!AH120/GAMSbase!AH120,"")</f>
        <v>1.01072426506705</v>
      </c>
      <c r="AJ120" s="40">
        <f>IFERROR(Base!AI120/GAMSbase!AI120,"")</f>
        <v>1.0110775227116506</v>
      </c>
      <c r="AK120" s="40">
        <f>IFERROR(Base!AJ120/GAMSbase!AJ120,"")</f>
        <v>1.0114816296228524</v>
      </c>
      <c r="AL120" s="40">
        <f>IFERROR(Base!AK120/GAMSbase!AK120,"")</f>
        <v>1.0119411755190078</v>
      </c>
      <c r="AM120" s="40">
        <f>IFERROR(Base!AL120/GAMSbase!AL120,"")</f>
        <v>1.0124601696371323</v>
      </c>
      <c r="AN120" s="40">
        <f>IFERROR(Base!AM120/GAMSbase!AM120,"")</f>
        <v>1.0130423563865678</v>
      </c>
      <c r="AO120" s="40">
        <f>IFERROR(Base!AN120/GAMSbase!AN120,"")</f>
        <v>1.0136919064951055</v>
      </c>
      <c r="AP120" s="40">
        <f>IFERROR(Base!AO120/GAMSbase!AO120,"")</f>
        <v>1.0144148037642444</v>
      </c>
      <c r="AQ120" s="40">
        <f>IFERROR(Base!AP120/GAMSbase!AP120,"")</f>
        <v>1.0152214782906881</v>
      </c>
      <c r="AR120" s="40">
        <f>IFERROR(Base!AQ120/GAMSbase!AQ120,"")</f>
        <v>1.0161316539742289</v>
      </c>
      <c r="AS120" s="40">
        <f>IFERROR(Base!AR120/GAMSbase!AR120,"")</f>
        <v>1.0171831162698703</v>
      </c>
      <c r="AT120" s="40">
        <f>IFERROR(Base!AS120/GAMSbase!AS120,"")</f>
        <v>1.0184472907696602</v>
      </c>
      <c r="AU120" s="40">
        <f>IFERROR(Base!AT120/GAMSbase!AT120,"")</f>
        <v>1.0200565353820286</v>
      </c>
      <c r="AV120" s="40">
        <f>IFERROR(Base!AU120/GAMSbase!AU120,"")</f>
        <v>1.0222510875306179</v>
      </c>
      <c r="AW120" s="40">
        <f>IFERROR(Base!AV120/GAMSbase!AV120,"")</f>
        <v>1.0214668989820044</v>
      </c>
      <c r="AX120" s="40">
        <f>IFERROR(Base!AW120/GAMSbase!AW120,"")</f>
        <v>1.0207158996345633</v>
      </c>
      <c r="AY120" s="40">
        <f>IFERROR(Base!AX120/GAMSbase!AX120,"")</f>
        <v>1.0197386594779003</v>
      </c>
      <c r="AZ120" s="40">
        <f>IFERROR(Base!AY120/GAMSbase!AY120,"")</f>
        <v>1.0179948150415585</v>
      </c>
      <c r="BA120" s="40">
        <f>IFERROR(Base!AZ120/GAMSbase!AZ120,"")</f>
        <v>1.0145054828878519</v>
      </c>
      <c r="BB120" s="40">
        <f>IFERROR(Base!BA120/GAMSbase!BA120,"")</f>
        <v>1.0315281821395947</v>
      </c>
      <c r="BC120" s="40">
        <f>IFERROR(Base!BB120/GAMSbase!BB120,"")</f>
        <v>1.0441550215426818</v>
      </c>
      <c r="BD120" s="40">
        <f>IFERROR(Base!BC120/GAMSbase!BC120,"")</f>
        <v>1.0536859025577041</v>
      </c>
      <c r="BE120" s="40">
        <f>IFERROR(Base!BD120/GAMSbase!BD120,"")</f>
        <v>1.0610266421039269</v>
      </c>
      <c r="BF120" s="40">
        <f>IFERROR(Base!BE120/GAMSbase!BE120,"")</f>
        <v>1.0668061412659795</v>
      </c>
      <c r="BG120" s="40">
        <f>IFERROR(Base!BF120/GAMSbase!BF120,"")</f>
        <v>1.0714599718327615</v>
      </c>
      <c r="BH120" s="40">
        <f>IFERROR(Base!BG120/GAMSbase!BG120,"")</f>
        <v>1.0753528243454598</v>
      </c>
      <c r="BI120" s="40">
        <f>IFERROR(Base!BH120/GAMSbase!BH120,"")</f>
        <v>1.0789937807810672</v>
      </c>
      <c r="BJ120" s="40">
        <f>IFERROR(Base!BI120/GAMSbase!BI120,"")</f>
        <v>1.082060091327115</v>
      </c>
    </row>
    <row r="121" spans="1:62" x14ac:dyDescent="0.15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 x14ac:dyDescent="0.15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 x14ac:dyDescent="0.15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1.6510489775331896</v>
      </c>
      <c r="D123" s="40">
        <f>IFERROR(Base!C123/GAMSbase!C123,"")</f>
        <v>1.650056551852539</v>
      </c>
      <c r="E123" s="40">
        <f>IFERROR(Base!D123/GAMSbase!D123,"")</f>
        <v>1.6475273361654497</v>
      </c>
      <c r="F123" s="40">
        <f>IFERROR(Base!E123/GAMSbase!E123,"")</f>
        <v>1.6444592084435632</v>
      </c>
      <c r="G123" s="40">
        <f>IFERROR(Base!F123/GAMSbase!F123,"")</f>
        <v>1.6414117938201565</v>
      </c>
      <c r="H123" s="40">
        <f>IFERROR(Base!G123/GAMSbase!G123,"")</f>
        <v>1.6386963089787407</v>
      </c>
      <c r="I123" s="40">
        <f>IFERROR(Base!H123/GAMSbase!H123,"")</f>
        <v>1.6364834914464323</v>
      </c>
      <c r="J123" s="40">
        <f>IFERROR(Base!I123/GAMSbase!I123,"")</f>
        <v>1.6348644895086963</v>
      </c>
      <c r="K123" s="40">
        <f>IFERROR(Base!J123/GAMSbase!J123,"")</f>
        <v>1.6338850971321768</v>
      </c>
      <c r="L123" s="40">
        <f>IFERROR(Base!K123/GAMSbase!K123,"")</f>
        <v>1.6335649747365277</v>
      </c>
      <c r="M123" s="40">
        <f>IFERROR(Base!L123/GAMSbase!L123,"")</f>
        <v>1.6339084343071575</v>
      </c>
      <c r="N123" s="40">
        <f>IFERROR(Base!M123/GAMSbase!M123,"")</f>
        <v>1.6349104990726715</v>
      </c>
      <c r="O123" s="40">
        <f>IFERROR(Base!N123/GAMSbase!N123,"")</f>
        <v>1.6365603369870121</v>
      </c>
      <c r="P123" s="40">
        <f>IFERROR(Base!O123/GAMSbase!O123,"")</f>
        <v>1.6388432523757304</v>
      </c>
      <c r="Q123" s="40">
        <f>IFERROR(Base!P123/GAMSbase!P123,"")</f>
        <v>1.6417419415292389</v>
      </c>
      <c r="R123" s="40">
        <f>IFERROR(Base!Q123/GAMSbase!Q123,"")</f>
        <v>1.6452374342454337</v>
      </c>
      <c r="S123" s="40">
        <f>IFERROR(Base!R123/GAMSbase!R123,"")</f>
        <v>1.649310041609088</v>
      </c>
      <c r="T123" s="40">
        <f>IFERROR(Base!S123/GAMSbase!S123,"")</f>
        <v>1.6539406293201302</v>
      </c>
      <c r="U123" s="40">
        <f>IFERROR(Base!T123/GAMSbase!T123,"")</f>
        <v>1.6591492324881723</v>
      </c>
      <c r="V123" s="40">
        <f>IFERROR(Base!U123/GAMSbase!U123,"")</f>
        <v>1.6648953078943158</v>
      </c>
      <c r="W123" s="40">
        <f>IFERROR(Base!V123/GAMSbase!V123,"")</f>
        <v>1.6711435506953829</v>
      </c>
      <c r="X123" s="40">
        <f>IFERROR(Base!W123/GAMSbase!W123,"")</f>
        <v>1.6778615712518277</v>
      </c>
      <c r="Y123" s="40">
        <f>IFERROR(Base!X123/GAMSbase!X123,"")</f>
        <v>1.6850186064448403</v>
      </c>
      <c r="Z123" s="40">
        <f>IFERROR(Base!Y123/GAMSbase!Y123,"")</f>
        <v>1.6925848223039619</v>
      </c>
      <c r="AA123" s="40">
        <f>IFERROR(Base!Z123/GAMSbase!Z123,"")</f>
        <v>1.7005309533775079</v>
      </c>
      <c r="AB123" s="40">
        <f>IFERROR(Base!AA123/GAMSbase!AA123,"")</f>
        <v>1.7088281271128185</v>
      </c>
      <c r="AC123" s="40">
        <f>IFERROR(Base!AB123/GAMSbase!AB123,"")</f>
        <v>1.7174477920168834</v>
      </c>
      <c r="AD123" s="40">
        <f>IFERROR(Base!AC123/GAMSbase!AC123,"")</f>
        <v>1.7263616972147047</v>
      </c>
      <c r="AE123" s="40">
        <f>IFERROR(Base!AD123/GAMSbase!AD123,"")</f>
        <v>1.7355418919563061</v>
      </c>
      <c r="AF123" s="40">
        <f>IFERROR(Base!AE123/GAMSbase!AE123,"")</f>
        <v>1.7449607368767355</v>
      </c>
      <c r="AG123" s="40">
        <f>IFERROR(Base!AF123/GAMSbase!AF123,"")</f>
        <v>1.754590913504384</v>
      </c>
      <c r="AH123" s="40">
        <f>IFERROR(Base!AG123/GAMSbase!AG123,"")</f>
        <v>1.7644054328920693</v>
      </c>
      <c r="AI123" s="40">
        <f>IFERROR(Base!AH123/GAMSbase!AH123,"")</f>
        <v>1.7743776499749297</v>
      </c>
      <c r="AJ123" s="40">
        <f>IFERROR(Base!AI123/GAMSbase!AI123,"")</f>
        <v>1.7844812934697039</v>
      </c>
      <c r="AK123" s="40">
        <f>IFERROR(Base!AJ123/GAMSbase!AJ123,"")</f>
        <v>1.7946905371040711</v>
      </c>
      <c r="AL123" s="40">
        <f>IFERROR(Base!AK123/GAMSbase!AK123,"")</f>
        <v>1.8049801575719739</v>
      </c>
      <c r="AM123" s="40">
        <f>IFERROR(Base!AL123/GAMSbase!AL123,"")</f>
        <v>1.8153258588528358</v>
      </c>
      <c r="AN123" s="40">
        <f>IFERROR(Base!AM123/GAMSbase!AM123,"")</f>
        <v>1.8257049126588343</v>
      </c>
      <c r="AO123" s="40">
        <f>IFERROR(Base!AN123/GAMSbase!AN123,"")</f>
        <v>1.8360973654622474</v>
      </c>
      <c r="AP123" s="40">
        <f>IFERROR(Base!AO123/GAMSbase!AO123,"")</f>
        <v>1.8464882786999945</v>
      </c>
      <c r="AQ123" s="40">
        <f>IFERROR(Base!AP123/GAMSbase!AP123,"")</f>
        <v>1.8568718011952468</v>
      </c>
      <c r="AR123" s="40">
        <f>IFERROR(Base!AQ123/GAMSbase!AQ123,"")</f>
        <v>1.8672584969356791</v>
      </c>
      <c r="AS123" s="40">
        <f>IFERROR(Base!AR123/GAMSbase!AR123,"")</f>
        <v>1.8776883997317386</v>
      </c>
      <c r="AT123" s="40">
        <f>IFERROR(Base!AS123/GAMSbase!AS123,"")</f>
        <v>1.8882540869534357</v>
      </c>
      <c r="AU123" s="40">
        <f>IFERROR(Base!AT123/GAMSbase!AT123,"")</f>
        <v>1.8991410753376845</v>
      </c>
      <c r="AV123" s="40">
        <f>IFERROR(Base!AU123/GAMSbase!AU123,"")</f>
        <v>1.9084589875649507</v>
      </c>
      <c r="AW123" s="40">
        <f>IFERROR(Base!AV123/GAMSbase!AV123,"")</f>
        <v>1.9165111079236878</v>
      </c>
      <c r="AX123" s="40">
        <f>IFERROR(Base!AW123/GAMSbase!AW123,"")</f>
        <v>1.9231026339891739</v>
      </c>
      <c r="AY123" s="40">
        <f>IFERROR(Base!AX123/GAMSbase!AX123,"")</f>
        <v>1.9279393816053916</v>
      </c>
      <c r="AZ123" s="40">
        <f>IFERROR(Base!AY123/GAMSbase!AY123,"")</f>
        <v>1.9304455992588523</v>
      </c>
      <c r="BA123" s="40">
        <f>IFERROR(Base!AZ123/GAMSbase!AZ123,"")</f>
        <v>1.9800441183269626</v>
      </c>
      <c r="BB123" s="40">
        <f>IFERROR(Base!BA123/GAMSbase!BA123,"")</f>
        <v>1.9727344182346267</v>
      </c>
      <c r="BC123" s="40">
        <f>IFERROR(Base!BB123/GAMSbase!BB123,"")</f>
        <v>1.9691889513170935</v>
      </c>
      <c r="BD123" s="40">
        <f>IFERROR(Base!BC123/GAMSbase!BC123,"")</f>
        <v>1.9682833997738904</v>
      </c>
      <c r="BE123" s="40">
        <f>IFERROR(Base!BD123/GAMSbase!BD123,"")</f>
        <v>1.9692767485946463</v>
      </c>
      <c r="BF123" s="40">
        <f>IFERROR(Base!BE123/GAMSbase!BE123,"")</f>
        <v>1.9716737445055801</v>
      </c>
      <c r="BG123" s="40">
        <f>IFERROR(Base!BF123/GAMSbase!BF123,"")</f>
        <v>1.9747495336253655</v>
      </c>
      <c r="BH123" s="40">
        <f>IFERROR(Base!BG123/GAMSbase!BG123,"")</f>
        <v>1.9766505361015465</v>
      </c>
      <c r="BI123" s="40">
        <f>IFERROR(Base!BH123/GAMSbase!BH123,"")</f>
        <v>1.9811508807716092</v>
      </c>
      <c r="BJ123" s="40">
        <f>IFERROR(Base!BI123/GAMSbase!BI123,"")</f>
        <v>1.9891135330116552</v>
      </c>
    </row>
    <row r="124" spans="1:62" x14ac:dyDescent="0.15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 x14ac:dyDescent="0.15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 x14ac:dyDescent="0.15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1.5250402415825131</v>
      </c>
      <c r="D126" s="40">
        <f>IFERROR(Base!C126/GAMSbase!C126,"")</f>
        <v>1.5217600231679074</v>
      </c>
      <c r="E126" s="40">
        <f>IFERROR(Base!D126/GAMSbase!D126,"")</f>
        <v>1.5173867342079381</v>
      </c>
      <c r="F126" s="40">
        <f>IFERROR(Base!E126/GAMSbase!E126,"")</f>
        <v>1.5127991946288295</v>
      </c>
      <c r="G126" s="40">
        <f>IFERROR(Base!F126/GAMSbase!F126,"")</f>
        <v>1.5084745538054121</v>
      </c>
      <c r="H126" s="40">
        <f>IFERROR(Base!G126/GAMSbase!G126,"")</f>
        <v>1.5046650420542824</v>
      </c>
      <c r="I126" s="40">
        <f>IFERROR(Base!H126/GAMSbase!H126,"")</f>
        <v>1.5014977923862516</v>
      </c>
      <c r="J126" s="40">
        <f>IFERROR(Base!I126/GAMSbase!I126,"")</f>
        <v>1.4990307244005694</v>
      </c>
      <c r="K126" s="40">
        <f>IFERROR(Base!J126/GAMSbase!J126,"")</f>
        <v>1.4972836593738021</v>
      </c>
      <c r="L126" s="40">
        <f>IFERROR(Base!K126/GAMSbase!K126,"")</f>
        <v>1.4962555597686089</v>
      </c>
      <c r="M126" s="40">
        <f>IFERROR(Base!L126/GAMSbase!L126,"")</f>
        <v>1.4959340216573755</v>
      </c>
      <c r="N126" s="40">
        <f>IFERROR(Base!M126/GAMSbase!M126,"")</f>
        <v>1.4963004614285913</v>
      </c>
      <c r="O126" s="40">
        <f>IFERROR(Base!N126/GAMSbase!N126,"")</f>
        <v>1.4973329348614288</v>
      </c>
      <c r="P126" s="40">
        <f>IFERROR(Base!O126/GAMSbase!O126,"")</f>
        <v>1.4990076763389688</v>
      </c>
      <c r="Q126" s="40">
        <f>IFERROR(Base!P126/GAMSbase!P126,"")</f>
        <v>1.5013000025039938</v>
      </c>
      <c r="R126" s="40">
        <f>IFERROR(Base!Q126/GAMSbase!Q126,"")</f>
        <v>1.5041849626212171</v>
      </c>
      <c r="S126" s="40">
        <f>IFERROR(Base!R126/GAMSbase!R126,"")</f>
        <v>1.5076380244438004</v>
      </c>
      <c r="T126" s="40">
        <f>IFERROR(Base!S126/GAMSbase!S126,"")</f>
        <v>1.5116360832199658</v>
      </c>
      <c r="U126" s="40">
        <f>IFERROR(Base!T126/GAMSbase!T126,"")</f>
        <v>1.5161926165931499</v>
      </c>
      <c r="V126" s="40">
        <f>IFERROR(Base!U126/GAMSbase!U126,"")</f>
        <v>1.521266408351013</v>
      </c>
      <c r="W126" s="40">
        <f>IFERROR(Base!V126/GAMSbase!V126,"")</f>
        <v>1.5268216183914607</v>
      </c>
      <c r="X126" s="40">
        <f>IFERROR(Base!W126/GAMSbase!W126,"")</f>
        <v>1.5328255726792566</v>
      </c>
      <c r="Y126" s="40">
        <f>IFERROR(Base!X126/GAMSbase!X126,"")</f>
        <v>1.5392475128326435</v>
      </c>
      <c r="Z126" s="40">
        <f>IFERROR(Base!Y126/GAMSbase!Y126,"")</f>
        <v>1.5460578973815404</v>
      </c>
      <c r="AA126" s="40">
        <f>IFERROR(Base!Z126/GAMSbase!Z126,"")</f>
        <v>1.5532280199864694</v>
      </c>
      <c r="AB126" s="40">
        <f>IFERROR(Base!AA126/GAMSbase!AA126,"")</f>
        <v>1.560729804440431</v>
      </c>
      <c r="AC126" s="40">
        <f>IFERROR(Base!AB126/GAMSbase!AB126,"")</f>
        <v>1.568535700970797</v>
      </c>
      <c r="AD126" s="40">
        <f>IFERROR(Base!AC126/GAMSbase!AC126,"")</f>
        <v>1.5766186350036482</v>
      </c>
      <c r="AE126" s="40">
        <f>IFERROR(Base!AD126/GAMSbase!AD126,"")</f>
        <v>1.5849519788342799</v>
      </c>
      <c r="AF126" s="40">
        <f>IFERROR(Base!AE126/GAMSbase!AE126,"")</f>
        <v>1.5935095380041622</v>
      </c>
      <c r="AG126" s="40">
        <f>IFERROR(Base!AF126/GAMSbase!AF126,"")</f>
        <v>1.6022655394760486</v>
      </c>
      <c r="AH126" s="40">
        <f>IFERROR(Base!AG126/GAMSbase!AG126,"")</f>
        <v>1.6111946219250735</v>
      </c>
      <c r="AI126" s="40">
        <f>IFERROR(Base!AH126/GAMSbase!AH126,"")</f>
        <v>1.6202718337105109</v>
      </c>
      <c r="AJ126" s="40">
        <f>IFERROR(Base!AI126/GAMSbase!AI126,"")</f>
        <v>1.6294726471820897</v>
      </c>
      <c r="AK126" s="40">
        <f>IFERROR(Base!AJ126/GAMSbase!AJ126,"")</f>
        <v>1.6387730125215605</v>
      </c>
      <c r="AL126" s="40">
        <f>IFERROR(Base!AK126/GAMSbase!AK126,"")</f>
        <v>1.648149492331505</v>
      </c>
      <c r="AM126" s="40">
        <f>IFERROR(Base!AL126/GAMSbase!AL126,"")</f>
        <v>1.6575795494554835</v>
      </c>
      <c r="AN126" s="40">
        <f>IFERROR(Base!AM126/GAMSbase!AM126,"")</f>
        <v>1.667042124577554</v>
      </c>
      <c r="AO126" s="40">
        <f>IFERROR(Base!AN126/GAMSbase!AN126,"")</f>
        <v>1.6765187321370238</v>
      </c>
      <c r="AP126" s="40">
        <f>IFERROR(Base!AO126/GAMSbase!AO126,"")</f>
        <v>1.6859955004181639</v>
      </c>
      <c r="AQ126" s="40">
        <f>IFERROR(Base!AP126/GAMSbase!AP126,"")</f>
        <v>1.6954668852805612</v>
      </c>
      <c r="AR126" s="40">
        <f>IFERROR(Base!AQ126/GAMSbase!AQ126,"")</f>
        <v>1.7049423568138971</v>
      </c>
      <c r="AS126" s="40">
        <f>IFERROR(Base!AR126/GAMSbase!AR126,"")</f>
        <v>1.7144583154715369</v>
      </c>
      <c r="AT126" s="40">
        <f>IFERROR(Base!AS126/GAMSbase!AS126,"")</f>
        <v>1.7240991565561696</v>
      </c>
      <c r="AU126" s="40">
        <f>IFERROR(Base!AT126/GAMSbase!AT126,"")</f>
        <v>1.7340341510020012</v>
      </c>
      <c r="AV126" s="40">
        <f>IFERROR(Base!AU126/GAMSbase!AU126,"")</f>
        <v>1.7425371677323229</v>
      </c>
      <c r="AW126" s="40">
        <f>IFERROR(Base!AV126/GAMSbase!AV126,"")</f>
        <v>1.7498850452718226</v>
      </c>
      <c r="AX126" s="40">
        <f>IFERROR(Base!AW126/GAMSbase!AW126,"")</f>
        <v>1.7558998474412089</v>
      </c>
      <c r="AY126" s="40">
        <f>IFERROR(Base!AX126/GAMSbase!AX126,"")</f>
        <v>1.7603129065922223</v>
      </c>
      <c r="AZ126" s="40">
        <f>IFERROR(Base!AY126/GAMSbase!AY126,"")</f>
        <v>1.7625984779415167</v>
      </c>
      <c r="BA126" s="40">
        <f>IFERROR(Base!AZ126/GAMSbase!AZ126,"")</f>
        <v>1.8078821028243355</v>
      </c>
      <c r="BB126" s="40">
        <f>IFERROR(Base!BA126/GAMSbase!BA126,"")</f>
        <v>1.8012058701720128</v>
      </c>
      <c r="BC126" s="40">
        <f>IFERROR(Base!BB126/GAMSbase!BB126,"")</f>
        <v>1.797966864506271</v>
      </c>
      <c r="BD126" s="40">
        <f>IFERROR(Base!BC126/GAMSbase!BC126,"")</f>
        <v>1.7971384794021033</v>
      </c>
      <c r="BE126" s="40">
        <f>IFERROR(Base!BD126/GAMSbase!BD126,"")</f>
        <v>1.7980440933465371</v>
      </c>
      <c r="BF126" s="40">
        <f>IFERROR(Base!BE126/GAMSbase!BE126,"")</f>
        <v>1.8002314847509604</v>
      </c>
      <c r="BG126" s="40">
        <f>IFERROR(Base!BF126/GAMSbase!BF126,"")</f>
        <v>1.8030388016909675</v>
      </c>
      <c r="BH126" s="40">
        <f>IFERROR(Base!BG126/GAMSbase!BG126,"")</f>
        <v>1.8047736181990952</v>
      </c>
      <c r="BI126" s="40">
        <f>IFERROR(Base!BH126/GAMSbase!BH126,"")</f>
        <v>1.8088818710481409</v>
      </c>
      <c r="BJ126" s="40">
        <f>IFERROR(Base!BI126/GAMSbase!BI126,"")</f>
        <v>1.8161514687701883</v>
      </c>
    </row>
    <row r="127" spans="1:62" x14ac:dyDescent="0.15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43.648164227964322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 x14ac:dyDescent="0.15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 x14ac:dyDescent="0.15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 x14ac:dyDescent="0.15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 x14ac:dyDescent="0.15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 x14ac:dyDescent="0.15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0.70657779406770227</v>
      </c>
      <c r="D138" s="40">
        <f>IFERROR(Base!C138/GAMSbase!C138,"")</f>
        <v>0.69724173837107484</v>
      </c>
      <c r="E138" s="40">
        <f>IFERROR(Base!D138/GAMSbase!D138,"")</f>
        <v>0.69011657841547458</v>
      </c>
      <c r="F138" s="40">
        <f>IFERROR(Base!E138/GAMSbase!E138,"")</f>
        <v>0.68421532344263203</v>
      </c>
      <c r="G138" s="40">
        <f>IFERROR(Base!F138/GAMSbase!F138,"")</f>
        <v>0.67898585288309532</v>
      </c>
      <c r="H138" s="40">
        <f>IFERROR(Base!G138/GAMSbase!G138,"")</f>
        <v>0.6741145901737291</v>
      </c>
      <c r="I138" s="40">
        <f>IFERROR(Base!H138/GAMSbase!H138,"")</f>
        <v>0.66942146743764364</v>
      </c>
      <c r="J138" s="40">
        <f>IFERROR(Base!I138/GAMSbase!I138,"")</f>
        <v>0.66480214009265626</v>
      </c>
      <c r="K138" s="40">
        <f>IFERROR(Base!J138/GAMSbase!J138,"")</f>
        <v>0.66019560705411662</v>
      </c>
      <c r="L138" s="40">
        <f>IFERROR(Base!K138/GAMSbase!K138,"")</f>
        <v>0.65556586945450146</v>
      </c>
      <c r="M138" s="40">
        <f>IFERROR(Base!L138/GAMSbase!L138,"")</f>
        <v>0.6508914856906024</v>
      </c>
      <c r="N138" s="40">
        <f>IFERROR(Base!M138/GAMSbase!M138,"")</f>
        <v>0.64615970108687293</v>
      </c>
      <c r="O138" s="40">
        <f>IFERROR(Base!N138/GAMSbase!N138,"")</f>
        <v>0.64136323155924513</v>
      </c>
      <c r="P138" s="40">
        <f>IFERROR(Base!O138/GAMSbase!O138,"")</f>
        <v>0.63649882549165482</v>
      </c>
      <c r="Q138" s="40">
        <f>IFERROR(Base!P138/GAMSbase!P138,"")</f>
        <v>0.63156709986951687</v>
      </c>
      <c r="R138" s="40">
        <f>IFERROR(Base!Q138/GAMSbase!Q138,"")</f>
        <v>0.62657370232877307</v>
      </c>
      <c r="S138" s="40">
        <f>IFERROR(Base!R138/GAMSbase!R138,"")</f>
        <v>0.62153231596889991</v>
      </c>
      <c r="T138" s="40">
        <f>IFERROR(Base!S138/GAMSbase!S138,"")</f>
        <v>0.61665777116908582</v>
      </c>
      <c r="U138" s="40">
        <f>IFERROR(Base!T138/GAMSbase!T138,"")</f>
        <v>0.611729100914705</v>
      </c>
      <c r="V138" s="40">
        <f>IFERROR(Base!U138/GAMSbase!U138,"")</f>
        <v>0.60674497629280844</v>
      </c>
      <c r="W138" s="40">
        <f>IFERROR(Base!V138/GAMSbase!V138,"")</f>
        <v>0.60170470497567075</v>
      </c>
      <c r="X138" s="40">
        <f>IFERROR(Base!W138/GAMSbase!W138,"")</f>
        <v>0.59660843193453728</v>
      </c>
      <c r="Y138" s="40">
        <f>IFERROR(Base!X138/GAMSbase!X138,"")</f>
        <v>0.59145718728997743</v>
      </c>
      <c r="Z138" s="40">
        <f>IFERROR(Base!Y138/GAMSbase!Y138,"")</f>
        <v>0.58625286859139814</v>
      </c>
      <c r="AA138" s="40">
        <f>IFERROR(Base!Z138/GAMSbase!Z138,"")</f>
        <v>0.58099816133674009</v>
      </c>
      <c r="AB138" s="40">
        <f>IFERROR(Base!AA138/GAMSbase!AA138,"")</f>
        <v>0.57569647323237161</v>
      </c>
      <c r="AC138" s="40">
        <f>IFERROR(Base!AB138/GAMSbase!AB138,"")</f>
        <v>0.57035185374075459</v>
      </c>
      <c r="AD138" s="40">
        <f>IFERROR(Base!AC138/GAMSbase!AC138,"")</f>
        <v>0.56496887416787467</v>
      </c>
      <c r="AE138" s="40">
        <f>IFERROR(Base!AD138/GAMSbase!AD138,"")</f>
        <v>0.55955258258415597</v>
      </c>
      <c r="AF138" s="40">
        <f>IFERROR(Base!AE138/GAMSbase!AE138,"")</f>
        <v>0.55410839138896772</v>
      </c>
      <c r="AG138" s="40">
        <f>IFERROR(Base!AF138/GAMSbase!AF138,"")</f>
        <v>0.54864202551997199</v>
      </c>
      <c r="AH138" s="40">
        <f>IFERROR(Base!AG138/GAMSbase!AG138,"")</f>
        <v>0.5431594615136327</v>
      </c>
      <c r="AI138" s="40">
        <f>IFERROR(Base!AH138/GAMSbase!AH138,"")</f>
        <v>0.53766689869682927</v>
      </c>
      <c r="AJ138" s="40">
        <f>IFERROR(Base!AI138/GAMSbase!AI138,"")</f>
        <v>0.53217078581492783</v>
      </c>
      <c r="AK138" s="40">
        <f>IFERROR(Base!AJ138/GAMSbase!AJ138,"")</f>
        <v>0.52667790059615449</v>
      </c>
      <c r="AL138" s="40">
        <f>IFERROR(Base!AK138/GAMSbase!AK138,"")</f>
        <v>0.5211955719699779</v>
      </c>
      <c r="AM138" s="40">
        <f>IFERROR(Base!AL138/GAMSbase!AL138,"")</f>
        <v>0.51573211633272542</v>
      </c>
      <c r="AN138" s="40">
        <f>IFERROR(Base!AM138/GAMSbase!AM138,"")</f>
        <v>0.51029761393987194</v>
      </c>
      <c r="AO138" s="40">
        <f>IFERROR(Base!AN138/GAMSbase!AN138,"")</f>
        <v>0.5049053152366435</v>
      </c>
      <c r="AP138" s="40">
        <f>IFERROR(Base!AO138/GAMSbase!AO138,"")</f>
        <v>0.4995740311675374</v>
      </c>
      <c r="AQ138" s="40">
        <f>IFERROR(Base!AP138/GAMSbase!AP138,"")</f>
        <v>0.49433224938859793</v>
      </c>
      <c r="AR138" s="40">
        <f>IFERROR(Base!AQ138/GAMSbase!AQ138,"")</f>
        <v>0.48922503111572269</v>
      </c>
      <c r="AS138" s="40">
        <f>IFERROR(Base!AR138/GAMSbase!AR138,"")</f>
        <v>0.48432561671091756</v>
      </c>
      <c r="AT138" s="40">
        <f>IFERROR(Base!AS138/GAMSbase!AS138,"")</f>
        <v>0.47975465365879311</v>
      </c>
      <c r="AU138" s="40">
        <f>IFERROR(Base!AT138/GAMSbase!AT138,"")</f>
        <v>0.47806656907556644</v>
      </c>
      <c r="AV138" s="40">
        <f>IFERROR(Base!AU138/GAMSbase!AU138,"")</f>
        <v>0.46891010340840072</v>
      </c>
      <c r="AW138" s="40">
        <f>IFERROR(Base!AV138/GAMSbase!AV138,"")</f>
        <v>0.45991039940310446</v>
      </c>
      <c r="AX138" s="40">
        <f>IFERROR(Base!AW138/GAMSbase!AW138,"")</f>
        <v>0.45044595362820411</v>
      </c>
      <c r="AY138" s="40">
        <f>IFERROR(Base!AX138/GAMSbase!AX138,"")</f>
        <v>0.43959781650275864</v>
      </c>
      <c r="AZ138" s="40">
        <f>IFERROR(Base!AY138/GAMSbase!AY138,"")</f>
        <v>0.61535907124693545</v>
      </c>
      <c r="BA138" s="40">
        <f>IFERROR(Base!AZ138/GAMSbase!AZ138,"")</f>
        <v>0.4058738264147414</v>
      </c>
      <c r="BB138" s="40">
        <f>IFERROR(Base!BA138/GAMSbase!BA138,"")</f>
        <v>0.41054011876444763</v>
      </c>
      <c r="BC138" s="40">
        <f>IFERROR(Base!BB138/GAMSbase!BB138,"")</f>
        <v>0.41262248619136566</v>
      </c>
      <c r="BD138" s="40">
        <f>IFERROR(Base!BC138/GAMSbase!BC138,"")</f>
        <v>0.4128619966799677</v>
      </c>
      <c r="BE138" s="40">
        <f>IFERROR(Base!BD138/GAMSbase!BD138,"")</f>
        <v>0.41179560596735748</v>
      </c>
      <c r="BF138" s="40">
        <f>IFERROR(Base!BE138/GAMSbase!BE138,"")</f>
        <v>0.40876674941806151</v>
      </c>
      <c r="BG138" s="40">
        <f>IFERROR(Base!BF138/GAMSbase!BF138,"")</f>
        <v>0.40080432580230302</v>
      </c>
      <c r="BH138" s="40">
        <f>IFERROR(Base!BG138/GAMSbase!BG138,"")</f>
        <v>0.40276977276386494</v>
      </c>
      <c r="BI138" s="40">
        <f>IFERROR(Base!BH138/GAMSbase!BH138,"")</f>
        <v>0.40723863826177609</v>
      </c>
      <c r="BJ138" s="40" t="str">
        <f>IFERROR(Base!BI138/GAMSbase!BI138,"")</f>
        <v/>
      </c>
    </row>
    <row r="143" spans="1:62" x14ac:dyDescent="0.15">
      <c r="C143" s="40">
        <f>+AVERAGE(C3:C138)</f>
        <v>22.795874749081769</v>
      </c>
      <c r="D143" s="40">
        <f t="shared" ref="D143:BI143" si="0">+AVERAGE(D3:D138)</f>
        <v>1.2877345418430068</v>
      </c>
      <c r="E143" s="40">
        <f t="shared" si="0"/>
        <v>1.2517234851192272</v>
      </c>
      <c r="F143" s="40">
        <f t="shared" si="0"/>
        <v>1.2293358502093992</v>
      </c>
      <c r="G143" s="40">
        <f t="shared" si="0"/>
        <v>1.214366652025473</v>
      </c>
      <c r="H143" s="40">
        <f t="shared" si="0"/>
        <v>1.2040292287954002</v>
      </c>
      <c r="I143" s="40">
        <f t="shared" si="0"/>
        <v>1.1969193633006441</v>
      </c>
      <c r="J143" s="40">
        <f t="shared" si="0"/>
        <v>1.1922734854473636</v>
      </c>
      <c r="K143" s="40">
        <f t="shared" si="0"/>
        <v>1.189656166546307</v>
      </c>
      <c r="L143" s="40">
        <f t="shared" si="0"/>
        <v>1.1888137631048159</v>
      </c>
      <c r="M143" s="40">
        <f t="shared" si="0"/>
        <v>1.1896002347972474</v>
      </c>
      <c r="N143" s="40">
        <f t="shared" si="0"/>
        <v>1.1919372563063089</v>
      </c>
      <c r="O143" s="40">
        <f t="shared" si="0"/>
        <v>1.1957918168087249</v>
      </c>
      <c r="P143" s="40">
        <f t="shared" si="0"/>
        <v>1.2011632621487389</v>
      </c>
      <c r="Q143" s="40">
        <f t="shared" si="0"/>
        <v>1.2080756923391396</v>
      </c>
      <c r="R143" s="40">
        <f t="shared" si="0"/>
        <v>1.2165735010664227</v>
      </c>
      <c r="S143" s="40">
        <f t="shared" si="0"/>
        <v>1.2267188306945251</v>
      </c>
      <c r="T143" s="40">
        <f t="shared" si="0"/>
        <v>1.2385946661568101</v>
      </c>
      <c r="U143" s="40">
        <f t="shared" si="0"/>
        <v>1.2510903771438169</v>
      </c>
      <c r="V143" s="40">
        <f t="shared" si="0"/>
        <v>1.2668737097769818</v>
      </c>
      <c r="W143" s="40">
        <f t="shared" si="0"/>
        <v>1.2847191518159162</v>
      </c>
      <c r="X143" s="40">
        <f t="shared" si="0"/>
        <v>1.3047706537372104</v>
      </c>
      <c r="Y143" s="40">
        <f t="shared" si="0"/>
        <v>1.3271921171382308</v>
      </c>
      <c r="Z143" s="40">
        <f t="shared" si="0"/>
        <v>1.3521684529421545</v>
      </c>
      <c r="AA143" s="40">
        <f t="shared" si="0"/>
        <v>1.3799070040892012</v>
      </c>
      <c r="AB143" s="40">
        <f t="shared" si="0"/>
        <v>1.4106392984300906</v>
      </c>
      <c r="AC143" s="40">
        <f t="shared" si="0"/>
        <v>1.4446230885871838</v>
      </c>
      <c r="AD143" s="40">
        <f t="shared" si="0"/>
        <v>1.4821446960739146</v>
      </c>
      <c r="AE143" s="40">
        <f t="shared" si="0"/>
        <v>1.5235216432973266</v>
      </c>
      <c r="AF143" s="40">
        <f t="shared" si="0"/>
        <v>1.5691055842892514</v>
      </c>
      <c r="AG143" s="40">
        <f t="shared" si="0"/>
        <v>1.6192855901440648</v>
      </c>
      <c r="AH143" s="40">
        <f t="shared" si="0"/>
        <v>1.6744916857716643</v>
      </c>
      <c r="AI143" s="40">
        <f t="shared" si="0"/>
        <v>1.7351988359394659</v>
      </c>
      <c r="AJ143" s="40">
        <f t="shared" si="0"/>
        <v>1.8019312214548275</v>
      </c>
      <c r="AK143" s="40">
        <f t="shared" si="0"/>
        <v>1.8752668106355153</v>
      </c>
      <c r="AL143" s="40">
        <f t="shared" si="0"/>
        <v>1.9558423303450025</v>
      </c>
      <c r="AM143" s="40">
        <f t="shared" si="0"/>
        <v>2.0443582384633476</v>
      </c>
      <c r="AN143" s="40">
        <f t="shared" si="0"/>
        <v>2.141583792286216</v>
      </c>
      <c r="AO143" s="40">
        <f t="shared" si="0"/>
        <v>2.2483615152862075</v>
      </c>
      <c r="AP143" s="40">
        <f t="shared" si="0"/>
        <v>2.3656098267662857</v>
      </c>
      <c r="AQ143" s="40">
        <f t="shared" si="0"/>
        <v>2.4943214409538372</v>
      </c>
      <c r="AR143" s="40">
        <f t="shared" si="0"/>
        <v>2.6355528639469297</v>
      </c>
      <c r="AS143" s="40">
        <f t="shared" si="0"/>
        <v>2.7903894821775745</v>
      </c>
      <c r="AT143" s="40">
        <f t="shared" si="0"/>
        <v>2.9598440745291166</v>
      </c>
      <c r="AU143" s="40">
        <f t="shared" si="0"/>
        <v>3.1445881604800006</v>
      </c>
      <c r="AV143" s="40">
        <f t="shared" si="0"/>
        <v>3.33108562318239</v>
      </c>
      <c r="AW143" s="40">
        <f t="shared" si="0"/>
        <v>3.5615404681923128</v>
      </c>
      <c r="AX143" s="40">
        <f t="shared" si="0"/>
        <v>3.8149631263895483</v>
      </c>
      <c r="AY143" s="40">
        <f t="shared" si="0"/>
        <v>4.0936983118371915</v>
      </c>
      <c r="AZ143" s="40">
        <f t="shared" si="0"/>
        <v>4.4049336401233994</v>
      </c>
      <c r="BA143" s="40">
        <f t="shared" si="0"/>
        <v>4.7350174907825462</v>
      </c>
      <c r="BB143" s="40">
        <f t="shared" si="0"/>
        <v>5.1022490934915412</v>
      </c>
      <c r="BC143" s="40">
        <f t="shared" si="0"/>
        <v>5.507310776784184</v>
      </c>
      <c r="BD143" s="40">
        <f t="shared" si="0"/>
        <v>5.9537221878802828</v>
      </c>
      <c r="BE143" s="40">
        <f t="shared" si="0"/>
        <v>6.4454778656719451</v>
      </c>
      <c r="BF143" s="40">
        <f t="shared" si="0"/>
        <v>6.9870047823109935</v>
      </c>
      <c r="BG143" s="40">
        <f t="shared" si="0"/>
        <v>7.593844618965746</v>
      </c>
      <c r="BH143" s="40">
        <f t="shared" si="0"/>
        <v>8.2696485175502854</v>
      </c>
      <c r="BI143" s="40">
        <f t="shared" si="0"/>
        <v>9.3541372212066847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baseColWidth="10" defaultColWidth="8.83203125" defaultRowHeight="13" x14ac:dyDescent="0.15"/>
  <cols>
    <col min="1" max="1" width="32.5" customWidth="1"/>
    <col min="2" max="61" width="10" bestFit="1" customWidth="1"/>
  </cols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15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15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15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15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15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15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15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15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15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15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15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15">
      <c r="A129" t="s">
        <v>332</v>
      </c>
      <c r="B129">
        <v>2689.1762111685998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15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15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15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15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15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15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15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15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15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15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15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15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15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15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15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15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15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15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15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15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15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15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15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15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15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15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15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15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15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15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15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15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15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15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15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15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15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15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15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15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15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15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15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15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15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15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15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15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15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15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15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15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15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15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15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15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15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15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15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15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15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15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15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15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15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15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15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15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15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15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15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15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15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15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15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15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15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15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15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15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15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15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15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15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15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15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15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15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15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15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15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15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15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15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15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15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15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15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15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15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15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15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15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15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15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15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15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15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15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15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15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15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15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15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15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15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15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15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15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15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15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15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15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15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15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15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15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15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15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15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15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15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15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15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15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1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15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15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15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15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15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15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15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15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15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15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15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15">
      <c r="A129" t="s">
        <v>332</v>
      </c>
      <c r="B129">
        <v>2670.7775001934001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15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15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15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15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15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15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15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1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15">
      <c r="A16" t="s">
        <v>226</v>
      </c>
      <c r="B16">
        <v>1E-3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15">
      <c r="A19" t="s">
        <v>229</v>
      </c>
      <c r="B19">
        <v>1.01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15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15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15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15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15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15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15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15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15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15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15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15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15">
      <c r="A129" t="s">
        <v>332</v>
      </c>
      <c r="B129">
        <v>123452.43002689299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15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15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15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15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15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15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15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15">
      <c r="A16" t="s">
        <v>226</v>
      </c>
      <c r="B16">
        <v>1E-3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15">
      <c r="A19" t="s">
        <v>229</v>
      </c>
      <c r="B19">
        <v>2.1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15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15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15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15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15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15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15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15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15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15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15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15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15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15">
      <c r="A129" t="s">
        <v>332</v>
      </c>
      <c r="B129">
        <v>-8486.8082735778007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15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15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15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15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15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15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15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15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  <row r="146" spans="4:4" x14ac:dyDescent="0.15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15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15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15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15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15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15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15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15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15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15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15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15">
      <c r="A129" t="s">
        <v>332</v>
      </c>
      <c r="B129">
        <v>2683.1858984114001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15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15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15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15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15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15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15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15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AD136" sqref="AD136"/>
    </sheetView>
  </sheetViews>
  <sheetFormatPr baseColWidth="10" defaultColWidth="12.33203125" defaultRowHeight="15" x14ac:dyDescent="0.2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 x14ac:dyDescent="0.1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75" customHeight="1" x14ac:dyDescent="0.1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 x14ac:dyDescent="0.2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 x14ac:dyDescent="0.2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 x14ac:dyDescent="0.2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 x14ac:dyDescent="0.2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 x14ac:dyDescent="0.2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 x14ac:dyDescent="0.2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 x14ac:dyDescent="0.2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 x14ac:dyDescent="0.2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 x14ac:dyDescent="0.2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 x14ac:dyDescent="0.2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 x14ac:dyDescent="0.2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 x14ac:dyDescent="0.2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 x14ac:dyDescent="0.2">
      <c r="A15" s="8" t="s">
        <v>107</v>
      </c>
      <c r="B15" s="46">
        <f>+B16+B17</f>
        <v>1E-3</v>
      </c>
      <c r="C15" s="2">
        <f>+B15</f>
        <v>1E-3</v>
      </c>
      <c r="D15" s="2">
        <f t="shared" ref="D15:BO15" si="1">+C15</f>
        <v>1E-3</v>
      </c>
      <c r="E15" s="2">
        <f t="shared" si="1"/>
        <v>1E-3</v>
      </c>
      <c r="F15" s="2">
        <f t="shared" si="1"/>
        <v>1E-3</v>
      </c>
      <c r="G15" s="2">
        <f t="shared" si="1"/>
        <v>1E-3</v>
      </c>
      <c r="H15" s="2">
        <f t="shared" si="1"/>
        <v>1E-3</v>
      </c>
      <c r="I15" s="2">
        <f t="shared" si="1"/>
        <v>1E-3</v>
      </c>
      <c r="J15" s="2">
        <f t="shared" si="1"/>
        <v>1E-3</v>
      </c>
      <c r="K15" s="2">
        <f t="shared" si="1"/>
        <v>1E-3</v>
      </c>
      <c r="L15" s="2">
        <f t="shared" si="1"/>
        <v>1E-3</v>
      </c>
      <c r="M15" s="2">
        <f t="shared" si="1"/>
        <v>1E-3</v>
      </c>
      <c r="N15" s="2">
        <f t="shared" si="1"/>
        <v>1E-3</v>
      </c>
      <c r="O15" s="2">
        <f t="shared" si="1"/>
        <v>1E-3</v>
      </c>
      <c r="P15" s="2">
        <f t="shared" si="1"/>
        <v>1E-3</v>
      </c>
      <c r="Q15" s="2">
        <f t="shared" si="1"/>
        <v>1E-3</v>
      </c>
      <c r="R15" s="2">
        <f t="shared" si="1"/>
        <v>1E-3</v>
      </c>
      <c r="S15" s="2">
        <f t="shared" si="1"/>
        <v>1E-3</v>
      </c>
      <c r="T15" s="2">
        <f t="shared" si="1"/>
        <v>1E-3</v>
      </c>
      <c r="U15" s="2">
        <f t="shared" si="1"/>
        <v>1E-3</v>
      </c>
      <c r="V15" s="2">
        <f t="shared" si="1"/>
        <v>1E-3</v>
      </c>
      <c r="W15" s="2">
        <f t="shared" si="1"/>
        <v>1E-3</v>
      </c>
      <c r="X15" s="2">
        <f t="shared" si="1"/>
        <v>1E-3</v>
      </c>
      <c r="Y15" s="2">
        <f t="shared" si="1"/>
        <v>1E-3</v>
      </c>
      <c r="Z15" s="2">
        <f t="shared" si="1"/>
        <v>1E-3</v>
      </c>
      <c r="AA15" s="2">
        <f t="shared" si="1"/>
        <v>1E-3</v>
      </c>
      <c r="AB15" s="2">
        <f t="shared" si="1"/>
        <v>1E-3</v>
      </c>
      <c r="AC15" s="2">
        <f t="shared" si="1"/>
        <v>1E-3</v>
      </c>
      <c r="AD15" s="2">
        <f t="shared" si="1"/>
        <v>1E-3</v>
      </c>
      <c r="AE15" s="2">
        <f t="shared" si="1"/>
        <v>1E-3</v>
      </c>
      <c r="AF15" s="2">
        <f t="shared" si="1"/>
        <v>1E-3</v>
      </c>
      <c r="AG15" s="2">
        <f t="shared" si="1"/>
        <v>1E-3</v>
      </c>
      <c r="AH15" s="2">
        <f t="shared" si="1"/>
        <v>1E-3</v>
      </c>
      <c r="AI15" s="2">
        <f t="shared" si="1"/>
        <v>1E-3</v>
      </c>
      <c r="AJ15" s="2">
        <f t="shared" si="1"/>
        <v>1E-3</v>
      </c>
      <c r="AK15" s="2">
        <f t="shared" si="1"/>
        <v>1E-3</v>
      </c>
      <c r="AL15" s="2">
        <f t="shared" si="1"/>
        <v>1E-3</v>
      </c>
      <c r="AM15" s="2">
        <f t="shared" si="1"/>
        <v>1E-3</v>
      </c>
      <c r="AN15" s="2">
        <f t="shared" si="1"/>
        <v>1E-3</v>
      </c>
      <c r="AO15" s="2">
        <f t="shared" si="1"/>
        <v>1E-3</v>
      </c>
      <c r="AP15" s="2">
        <f t="shared" si="1"/>
        <v>1E-3</v>
      </c>
      <c r="AQ15" s="2">
        <f t="shared" si="1"/>
        <v>1E-3</v>
      </c>
      <c r="AR15" s="2">
        <f t="shared" si="1"/>
        <v>1E-3</v>
      </c>
      <c r="AS15" s="2">
        <f t="shared" si="1"/>
        <v>1E-3</v>
      </c>
      <c r="AT15" s="2">
        <f t="shared" si="1"/>
        <v>1E-3</v>
      </c>
      <c r="AU15" s="2">
        <f t="shared" si="1"/>
        <v>1E-3</v>
      </c>
      <c r="AV15" s="2">
        <f t="shared" si="1"/>
        <v>1E-3</v>
      </c>
      <c r="AW15" s="2">
        <f t="shared" si="1"/>
        <v>1E-3</v>
      </c>
      <c r="AX15" s="2">
        <f t="shared" si="1"/>
        <v>1E-3</v>
      </c>
      <c r="AY15" s="2">
        <f t="shared" si="1"/>
        <v>1E-3</v>
      </c>
      <c r="AZ15" s="2">
        <f t="shared" si="1"/>
        <v>1E-3</v>
      </c>
      <c r="BA15" s="2">
        <f t="shared" si="1"/>
        <v>1E-3</v>
      </c>
      <c r="BB15" s="2">
        <f t="shared" si="1"/>
        <v>1E-3</v>
      </c>
      <c r="BC15" s="2">
        <f t="shared" si="1"/>
        <v>1E-3</v>
      </c>
      <c r="BD15" s="2">
        <f t="shared" si="1"/>
        <v>1E-3</v>
      </c>
      <c r="BE15" s="2">
        <f t="shared" si="1"/>
        <v>1E-3</v>
      </c>
      <c r="BF15" s="2">
        <f t="shared" si="1"/>
        <v>1E-3</v>
      </c>
      <c r="BG15" s="2">
        <f t="shared" si="1"/>
        <v>1E-3</v>
      </c>
      <c r="BH15" s="2">
        <f t="shared" si="1"/>
        <v>1E-3</v>
      </c>
      <c r="BI15" s="2">
        <f t="shared" si="1"/>
        <v>1E-3</v>
      </c>
      <c r="BJ15" s="2">
        <f t="shared" si="1"/>
        <v>1E-3</v>
      </c>
      <c r="BK15" s="2">
        <f t="shared" si="1"/>
        <v>1E-3</v>
      </c>
      <c r="BL15" s="2">
        <f t="shared" si="1"/>
        <v>1E-3</v>
      </c>
      <c r="BM15" s="2">
        <f t="shared" si="1"/>
        <v>1E-3</v>
      </c>
      <c r="BN15" s="2">
        <f t="shared" si="1"/>
        <v>1E-3</v>
      </c>
      <c r="BO15" s="2">
        <f t="shared" si="1"/>
        <v>1E-3</v>
      </c>
      <c r="BP15" s="2">
        <f t="shared" ref="BP15:CW15" si="2">+BO15</f>
        <v>1E-3</v>
      </c>
      <c r="BQ15" s="2">
        <f t="shared" si="2"/>
        <v>1E-3</v>
      </c>
      <c r="BR15" s="2">
        <f t="shared" si="2"/>
        <v>1E-3</v>
      </c>
      <c r="BS15" s="2">
        <f t="shared" si="2"/>
        <v>1E-3</v>
      </c>
      <c r="BT15" s="2">
        <f t="shared" si="2"/>
        <v>1E-3</v>
      </c>
      <c r="BU15" s="2">
        <f t="shared" si="2"/>
        <v>1E-3</v>
      </c>
      <c r="BV15" s="2">
        <f t="shared" si="2"/>
        <v>1E-3</v>
      </c>
      <c r="BW15" s="2">
        <f t="shared" si="2"/>
        <v>1E-3</v>
      </c>
      <c r="BX15" s="2">
        <f t="shared" si="2"/>
        <v>1E-3</v>
      </c>
      <c r="BY15" s="2">
        <f t="shared" si="2"/>
        <v>1E-3</v>
      </c>
      <c r="BZ15" s="2">
        <f t="shared" si="2"/>
        <v>1E-3</v>
      </c>
      <c r="CA15" s="2">
        <f t="shared" si="2"/>
        <v>1E-3</v>
      </c>
      <c r="CB15" s="2">
        <f t="shared" si="2"/>
        <v>1E-3</v>
      </c>
      <c r="CC15" s="2">
        <f t="shared" si="2"/>
        <v>1E-3</v>
      </c>
      <c r="CD15" s="2">
        <f t="shared" si="2"/>
        <v>1E-3</v>
      </c>
      <c r="CE15" s="2">
        <f t="shared" si="2"/>
        <v>1E-3</v>
      </c>
      <c r="CF15" s="2">
        <f t="shared" si="2"/>
        <v>1E-3</v>
      </c>
      <c r="CG15" s="2">
        <f t="shared" si="2"/>
        <v>1E-3</v>
      </c>
      <c r="CH15" s="2">
        <f t="shared" si="2"/>
        <v>1E-3</v>
      </c>
      <c r="CI15" s="2">
        <f t="shared" si="2"/>
        <v>1E-3</v>
      </c>
      <c r="CJ15" s="2">
        <f t="shared" si="2"/>
        <v>1E-3</v>
      </c>
      <c r="CK15" s="2">
        <f t="shared" si="2"/>
        <v>1E-3</v>
      </c>
      <c r="CL15" s="2">
        <f t="shared" si="2"/>
        <v>1E-3</v>
      </c>
      <c r="CM15" s="2">
        <f t="shared" si="2"/>
        <v>1E-3</v>
      </c>
      <c r="CN15" s="2">
        <f t="shared" si="2"/>
        <v>1E-3</v>
      </c>
      <c r="CO15" s="2">
        <f t="shared" si="2"/>
        <v>1E-3</v>
      </c>
      <c r="CP15" s="2">
        <f t="shared" si="2"/>
        <v>1E-3</v>
      </c>
      <c r="CQ15" s="2">
        <f t="shared" si="2"/>
        <v>1E-3</v>
      </c>
      <c r="CR15" s="2">
        <f t="shared" si="2"/>
        <v>1E-3</v>
      </c>
      <c r="CS15" s="2">
        <f t="shared" si="2"/>
        <v>1E-3</v>
      </c>
      <c r="CT15" s="2">
        <f t="shared" si="2"/>
        <v>1E-3</v>
      </c>
      <c r="CU15" s="2">
        <f t="shared" si="2"/>
        <v>1E-3</v>
      </c>
      <c r="CV15" s="2">
        <f t="shared" si="2"/>
        <v>1E-3</v>
      </c>
      <c r="CW15" s="2">
        <f t="shared" si="2"/>
        <v>1E-3</v>
      </c>
    </row>
    <row r="16" spans="1:101" ht="20.75" customHeight="1" x14ac:dyDescent="0.2">
      <c r="A16" s="8" t="s">
        <v>110</v>
      </c>
      <c r="B16" s="46">
        <f>+Parameters!B5</f>
        <v>1E-3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 x14ac:dyDescent="0.2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 x14ac:dyDescent="0.2">
      <c r="A18" s="8" t="s">
        <v>40</v>
      </c>
      <c r="B18" s="46">
        <v>1</v>
      </c>
      <c r="C18" s="2">
        <f>B18/(1+B15)^(C2-B2)</f>
        <v>0.99501496506987486</v>
      </c>
      <c r="D18" s="2">
        <f>C18/(1+C15)^(D2-C2)</f>
        <v>0.99005478071300423</v>
      </c>
      <c r="E18" s="2">
        <f t="shared" ref="E18:BP18" si="3">D18/(1+D15)^(E2-D2)</f>
        <v>0.98511932304841254</v>
      </c>
      <c r="F18" s="2">
        <f t="shared" si="3"/>
        <v>0.98020846881267498</v>
      </c>
      <c r="G18" s="2">
        <f t="shared" si="3"/>
        <v>0.97532209535683934</v>
      </c>
      <c r="H18" s="2">
        <f t="shared" si="3"/>
        <v>0.97046008064336264</v>
      </c>
      <c r="I18" s="2">
        <f t="shared" si="3"/>
        <v>0.96562230324306342</v>
      </c>
      <c r="J18" s="2">
        <f t="shared" si="3"/>
        <v>0.96080864233208885</v>
      </c>
      <c r="K18" s="2">
        <f t="shared" si="3"/>
        <v>0.95601897768889732</v>
      </c>
      <c r="L18" s="2">
        <f t="shared" si="3"/>
        <v>0.95125318969125561</v>
      </c>
      <c r="M18" s="2">
        <f t="shared" si="3"/>
        <v>0.94651115931325169</v>
      </c>
      <c r="N18" s="2">
        <f t="shared" si="3"/>
        <v>0.94179276812232193</v>
      </c>
      <c r="O18" s="2">
        <f t="shared" si="3"/>
        <v>0.93709789827629286</v>
      </c>
      <c r="P18" s="2">
        <f t="shared" si="3"/>
        <v>0.93242643252043866</v>
      </c>
      <c r="Q18" s="2">
        <f t="shared" si="3"/>
        <v>0.92777825418455229</v>
      </c>
      <c r="R18" s="2">
        <f t="shared" si="3"/>
        <v>0.92315324718003178</v>
      </c>
      <c r="S18" s="2">
        <f t="shared" si="3"/>
        <v>0.91855129599698082</v>
      </c>
      <c r="T18" s="2">
        <f t="shared" si="3"/>
        <v>0.91397228570132416</v>
      </c>
      <c r="U18" s="2">
        <f t="shared" si="3"/>
        <v>0.90941610193193678</v>
      </c>
      <c r="V18" s="2">
        <f t="shared" si="3"/>
        <v>0.90488263089778787</v>
      </c>
      <c r="W18" s="2">
        <f t="shared" si="3"/>
        <v>0.90037175937509883</v>
      </c>
      <c r="X18" s="2">
        <f t="shared" si="3"/>
        <v>0.89588337470451573</v>
      </c>
      <c r="Y18" s="2">
        <f t="shared" si="3"/>
        <v>0.89141736478829536</v>
      </c>
      <c r="Z18" s="2">
        <f t="shared" si="3"/>
        <v>0.88697361808750563</v>
      </c>
      <c r="AA18" s="2">
        <f t="shared" si="3"/>
        <v>0.8825520236192399</v>
      </c>
      <c r="AB18" s="2">
        <f t="shared" si="3"/>
        <v>0.87815247095384541</v>
      </c>
      <c r="AC18" s="2">
        <f t="shared" si="3"/>
        <v>0.87377485021216483</v>
      </c>
      <c r="AD18" s="2">
        <f t="shared" si="3"/>
        <v>0.86941905206279235</v>
      </c>
      <c r="AE18" s="2">
        <f t="shared" si="3"/>
        <v>0.86508496771934307</v>
      </c>
      <c r="AF18" s="2">
        <f t="shared" si="3"/>
        <v>0.86077248893773595</v>
      </c>
      <c r="AG18" s="2">
        <f t="shared" si="3"/>
        <v>0.85648150801349054</v>
      </c>
      <c r="AH18" s="2">
        <f t="shared" si="3"/>
        <v>0.85221191777903704</v>
      </c>
      <c r="AI18" s="2">
        <f t="shared" si="3"/>
        <v>0.84796361160103961</v>
      </c>
      <c r="AJ18" s="2">
        <f t="shared" si="3"/>
        <v>0.84373648337773333</v>
      </c>
      <c r="AK18" s="2">
        <f t="shared" si="3"/>
        <v>0.83953042753627438</v>
      </c>
      <c r="AL18" s="2">
        <f t="shared" si="3"/>
        <v>0.83534533903010311</v>
      </c>
      <c r="AM18" s="2">
        <f t="shared" si="3"/>
        <v>0.83118111333632083</v>
      </c>
      <c r="AN18" s="2">
        <f t="shared" si="3"/>
        <v>0.82703764645307898</v>
      </c>
      <c r="AO18" s="2">
        <f t="shared" si="3"/>
        <v>0.82291483489698192</v>
      </c>
      <c r="AP18" s="2">
        <f t="shared" si="3"/>
        <v>0.81881257570050225</v>
      </c>
      <c r="AQ18" s="2">
        <f t="shared" si="3"/>
        <v>0.81473076640940956</v>
      </c>
      <c r="AR18" s="2">
        <f t="shared" si="3"/>
        <v>0.81066930508021107</v>
      </c>
      <c r="AS18" s="2">
        <f t="shared" si="3"/>
        <v>0.80662809027760596</v>
      </c>
      <c r="AT18" s="2">
        <f t="shared" si="3"/>
        <v>0.80260702107195192</v>
      </c>
      <c r="AU18" s="2">
        <f t="shared" si="3"/>
        <v>0.79860599703674451</v>
      </c>
      <c r="AV18" s="2">
        <f t="shared" si="3"/>
        <v>0.79462491824610892</v>
      </c>
      <c r="AW18" s="2">
        <f t="shared" si="3"/>
        <v>0.79066368527230424</v>
      </c>
      <c r="AX18" s="2">
        <f t="shared" si="3"/>
        <v>0.78672219918324038</v>
      </c>
      <c r="AY18" s="2">
        <f t="shared" si="3"/>
        <v>0.78280036154000709</v>
      </c>
      <c r="AZ18" s="2">
        <f t="shared" si="3"/>
        <v>0.77889807439441561</v>
      </c>
      <c r="BA18" s="2">
        <f t="shared" si="3"/>
        <v>0.77501524028655222</v>
      </c>
      <c r="BB18" s="2">
        <f t="shared" si="3"/>
        <v>0.77115176224234439</v>
      </c>
      <c r="BC18" s="2">
        <f t="shared" si="3"/>
        <v>0.76730754377113874</v>
      </c>
      <c r="BD18" s="2">
        <f t="shared" si="3"/>
        <v>0.76348248886329106</v>
      </c>
      <c r="BE18" s="2">
        <f t="shared" si="3"/>
        <v>0.7596765019877687</v>
      </c>
      <c r="BF18" s="2">
        <f t="shared" si="3"/>
        <v>0.75588948808976442</v>
      </c>
      <c r="BG18" s="2">
        <f t="shared" si="3"/>
        <v>0.75212135258832258</v>
      </c>
      <c r="BH18" s="2">
        <f t="shared" si="3"/>
        <v>0.74837200137397686</v>
      </c>
      <c r="BI18" s="2">
        <f t="shared" si="3"/>
        <v>0.74464134080639988</v>
      </c>
      <c r="BJ18" s="2">
        <f t="shared" si="3"/>
        <v>0.74092927771206474</v>
      </c>
      <c r="BK18" s="2">
        <f t="shared" si="3"/>
        <v>0.73723571938191768</v>
      </c>
      <c r="BL18" s="2">
        <f t="shared" si="3"/>
        <v>0.7335605735690629</v>
      </c>
      <c r="BM18" s="2">
        <f t="shared" si="3"/>
        <v>0.72990374848645845</v>
      </c>
      <c r="BN18" s="2">
        <f t="shared" si="3"/>
        <v>0.72626515280462423</v>
      </c>
      <c r="BO18" s="2">
        <f t="shared" si="3"/>
        <v>0.72264469564936051</v>
      </c>
      <c r="BP18" s="2">
        <f t="shared" si="3"/>
        <v>0.71904228659947877</v>
      </c>
      <c r="BQ18" s="2">
        <f t="shared" ref="BQ18:CW18" si="4">BP18/(1+BP15)^(BQ2-BP2)</f>
        <v>0.71545783568454335</v>
      </c>
      <c r="BR18" s="2">
        <f t="shared" si="4"/>
        <v>0.71189125338262416</v>
      </c>
      <c r="BS18" s="2">
        <f t="shared" si="4"/>
        <v>0.70834245061806123</v>
      </c>
      <c r="BT18" s="2">
        <f t="shared" si="4"/>
        <v>0.70481133875923974</v>
      </c>
      <c r="BU18" s="2">
        <f t="shared" si="4"/>
        <v>0.70129782961637666</v>
      </c>
      <c r="BV18" s="2">
        <f t="shared" si="4"/>
        <v>0.69780183543931806</v>
      </c>
      <c r="BW18" s="2">
        <f t="shared" si="4"/>
        <v>0.69432326891534768</v>
      </c>
      <c r="BX18" s="2">
        <f t="shared" si="4"/>
        <v>0.69086204316700595</v>
      </c>
      <c r="BY18" s="2">
        <f t="shared" si="4"/>
        <v>0.68741807174992076</v>
      </c>
      <c r="BZ18" s="2">
        <f t="shared" si="4"/>
        <v>0.68399126865064808</v>
      </c>
      <c r="CA18" s="2">
        <f t="shared" si="4"/>
        <v>0.680581548284524</v>
      </c>
      <c r="CB18" s="2">
        <f t="shared" si="4"/>
        <v>0.67718882549352699</v>
      </c>
      <c r="CC18" s="2">
        <f t="shared" si="4"/>
        <v>0.67381301554415129</v>
      </c>
      <c r="CD18" s="2">
        <f t="shared" si="4"/>
        <v>0.6704540341252907</v>
      </c>
      <c r="CE18" s="2">
        <f t="shared" si="4"/>
        <v>0.6671117973461328</v>
      </c>
      <c r="CF18" s="2">
        <f t="shared" si="4"/>
        <v>0.66378622173406376</v>
      </c>
      <c r="CG18" s="2">
        <f t="shared" si="4"/>
        <v>0.6604772242325837</v>
      </c>
      <c r="CH18" s="2">
        <f t="shared" si="4"/>
        <v>0.65718472219923219</v>
      </c>
      <c r="CI18" s="2">
        <f t="shared" si="4"/>
        <v>0.65390863340352445</v>
      </c>
      <c r="CJ18" s="2">
        <f t="shared" si="4"/>
        <v>0.65064887602489752</v>
      </c>
      <c r="CK18" s="2">
        <f t="shared" si="4"/>
        <v>0.64740536865066678</v>
      </c>
      <c r="CL18" s="2">
        <f t="shared" si="4"/>
        <v>0.64417803027399267</v>
      </c>
      <c r="CM18" s="2">
        <f t="shared" si="4"/>
        <v>0.64096678029185761</v>
      </c>
      <c r="CN18" s="2">
        <f t="shared" si="4"/>
        <v>0.6377715385030529</v>
      </c>
      <c r="CO18" s="2">
        <f t="shared" si="4"/>
        <v>0.63459222510617552</v>
      </c>
      <c r="CP18" s="2">
        <f t="shared" si="4"/>
        <v>0.63142876069763543</v>
      </c>
      <c r="CQ18" s="2">
        <f t="shared" si="4"/>
        <v>0.62828106626967206</v>
      </c>
      <c r="CR18" s="2">
        <f t="shared" si="4"/>
        <v>0.62514906320838148</v>
      </c>
      <c r="CS18" s="2">
        <f t="shared" si="4"/>
        <v>0.62203267329175271</v>
      </c>
      <c r="CT18" s="2">
        <f t="shared" si="4"/>
        <v>0.61893181868771419</v>
      </c>
      <c r="CU18" s="2">
        <f t="shared" si="4"/>
        <v>0.61584642195219008</v>
      </c>
      <c r="CV18" s="2">
        <f t="shared" si="4"/>
        <v>0.61277640602716588</v>
      </c>
      <c r="CW18" s="2">
        <f t="shared" si="4"/>
        <v>0.60972169423876388</v>
      </c>
    </row>
    <row r="19" spans="1:101" ht="20.75" customHeight="1" x14ac:dyDescent="0.2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 x14ac:dyDescent="0.2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75" customHeight="1" thickTop="1" x14ac:dyDescent="0.2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 x14ac:dyDescent="0.2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 x14ac:dyDescent="0.2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 x14ac:dyDescent="0.2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 x14ac:dyDescent="0.2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5" customHeight="1" x14ac:dyDescent="0.2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5" customHeight="1" x14ac:dyDescent="0.2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 x14ac:dyDescent="0.2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 x14ac:dyDescent="0.2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 x14ac:dyDescent="0.2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 x14ac:dyDescent="0.2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 x14ac:dyDescent="0.2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">
        <f t="shared" si="7"/>
        <v>1.5769674651466526E-5</v>
      </c>
    </row>
    <row r="33" spans="1:101" ht="20.75" customHeight="1" x14ac:dyDescent="0.2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 x14ac:dyDescent="0.2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75" customHeight="1" x14ac:dyDescent="0.2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 x14ac:dyDescent="0.2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 x14ac:dyDescent="0.2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 x14ac:dyDescent="0.2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 x14ac:dyDescent="0.2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 x14ac:dyDescent="0.2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 x14ac:dyDescent="0.2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3">
        <f t="shared" si="12"/>
        <v>9.1406364831712211E-4</v>
      </c>
    </row>
    <row r="42" spans="1:101" ht="20.75" customHeight="1" x14ac:dyDescent="0.2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 x14ac:dyDescent="0.2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 x14ac:dyDescent="0.2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 x14ac:dyDescent="0.2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 x14ac:dyDescent="0.2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 x14ac:dyDescent="0.2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 x14ac:dyDescent="0.2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 x14ac:dyDescent="0.2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 x14ac:dyDescent="0.2">
      <c r="A50" s="8" t="s">
        <v>42</v>
      </c>
      <c r="B50" s="46">
        <v>-10993.704</v>
      </c>
      <c r="C50" s="16"/>
      <c r="D50" s="16">
        <f>+B163</f>
        <v>12233.478252198045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 x14ac:dyDescent="0.25">
      <c r="A51" s="12" t="s">
        <v>186</v>
      </c>
      <c r="B51" s="46">
        <v>1</v>
      </c>
      <c r="C51" s="2"/>
      <c r="D51" s="2">
        <f>+D50-B129</f>
        <v>-105153.14967997785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 x14ac:dyDescent="0.2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 x14ac:dyDescent="0.2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 x14ac:dyDescent="0.2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75" customHeight="1" thickBot="1" x14ac:dyDescent="0.2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 x14ac:dyDescent="0.2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 x14ac:dyDescent="0.2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 x14ac:dyDescent="0.2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 x14ac:dyDescent="0.2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 x14ac:dyDescent="0.2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 x14ac:dyDescent="0.2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 x14ac:dyDescent="0.2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 x14ac:dyDescent="0.2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 x14ac:dyDescent="0.2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 x14ac:dyDescent="0.2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 x14ac:dyDescent="0.2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 x14ac:dyDescent="0.2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 x14ac:dyDescent="0.2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 x14ac:dyDescent="0.2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 x14ac:dyDescent="0.2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 x14ac:dyDescent="0.2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 x14ac:dyDescent="0.2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 x14ac:dyDescent="0.2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75" customHeight="1" x14ac:dyDescent="0.2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 x14ac:dyDescent="0.2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 x14ac:dyDescent="0.2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 x14ac:dyDescent="0.2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 x14ac:dyDescent="0.2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 x14ac:dyDescent="0.2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 x14ac:dyDescent="0.2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 x14ac:dyDescent="0.2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 x14ac:dyDescent="0.2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 x14ac:dyDescent="0.2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 x14ac:dyDescent="0.2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 x14ac:dyDescent="0.2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 x14ac:dyDescent="0.25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 x14ac:dyDescent="0.2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75" customHeight="1" x14ac:dyDescent="0.2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75" customHeight="1" x14ac:dyDescent="0.2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75" customHeight="1" x14ac:dyDescent="0.2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 x14ac:dyDescent="0.25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 x14ac:dyDescent="0.2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75" customHeight="1" x14ac:dyDescent="0.2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75" customHeight="1" x14ac:dyDescent="0.2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75" customHeight="1" x14ac:dyDescent="0.2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 x14ac:dyDescent="0.2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 x14ac:dyDescent="0.2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75" customHeight="1" thickBot="1" x14ac:dyDescent="0.25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 x14ac:dyDescent="0.2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5" customHeight="1" x14ac:dyDescent="0.2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5" customHeight="1" x14ac:dyDescent="0.2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5" customHeight="1" thickBot="1" x14ac:dyDescent="0.2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 x14ac:dyDescent="0.2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1.7231775486164613E-2</v>
      </c>
      <c r="S103" s="115">
        <f t="shared" si="28"/>
        <v>1.6632175587156794E-2</v>
      </c>
      <c r="T103" s="115">
        <f t="shared" si="28"/>
        <v>1.6060338256178364E-2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 x14ac:dyDescent="0.2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731.41250454002977</v>
      </c>
      <c r="S104" s="2">
        <f t="shared" si="29"/>
        <v>794.29464426558218</v>
      </c>
      <c r="T104" s="2">
        <f t="shared" si="29"/>
        <v>860.15977606029514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75" customHeight="1" x14ac:dyDescent="0.2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75" customHeight="1" x14ac:dyDescent="0.2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19.600120986264145</v>
      </c>
      <c r="S106" s="2">
        <f t="shared" si="33"/>
        <v>22.74696121765658</v>
      </c>
      <c r="T106" s="2">
        <f t="shared" si="33"/>
        <v>26.084984405079524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75" customHeight="1" x14ac:dyDescent="0.2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711.81238355376559</v>
      </c>
      <c r="S107" s="2">
        <f t="shared" si="35"/>
        <v>771.5476830479256</v>
      </c>
      <c r="T107" s="2">
        <f t="shared" si="35"/>
        <v>834.07479165521568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75" customHeight="1" x14ac:dyDescent="0.2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75" customHeight="1" x14ac:dyDescent="0.2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5.9040001983527945</v>
      </c>
      <c r="S109" s="2">
        <f t="shared" si="39"/>
        <v>7.058663048351403</v>
      </c>
      <c r="T109" s="2">
        <f t="shared" si="39"/>
        <v>8.3797217412387521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75" customHeight="1" x14ac:dyDescent="0.2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705.90838335541275</v>
      </c>
      <c r="S110" s="200">
        <f t="shared" si="41"/>
        <v>764.48901999957423</v>
      </c>
      <c r="T110" s="200">
        <f t="shared" si="41"/>
        <v>825.69506991397691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75" customHeight="1" thickBot="1" x14ac:dyDescent="0.2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 x14ac:dyDescent="0.2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17.705024462276604</v>
      </c>
      <c r="S112" s="2">
        <f t="shared" si="44"/>
        <v>13.071719030005811</v>
      </c>
      <c r="T112" s="2">
        <f t="shared" si="44"/>
        <v>8.065859337708746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75" customHeight="1" x14ac:dyDescent="0.2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17.336839811616969</v>
      </c>
      <c r="S113" s="5">
        <f t="shared" si="46"/>
        <v>12.745875614172032</v>
      </c>
      <c r="T113" s="5">
        <f t="shared" si="46"/>
        <v>7.7774879146958513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75" customHeight="1" x14ac:dyDescent="0.2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9.0419107370008755E-3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75" customHeight="1" thickBot="1" x14ac:dyDescent="0.2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 x14ac:dyDescent="0.2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172.13005130602957</v>
      </c>
      <c r="S116" s="2">
        <f t="shared" si="50"/>
        <v>186.47428400009042</v>
      </c>
      <c r="T116" s="2">
        <f t="shared" si="50"/>
        <v>201.36093022079174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75" customHeight="1" x14ac:dyDescent="0.2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1876.5685469477062</v>
      </c>
      <c r="T117" s="2">
        <f t="shared" si="52"/>
        <v>2040.4663812876033</v>
      </c>
      <c r="U117" s="2">
        <f t="shared" si="52"/>
        <v>2211.6796445904761</v>
      </c>
      <c r="V117" s="2">
        <f t="shared" si="52"/>
        <v>2388.9284999985316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75" customHeight="1" thickBot="1" x14ac:dyDescent="0.2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 x14ac:dyDescent="0.2">
      <c r="A119" s="8" t="s">
        <v>78</v>
      </c>
      <c r="B119" s="46">
        <f t="shared" ref="B119:BM119" si="54">+B15</f>
        <v>1E-3</v>
      </c>
      <c r="C119" s="2">
        <f t="shared" si="54"/>
        <v>1E-3</v>
      </c>
      <c r="D119" s="2">
        <f t="shared" si="54"/>
        <v>1E-3</v>
      </c>
      <c r="E119" s="2">
        <f t="shared" si="54"/>
        <v>1E-3</v>
      </c>
      <c r="F119" s="2">
        <f t="shared" si="54"/>
        <v>1E-3</v>
      </c>
      <c r="G119" s="2">
        <f t="shared" si="54"/>
        <v>1E-3</v>
      </c>
      <c r="H119" s="2">
        <f t="shared" si="54"/>
        <v>1E-3</v>
      </c>
      <c r="I119" s="2">
        <f t="shared" si="54"/>
        <v>1E-3</v>
      </c>
      <c r="J119" s="2">
        <f t="shared" si="54"/>
        <v>1E-3</v>
      </c>
      <c r="K119" s="2">
        <f t="shared" si="54"/>
        <v>1E-3</v>
      </c>
      <c r="L119" s="2">
        <f t="shared" si="54"/>
        <v>1E-3</v>
      </c>
      <c r="M119" s="2">
        <f t="shared" si="54"/>
        <v>1E-3</v>
      </c>
      <c r="N119" s="2">
        <f t="shared" si="54"/>
        <v>1E-3</v>
      </c>
      <c r="O119" s="2">
        <f t="shared" si="54"/>
        <v>1E-3</v>
      </c>
      <c r="P119" s="2">
        <f t="shared" si="54"/>
        <v>1E-3</v>
      </c>
      <c r="Q119" s="2">
        <f t="shared" si="54"/>
        <v>1E-3</v>
      </c>
      <c r="R119" s="2">
        <f t="shared" si="54"/>
        <v>1E-3</v>
      </c>
      <c r="S119" s="2">
        <f t="shared" si="54"/>
        <v>1E-3</v>
      </c>
      <c r="T119" s="2">
        <f t="shared" si="54"/>
        <v>1E-3</v>
      </c>
      <c r="U119" s="2">
        <f t="shared" si="54"/>
        <v>1E-3</v>
      </c>
      <c r="V119" s="2">
        <f t="shared" si="54"/>
        <v>1E-3</v>
      </c>
      <c r="W119" s="2">
        <f t="shared" si="54"/>
        <v>1E-3</v>
      </c>
      <c r="X119" s="2">
        <f t="shared" si="54"/>
        <v>1E-3</v>
      </c>
      <c r="Y119" s="2">
        <f t="shared" si="54"/>
        <v>1E-3</v>
      </c>
      <c r="Z119" s="2">
        <f t="shared" si="54"/>
        <v>1E-3</v>
      </c>
      <c r="AA119" s="2">
        <f t="shared" si="54"/>
        <v>1E-3</v>
      </c>
      <c r="AB119" s="2">
        <f t="shared" si="54"/>
        <v>1E-3</v>
      </c>
      <c r="AC119" s="2">
        <f t="shared" si="54"/>
        <v>1E-3</v>
      </c>
      <c r="AD119" s="2">
        <f t="shared" si="54"/>
        <v>1E-3</v>
      </c>
      <c r="AE119" s="2">
        <f t="shared" si="54"/>
        <v>1E-3</v>
      </c>
      <c r="AF119" s="2">
        <f t="shared" si="54"/>
        <v>1E-3</v>
      </c>
      <c r="AG119" s="2">
        <f t="shared" si="54"/>
        <v>1E-3</v>
      </c>
      <c r="AH119" s="2">
        <f t="shared" si="54"/>
        <v>1E-3</v>
      </c>
      <c r="AI119" s="2">
        <f t="shared" si="54"/>
        <v>1E-3</v>
      </c>
      <c r="AJ119" s="2">
        <f t="shared" si="54"/>
        <v>1E-3</v>
      </c>
      <c r="AK119" s="2">
        <f t="shared" si="54"/>
        <v>1E-3</v>
      </c>
      <c r="AL119" s="2">
        <f t="shared" si="54"/>
        <v>1E-3</v>
      </c>
      <c r="AM119" s="2">
        <f t="shared" si="54"/>
        <v>1E-3</v>
      </c>
      <c r="AN119" s="2">
        <f t="shared" si="54"/>
        <v>1E-3</v>
      </c>
      <c r="AO119" s="2">
        <f t="shared" si="54"/>
        <v>1E-3</v>
      </c>
      <c r="AP119" s="2">
        <f t="shared" si="54"/>
        <v>1E-3</v>
      </c>
      <c r="AQ119" s="2">
        <f t="shared" si="54"/>
        <v>1E-3</v>
      </c>
      <c r="AR119" s="2">
        <f t="shared" si="54"/>
        <v>1E-3</v>
      </c>
      <c r="AS119" s="2">
        <f t="shared" si="54"/>
        <v>1E-3</v>
      </c>
      <c r="AT119" s="2">
        <f t="shared" si="54"/>
        <v>1E-3</v>
      </c>
      <c r="AU119" s="2">
        <f t="shared" si="54"/>
        <v>1E-3</v>
      </c>
      <c r="AV119" s="2">
        <f t="shared" si="54"/>
        <v>1E-3</v>
      </c>
      <c r="AW119" s="2">
        <f t="shared" si="54"/>
        <v>1E-3</v>
      </c>
      <c r="AX119" s="2">
        <f t="shared" si="54"/>
        <v>1E-3</v>
      </c>
      <c r="AY119" s="2">
        <f t="shared" si="54"/>
        <v>1E-3</v>
      </c>
      <c r="AZ119" s="2">
        <f t="shared" si="54"/>
        <v>1E-3</v>
      </c>
      <c r="BA119" s="2">
        <f t="shared" si="54"/>
        <v>1E-3</v>
      </c>
      <c r="BB119" s="2">
        <f t="shared" si="54"/>
        <v>1E-3</v>
      </c>
      <c r="BC119" s="2">
        <f t="shared" si="54"/>
        <v>1E-3</v>
      </c>
      <c r="BD119" s="2">
        <f t="shared" si="54"/>
        <v>1E-3</v>
      </c>
      <c r="BE119" s="2">
        <f t="shared" si="54"/>
        <v>1E-3</v>
      </c>
      <c r="BF119" s="2">
        <f t="shared" si="54"/>
        <v>1E-3</v>
      </c>
      <c r="BG119" s="2">
        <f t="shared" si="54"/>
        <v>1E-3</v>
      </c>
      <c r="BH119" s="2">
        <f t="shared" si="54"/>
        <v>1E-3</v>
      </c>
      <c r="BI119" s="2">
        <f t="shared" si="54"/>
        <v>1E-3</v>
      </c>
      <c r="BJ119" s="2">
        <f t="shared" si="54"/>
        <v>1E-3</v>
      </c>
      <c r="BK119" s="2">
        <f t="shared" si="54"/>
        <v>1E-3</v>
      </c>
      <c r="BL119" s="2">
        <f t="shared" si="54"/>
        <v>1E-3</v>
      </c>
      <c r="BM119" s="2">
        <f t="shared" si="54"/>
        <v>1E-3</v>
      </c>
      <c r="BN119" s="2">
        <f t="shared" ref="BN119:CW119" si="55">+BN15</f>
        <v>1E-3</v>
      </c>
      <c r="BO119" s="2">
        <f t="shared" si="55"/>
        <v>1E-3</v>
      </c>
      <c r="BP119" s="2">
        <f t="shared" si="55"/>
        <v>1E-3</v>
      </c>
      <c r="BQ119" s="2">
        <f t="shared" si="55"/>
        <v>1E-3</v>
      </c>
      <c r="BR119" s="2">
        <f t="shared" si="55"/>
        <v>1E-3</v>
      </c>
      <c r="BS119" s="2">
        <f t="shared" si="55"/>
        <v>1E-3</v>
      </c>
      <c r="BT119" s="2">
        <f t="shared" si="55"/>
        <v>1E-3</v>
      </c>
      <c r="BU119" s="2">
        <f t="shared" si="55"/>
        <v>1E-3</v>
      </c>
      <c r="BV119" s="2">
        <f t="shared" si="55"/>
        <v>1E-3</v>
      </c>
      <c r="BW119" s="2">
        <f t="shared" si="55"/>
        <v>1E-3</v>
      </c>
      <c r="BX119" s="2">
        <f t="shared" si="55"/>
        <v>1E-3</v>
      </c>
      <c r="BY119" s="2">
        <f t="shared" si="55"/>
        <v>1E-3</v>
      </c>
      <c r="BZ119" s="2">
        <f t="shared" si="55"/>
        <v>1E-3</v>
      </c>
      <c r="CA119" s="2">
        <f t="shared" si="55"/>
        <v>1E-3</v>
      </c>
      <c r="CB119" s="2">
        <f t="shared" si="55"/>
        <v>1E-3</v>
      </c>
      <c r="CC119" s="2">
        <f t="shared" si="55"/>
        <v>1E-3</v>
      </c>
      <c r="CD119" s="2">
        <f t="shared" si="55"/>
        <v>1E-3</v>
      </c>
      <c r="CE119" s="2">
        <f t="shared" si="55"/>
        <v>1E-3</v>
      </c>
      <c r="CF119" s="2">
        <f t="shared" si="55"/>
        <v>1E-3</v>
      </c>
      <c r="CG119" s="2">
        <f t="shared" si="55"/>
        <v>1E-3</v>
      </c>
      <c r="CH119" s="2">
        <f t="shared" si="55"/>
        <v>1E-3</v>
      </c>
      <c r="CI119" s="2">
        <f t="shared" si="55"/>
        <v>1E-3</v>
      </c>
      <c r="CJ119" s="2">
        <f t="shared" si="55"/>
        <v>1E-3</v>
      </c>
      <c r="CK119" s="2">
        <f t="shared" si="55"/>
        <v>1E-3</v>
      </c>
      <c r="CL119" s="2">
        <f t="shared" si="55"/>
        <v>1E-3</v>
      </c>
      <c r="CM119" s="2">
        <f t="shared" si="55"/>
        <v>1E-3</v>
      </c>
      <c r="CN119" s="2">
        <f t="shared" si="55"/>
        <v>1E-3</v>
      </c>
      <c r="CO119" s="2">
        <f t="shared" si="55"/>
        <v>1E-3</v>
      </c>
      <c r="CP119" s="2">
        <f t="shared" si="55"/>
        <v>1E-3</v>
      </c>
      <c r="CQ119" s="2">
        <f t="shared" si="55"/>
        <v>1E-3</v>
      </c>
      <c r="CR119" s="2">
        <f t="shared" si="55"/>
        <v>1E-3</v>
      </c>
      <c r="CS119" s="2">
        <f t="shared" si="55"/>
        <v>1E-3</v>
      </c>
      <c r="CT119" s="2">
        <f t="shared" si="55"/>
        <v>1E-3</v>
      </c>
      <c r="CU119" s="2">
        <f t="shared" si="55"/>
        <v>1E-3</v>
      </c>
      <c r="CV119" s="2">
        <f t="shared" si="55"/>
        <v>1E-3</v>
      </c>
      <c r="CW119" s="2">
        <f t="shared" si="55"/>
        <v>1E-3</v>
      </c>
    </row>
    <row r="120" spans="1:101" ht="20.75" customHeight="1" x14ac:dyDescent="0.2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0.12753735429696653</v>
      </c>
      <c r="S120" s="2">
        <f t="shared" si="56"/>
        <v>0.12698091613400306</v>
      </c>
      <c r="T120" s="2">
        <f t="shared" si="56"/>
        <v>0.12646517246476346</v>
      </c>
      <c r="U120" s="2">
        <f t="shared" si="56"/>
        <v>0.12600720032932256</v>
      </c>
      <c r="V120" s="2">
        <f t="shared" si="56"/>
        <v>0.12564693480482975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75" customHeight="1" x14ac:dyDescent="0.2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75" customHeight="1" x14ac:dyDescent="0.2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 x14ac:dyDescent="0.2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533.77833204938315</v>
      </c>
      <c r="S123" s="3">
        <f t="shared" si="58"/>
        <v>578.01473599948383</v>
      </c>
      <c r="T123" s="3">
        <f t="shared" si="58"/>
        <v>624.33413969318519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75" customHeight="1" x14ac:dyDescent="0.2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37.199981405677406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75" customHeight="1" x14ac:dyDescent="0.2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563.39756549092988</v>
      </c>
      <c r="S125" s="5">
        <f t="shared" si="62"/>
        <v>609.23513630079049</v>
      </c>
      <c r="T125" s="5">
        <f t="shared" si="62"/>
        <v>657.11370656116458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75" customHeight="1" x14ac:dyDescent="0.2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48.507034244730633</v>
      </c>
      <c r="S126" s="2">
        <f t="shared" si="65"/>
        <v>52.217697163608904</v>
      </c>
      <c r="T126" s="2">
        <f t="shared" si="65"/>
        <v>56.11443801480641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75" customHeight="1" x14ac:dyDescent="0.2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75" customHeight="1" x14ac:dyDescent="0.2">
      <c r="A128" s="8" t="s">
        <v>167</v>
      </c>
      <c r="B128" s="46">
        <f t="shared" ref="B128:BM128" si="69">B$18*B$53*B127</f>
        <v>3334.6300016206528</v>
      </c>
      <c r="C128" s="5">
        <f t="shared" si="69"/>
        <v>3836.8754840926645</v>
      </c>
      <c r="D128" s="5">
        <f t="shared" si="69"/>
        <v>4322.8827278252411</v>
      </c>
      <c r="E128" s="5">
        <f t="shared" si="69"/>
        <v>4787.6282881558427</v>
      </c>
      <c r="F128" s="5">
        <f t="shared" si="69"/>
        <v>5227.6355007503707</v>
      </c>
      <c r="G128" s="5">
        <f t="shared" si="69"/>
        <v>5640.7257305670892</v>
      </c>
      <c r="H128" s="5">
        <f t="shared" si="69"/>
        <v>6025.7777040727406</v>
      </c>
      <c r="I128" s="5">
        <f t="shared" si="69"/>
        <v>6382.506219746334</v>
      </c>
      <c r="J128" s="5">
        <f t="shared" si="69"/>
        <v>6711.2665931107458</v>
      </c>
      <c r="K128" s="5">
        <f t="shared" si="69"/>
        <v>7012.8873959754947</v>
      </c>
      <c r="L128" s="5">
        <f t="shared" si="69"/>
        <v>7288.53141400401</v>
      </c>
      <c r="M128" s="5">
        <f t="shared" si="69"/>
        <v>7539.5830730820562</v>
      </c>
      <c r="N128" s="5">
        <f t="shared" si="69"/>
        <v>7767.559700391892</v>
      </c>
      <c r="O128" s="5">
        <f t="shared" si="69"/>
        <v>7974.0436948042279</v>
      </c>
      <c r="P128" s="5">
        <f t="shared" si="69"/>
        <v>8160.6328522913482</v>
      </c>
      <c r="Q128" s="5">
        <f t="shared" si="69"/>
        <v>8328.9066585893888</v>
      </c>
      <c r="R128" s="5">
        <f t="shared" si="69"/>
        <v>8480.4073557545689</v>
      </c>
      <c r="S128" s="5">
        <f t="shared" si="69"/>
        <v>8616.6361742904464</v>
      </c>
      <c r="T128" s="5">
        <f t="shared" si="69"/>
        <v>8739.0979637135915</v>
      </c>
      <c r="U128" s="5">
        <f t="shared" si="69"/>
        <v>8849.2776242482869</v>
      </c>
      <c r="V128" s="5">
        <f t="shared" si="69"/>
        <v>8948.701072863998</v>
      </c>
      <c r="W128" s="5">
        <f t="shared" si="69"/>
        <v>9038.2172753688628</v>
      </c>
      <c r="X128" s="5">
        <f t="shared" si="69"/>
        <v>9118.2748068362162</v>
      </c>
      <c r="Y128" s="5">
        <f t="shared" si="69"/>
        <v>9189.436354028303</v>
      </c>
      <c r="Z128" s="5">
        <f t="shared" si="69"/>
        <v>9252.2983620923133</v>
      </c>
      <c r="AA128" s="5">
        <f t="shared" si="69"/>
        <v>9307.4424728502454</v>
      </c>
      <c r="AB128" s="5">
        <f t="shared" si="69"/>
        <v>9355.4007736466374</v>
      </c>
      <c r="AC128" s="5">
        <f t="shared" si="69"/>
        <v>9396.6230723859353</v>
      </c>
      <c r="AD128" s="5">
        <f t="shared" si="69"/>
        <v>9431.4348542419502</v>
      </c>
      <c r="AE128" s="5">
        <f t="shared" si="69"/>
        <v>9461.3885702935131</v>
      </c>
      <c r="AF128" s="5">
        <f t="shared" si="69"/>
        <v>9486.8506970102699</v>
      </c>
      <c r="AG128" s="5">
        <f t="shared" si="69"/>
        <v>9508.0516186191271</v>
      </c>
      <c r="AH128" s="5">
        <f t="shared" si="69"/>
        <v>9525.2389383418449</v>
      </c>
      <c r="AI128" s="5">
        <f t="shared" si="69"/>
        <v>9538.6647040961925</v>
      </c>
      <c r="AJ128" s="5">
        <f t="shared" si="69"/>
        <v>9548.5772328946368</v>
      </c>
      <c r="AK128" s="5">
        <f t="shared" si="69"/>
        <v>9555.2160530696219</v>
      </c>
      <c r="AL128" s="5">
        <f t="shared" si="69"/>
        <v>9558.8089636139539</v>
      </c>
      <c r="AM128" s="5">
        <f t="shared" si="69"/>
        <v>9559.5705118288042</v>
      </c>
      <c r="AN128" s="5">
        <f t="shared" si="69"/>
        <v>9557.7014165557721</v>
      </c>
      <c r="AO128" s="5">
        <f t="shared" si="69"/>
        <v>9553.3885988766015</v>
      </c>
      <c r="AP128" s="5">
        <f t="shared" si="69"/>
        <v>9546.8055950530597</v>
      </c>
      <c r="AQ128" s="5">
        <f t="shared" si="69"/>
        <v>9538.1131975965018</v>
      </c>
      <c r="AR128" s="5">
        <f t="shared" si="69"/>
        <v>9527.4602163799318</v>
      </c>
      <c r="AS128" s="5">
        <f t="shared" si="69"/>
        <v>9514.984292088262</v>
      </c>
      <c r="AT128" s="5">
        <f t="shared" si="69"/>
        <v>9500.8127183424131</v>
      </c>
      <c r="AU128" s="5">
        <f t="shared" si="69"/>
        <v>9485.0632428848076</v>
      </c>
      <c r="AV128" s="5">
        <f t="shared" si="69"/>
        <v>9467.8448308348979</v>
      </c>
      <c r="AW128" s="5">
        <f t="shared" si="69"/>
        <v>9449.2583828523639</v>
      </c>
      <c r="AX128" s="5">
        <f t="shared" si="69"/>
        <v>9429.3974003763415</v>
      </c>
      <c r="AY128" s="5">
        <f t="shared" si="69"/>
        <v>9408.3486024496924</v>
      </c>
      <c r="AZ128" s="5">
        <f t="shared" si="69"/>
        <v>9386.1924872679247</v>
      </c>
      <c r="BA128" s="5">
        <f t="shared" si="69"/>
        <v>9363.0038523309413</v>
      </c>
      <c r="BB128" s="5">
        <f t="shared" si="69"/>
        <v>9338.8522614229223</v>
      </c>
      <c r="BC128" s="5">
        <f t="shared" si="69"/>
        <v>9313.8024759060663</v>
      </c>
      <c r="BD128" s="5">
        <f t="shared" si="69"/>
        <v>9287.9148442920941</v>
      </c>
      <c r="BE128" s="5">
        <f t="shared" si="69"/>
        <v>9261.245657027237</v>
      </c>
      <c r="BF128" s="5">
        <f t="shared" si="69"/>
        <v>9233.8474695170444</v>
      </c>
      <c r="BG128" s="5">
        <f t="shared" si="69"/>
        <v>9205.7693957597603</v>
      </c>
      <c r="BH128" s="5">
        <f t="shared" si="69"/>
        <v>9177.0573754985726</v>
      </c>
      <c r="BI128" s="5">
        <f t="shared" si="69"/>
        <v>9147.7544168747554</v>
      </c>
      <c r="BJ128" s="5">
        <f t="shared" si="69"/>
        <v>9117.9008191833709</v>
      </c>
      <c r="BK128" s="5">
        <f t="shared" si="69"/>
        <v>9087.5343737968506</v>
      </c>
      <c r="BL128" s="5">
        <f t="shared" si="69"/>
        <v>9056.6905497303978</v>
      </c>
      <c r="BM128" s="5">
        <f t="shared" si="69"/>
        <v>9025.4026608110598</v>
      </c>
      <c r="BN128" s="5">
        <f t="shared" ref="BN128:CW128" si="70">BN$18*BN$53*BN127</f>
        <v>8993.7020214049408</v>
      </c>
      <c r="BO128" s="5">
        <f t="shared" si="70"/>
        <v>8961.6180862893762</v>
      </c>
      <c r="BP128" s="5">
        <f t="shared" si="70"/>
        <v>8929.1785803563853</v>
      </c>
      <c r="BQ128" s="5">
        <f t="shared" si="70"/>
        <v>8896.4096183552247</v>
      </c>
      <c r="BR128" s="5">
        <f t="shared" si="70"/>
        <v>8863.3358125794275</v>
      </c>
      <c r="BS128" s="5">
        <f t="shared" si="70"/>
        <v>8829.9803749996809</v>
      </c>
      <c r="BT128" s="5">
        <f t="shared" si="70"/>
        <v>8796.365209281159</v>
      </c>
      <c r="BU128" s="5">
        <f t="shared" si="70"/>
        <v>8762.5109982643535</v>
      </c>
      <c r="BV128" s="5">
        <f t="shared" si="70"/>
        <v>8728.4372837218689</v>
      </c>
      <c r="BW128" s="5">
        <f t="shared" si="70"/>
        <v>8694.1625432087749</v>
      </c>
      <c r="BX128" s="5">
        <f t="shared" si="70"/>
        <v>8659.7042655356199</v>
      </c>
      <c r="BY128" s="5">
        <f t="shared" si="70"/>
        <v>8625.0790218695183</v>
      </c>
      <c r="BZ128" s="5">
        <f t="shared" si="70"/>
        <v>8590.3025470159973</v>
      </c>
      <c r="CA128" s="5">
        <f t="shared" si="70"/>
        <v>8555.3898238775746</v>
      </c>
      <c r="CB128" s="5">
        <f t="shared" si="70"/>
        <v>8520.3551974376824</v>
      </c>
      <c r="CC128" s="5">
        <f t="shared" si="70"/>
        <v>8485.2125237284399</v>
      </c>
      <c r="CD128" s="5">
        <f t="shared" si="70"/>
        <v>8449.9753905539437</v>
      </c>
      <c r="CE128" s="5">
        <f t="shared" si="70"/>
        <v>8414.6574686943732</v>
      </c>
      <c r="CF128" s="5">
        <f t="shared" si="70"/>
        <v>8379.2730769143673</v>
      </c>
      <c r="CG128" s="5">
        <f t="shared" si="70"/>
        <v>8343.8381315573115</v>
      </c>
      <c r="CH128" s="5">
        <f t="shared" si="70"/>
        <v>8308.3717528285651</v>
      </c>
      <c r="CI128" s="5">
        <f t="shared" si="70"/>
        <v>8272.8990049178828</v>
      </c>
      <c r="CJ128" s="5">
        <f t="shared" si="70"/>
        <v>8237.4556124446499</v>
      </c>
      <c r="CK128" s="5">
        <f t="shared" si="70"/>
        <v>8202.0960553453679</v>
      </c>
      <c r="CL128" s="5">
        <f t="shared" si="70"/>
        <v>8166.9077368666485</v>
      </c>
      <c r="CM128" s="5">
        <f t="shared" si="70"/>
        <v>8132.0357117650328</v>
      </c>
      <c r="CN128" s="5">
        <f t="shared" si="70"/>
        <v>8088.6188044654227</v>
      </c>
      <c r="CO128" s="5">
        <f t="shared" si="70"/>
        <v>8055.0988995886682</v>
      </c>
      <c r="CP128" s="5">
        <f t="shared" si="70"/>
        <v>8020.9342489328856</v>
      </c>
      <c r="CQ128" s="5">
        <f t="shared" si="70"/>
        <v>7986.3367611783651</v>
      </c>
      <c r="CR128" s="5">
        <f t="shared" si="70"/>
        <v>7951.4520393025323</v>
      </c>
      <c r="CS128" s="5">
        <f t="shared" si="70"/>
        <v>7916.3814254809722</v>
      </c>
      <c r="CT128" s="5">
        <f t="shared" si="70"/>
        <v>7881.1962817928988</v>
      </c>
      <c r="CU128" s="5">
        <f t="shared" si="70"/>
        <v>7845.9474379708472</v>
      </c>
      <c r="CV128" s="5">
        <f t="shared" si="70"/>
        <v>7810.6781709134757</v>
      </c>
      <c r="CW128" s="5">
        <f t="shared" si="70"/>
        <v>7775.3896690216725</v>
      </c>
    </row>
    <row r="129" spans="1:101" ht="20.75" customHeight="1" x14ac:dyDescent="0.2">
      <c r="A129" s="22" t="s">
        <v>168</v>
      </c>
      <c r="B129" s="56">
        <f>SUM(B128:CW128)*5*B49+B50</f>
        <v>117386.62793217589</v>
      </c>
      <c r="C129" s="7">
        <v>4485.7434548264955</v>
      </c>
      <c r="D129" s="7">
        <f>+B129-C129</f>
        <v>112900.88447734939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 x14ac:dyDescent="0.2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4" thickTop="1" x14ac:dyDescent="0.15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3" x14ac:dyDescent="0.15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75" customHeight="1" x14ac:dyDescent="0.2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75" customHeight="1" x14ac:dyDescent="0.2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7" customHeight="1" x14ac:dyDescent="0.15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 t="shared" si="74"/>
        <v>0</v>
      </c>
    </row>
    <row r="136" spans="1:101" s="183" customFormat="1" ht="20.75" customHeight="1" x14ac:dyDescent="0.2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75" customHeight="1" x14ac:dyDescent="0.2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2">
      <c r="A138" s="62" t="s">
        <v>208</v>
      </c>
      <c r="B138" s="63">
        <f>+C154</f>
        <v>3.6462180546247058E-2</v>
      </c>
      <c r="C138" s="63">
        <f t="shared" ref="C138:BH138" si="80">+D154</f>
        <v>3.5318804918418767E-2</v>
      </c>
      <c r="D138" s="63">
        <f t="shared" si="80"/>
        <v>3.4207442191529713E-2</v>
      </c>
      <c r="E138" s="63">
        <f t="shared" si="80"/>
        <v>3.3133869944774297E-2</v>
      </c>
      <c r="F138" s="63">
        <f t="shared" si="80"/>
        <v>3.2100057712365571E-2</v>
      </c>
      <c r="G138" s="63">
        <f t="shared" si="80"/>
        <v>3.1106135026746973E-2</v>
      </c>
      <c r="H138" s="63">
        <f t="shared" si="80"/>
        <v>3.0151423721461956E-2</v>
      </c>
      <c r="I138" s="63">
        <f t="shared" si="80"/>
        <v>2.9234966088385272E-2</v>
      </c>
      <c r="J138" s="63">
        <f t="shared" si="80"/>
        <v>2.8355784383960581E-2</v>
      </c>
      <c r="K138" s="63">
        <f t="shared" si="80"/>
        <v>2.7513005900686283E-2</v>
      </c>
      <c r="L138" s="63">
        <f t="shared" si="80"/>
        <v>2.6705930654003396E-2</v>
      </c>
      <c r="M138" s="63">
        <f t="shared" si="80"/>
        <v>2.593409362190302E-2</v>
      </c>
      <c r="N138" s="63">
        <f t="shared" si="80"/>
        <v>2.5197366443463265E-2</v>
      </c>
      <c r="O138" s="63">
        <f t="shared" si="80"/>
        <v>2.4496154692922989E-2</v>
      </c>
      <c r="P138" s="63">
        <f t="shared" si="80"/>
        <v>2.3831780022727012E-2</v>
      </c>
      <c r="Q138" s="63">
        <f t="shared" si="80"/>
        <v>2.3207205204478942E-2</v>
      </c>
      <c r="R138" s="63">
        <f t="shared" si="80"/>
        <v>2.2628390136492316E-2</v>
      </c>
      <c r="S138" s="63">
        <f t="shared" si="80"/>
        <v>2.2112216819578423E-2</v>
      </c>
      <c r="T138" s="63">
        <f t="shared" si="80"/>
        <v>2.1674970932762383E-2</v>
      </c>
      <c r="U138" s="63">
        <f t="shared" si="80"/>
        <v>2.1347314640057125E-2</v>
      </c>
      <c r="V138" s="63">
        <f t="shared" si="80"/>
        <v>2.1023264004629727E-2</v>
      </c>
      <c r="W138" s="63">
        <f t="shared" si="80"/>
        <v>2.063436294875487E-2</v>
      </c>
      <c r="X138" s="63">
        <f t="shared" si="80"/>
        <v>2.0208423355143168E-2</v>
      </c>
      <c r="Y138" s="63">
        <f t="shared" si="80"/>
        <v>1.9760632648932352E-2</v>
      </c>
      <c r="Z138" s="63">
        <f t="shared" si="80"/>
        <v>1.929756331808119E-2</v>
      </c>
      <c r="AA138" s="63">
        <f t="shared" si="80"/>
        <v>1.8818334943444759E-2</v>
      </c>
      <c r="AB138" s="63">
        <f t="shared" si="80"/>
        <v>1.8313544980469665E-2</v>
      </c>
      <c r="AC138" s="63">
        <f t="shared" si="80"/>
        <v>1.7761488906200107E-2</v>
      </c>
      <c r="AD138" s="63">
        <f t="shared" si="80"/>
        <v>1.7475414455794258E-2</v>
      </c>
      <c r="AE138" s="63">
        <f t="shared" si="80"/>
        <v>1.7191172825372636E-2</v>
      </c>
      <c r="AF138" s="63">
        <f t="shared" si="80"/>
        <v>1.6881148118447653E-2</v>
      </c>
      <c r="AG138" s="63">
        <f t="shared" si="80"/>
        <v>1.6554838915726844E-2</v>
      </c>
      <c r="AH138" s="63">
        <f t="shared" si="80"/>
        <v>1.6219059450908402E-2</v>
      </c>
      <c r="AI138" s="63">
        <f t="shared" si="80"/>
        <v>1.5878694277356109E-2</v>
      </c>
      <c r="AJ138" s="63">
        <f t="shared" si="80"/>
        <v>1.5537234114733511E-2</v>
      </c>
      <c r="AK138" s="63">
        <f t="shared" si="80"/>
        <v>1.5197162586916724E-2</v>
      </c>
      <c r="AL138" s="63">
        <f t="shared" si="80"/>
        <v>1.4860234569688879E-2</v>
      </c>
      <c r="AM138" s="63">
        <f t="shared" si="80"/>
        <v>1.4527679717925901E-2</v>
      </c>
      <c r="AN138" s="63">
        <f t="shared" si="80"/>
        <v>1.4200348291689924E-2</v>
      </c>
      <c r="AO138" s="63">
        <f t="shared" si="80"/>
        <v>1.387881719856443E-2</v>
      </c>
      <c r="AP138" s="63">
        <f t="shared" si="80"/>
        <v>1.3563467005322183E-2</v>
      </c>
      <c r="AQ138" s="63">
        <f t="shared" si="80"/>
        <v>1.3254536443793707E-2</v>
      </c>
      <c r="AR138" s="63">
        <f t="shared" si="80"/>
        <v>1.2952161936423456E-2</v>
      </c>
      <c r="AS138" s="63">
        <f t="shared" si="80"/>
        <v>1.2656406427949518E-2</v>
      </c>
      <c r="AT138" s="63">
        <f t="shared" si="80"/>
        <v>1.2367279730641556E-2</v>
      </c>
      <c r="AU138" s="63">
        <f t="shared" si="80"/>
        <v>1.208475304198009E-2</v>
      </c>
      <c r="AV138" s="63">
        <f t="shared" si="80"/>
        <v>1.18087701259737E-2</v>
      </c>
      <c r="AW138" s="63">
        <f t="shared" si="80"/>
        <v>1.1539254178339897E-2</v>
      </c>
      <c r="AX138" s="63">
        <f t="shared" si="80"/>
        <v>1.1276114696960438E-2</v>
      </c>
      <c r="AY138" s="63">
        <f t="shared" si="80"/>
        <v>1.1019249711987422E-2</v>
      </c>
      <c r="AZ138" s="63">
        <f t="shared" si="80"/>
        <v>1.0768551595648601E-2</v>
      </c>
      <c r="BA138" s="63">
        <f t="shared" si="80"/>
        <v>1.0523906078600209E-2</v>
      </c>
      <c r="BB138" s="63">
        <f t="shared" si="80"/>
        <v>1.0285196531113261E-2</v>
      </c>
      <c r="BC138" s="63">
        <f t="shared" si="80"/>
        <v>1.0052303951795682E-2</v>
      </c>
      <c r="BD138" s="63">
        <f t="shared" si="80"/>
        <v>9.8251081381395267E-3</v>
      </c>
      <c r="BE138" s="63">
        <f t="shared" si="80"/>
        <v>9.6034885983553586E-3</v>
      </c>
      <c r="BF138" s="63">
        <f t="shared" si="80"/>
        <v>9.3873250319094215E-3</v>
      </c>
      <c r="BG138" s="63">
        <f t="shared" si="80"/>
        <v>9.1764977486312738E-3</v>
      </c>
      <c r="BH138" s="63">
        <f t="shared" si="80"/>
        <v>8.9708877206449156E-3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 x14ac:dyDescent="0.2">
      <c r="A139" s="26"/>
    </row>
    <row r="140" spans="1:101" ht="20.75" customHeight="1" x14ac:dyDescent="0.2">
      <c r="A140" s="26" t="s">
        <v>418</v>
      </c>
    </row>
    <row r="141" spans="1:101" ht="20.75" customHeight="1" x14ac:dyDescent="0.2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75" customHeight="1" x14ac:dyDescent="0.2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75" customHeight="1" x14ac:dyDescent="0.2">
      <c r="A143" s="26"/>
    </row>
    <row r="144" spans="1:101" ht="20.75" customHeight="1" x14ac:dyDescent="0.2">
      <c r="A144" s="26"/>
    </row>
    <row r="145" spans="1:101" ht="20.75" customHeight="1" x14ac:dyDescent="0.2">
      <c r="A145" s="10"/>
      <c r="B145" s="47"/>
    </row>
    <row r="146" spans="1:101" ht="20.75" customHeight="1" thickBot="1" x14ac:dyDescent="0.25">
      <c r="A146" s="35" t="s">
        <v>211</v>
      </c>
      <c r="B146" s="47"/>
    </row>
    <row r="147" spans="1:101" ht="20.75" customHeight="1" thickTop="1" x14ac:dyDescent="0.2">
      <c r="A147" s="9" t="s">
        <v>173</v>
      </c>
      <c r="B147" s="47"/>
    </row>
    <row r="148" spans="1:101" ht="20.75" customHeight="1" x14ac:dyDescent="0.2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75" customHeight="1" x14ac:dyDescent="0.2">
      <c r="A149" s="9" t="s">
        <v>175</v>
      </c>
      <c r="B149" s="47"/>
      <c r="C149" s="3">
        <f t="shared" ref="C149:BI149" si="84">+(B18/C18)^0.2</f>
        <v>1.0009999999999999</v>
      </c>
      <c r="D149" s="3">
        <f t="shared" si="84"/>
        <v>1.0009999999999999</v>
      </c>
      <c r="E149" s="3">
        <f t="shared" si="84"/>
        <v>1.0009999999999999</v>
      </c>
      <c r="F149" s="3">
        <f t="shared" si="84"/>
        <v>1.0009999999999999</v>
      </c>
      <c r="G149" s="3">
        <f t="shared" si="84"/>
        <v>1.0009999999999999</v>
      </c>
      <c r="H149" s="3">
        <f t="shared" si="84"/>
        <v>1.0009999999999999</v>
      </c>
      <c r="I149" s="3">
        <f t="shared" si="84"/>
        <v>1.0009999999999999</v>
      </c>
      <c r="J149" s="3">
        <f t="shared" si="84"/>
        <v>1.0009999999999999</v>
      </c>
      <c r="K149" s="3">
        <f t="shared" si="84"/>
        <v>1.0009999999999999</v>
      </c>
      <c r="L149" s="3">
        <f t="shared" si="84"/>
        <v>1.0009999999999999</v>
      </c>
      <c r="M149" s="3">
        <f t="shared" si="84"/>
        <v>1.0009999999999999</v>
      </c>
      <c r="N149" s="3">
        <f t="shared" si="84"/>
        <v>1.0009999999999999</v>
      </c>
      <c r="O149" s="3">
        <f t="shared" si="84"/>
        <v>1.0009999999999999</v>
      </c>
      <c r="P149" s="3">
        <f t="shared" si="84"/>
        <v>1.0009999999999999</v>
      </c>
      <c r="Q149" s="3">
        <f t="shared" si="84"/>
        <v>1.0009999999999999</v>
      </c>
      <c r="R149" s="3">
        <f t="shared" si="84"/>
        <v>1.0009999999999999</v>
      </c>
      <c r="S149" s="3">
        <f t="shared" si="84"/>
        <v>1.0009999999999999</v>
      </c>
      <c r="T149" s="3">
        <f t="shared" si="84"/>
        <v>1.0009999999999999</v>
      </c>
      <c r="U149" s="3">
        <f t="shared" si="84"/>
        <v>1.0009999999999999</v>
      </c>
      <c r="V149" s="3">
        <f t="shared" si="84"/>
        <v>1.0009999999999999</v>
      </c>
      <c r="W149" s="3">
        <f t="shared" si="84"/>
        <v>1.0009999999999999</v>
      </c>
      <c r="X149" s="3">
        <f t="shared" si="84"/>
        <v>1.0009999999999999</v>
      </c>
      <c r="Y149" s="3">
        <f t="shared" si="84"/>
        <v>1.0009999999999999</v>
      </c>
      <c r="Z149" s="3">
        <f t="shared" si="84"/>
        <v>1.0009999999999999</v>
      </c>
      <c r="AA149" s="3">
        <f t="shared" si="84"/>
        <v>1.0009999999999999</v>
      </c>
      <c r="AB149" s="3">
        <f t="shared" si="84"/>
        <v>1.0009999999999999</v>
      </c>
      <c r="AC149" s="3">
        <f t="shared" si="84"/>
        <v>1.0009999999999999</v>
      </c>
      <c r="AD149" s="3">
        <f t="shared" si="84"/>
        <v>1.0009999999999999</v>
      </c>
      <c r="AE149" s="3">
        <f t="shared" si="84"/>
        <v>1.0009999999999999</v>
      </c>
      <c r="AF149" s="3">
        <f t="shared" si="84"/>
        <v>1.0009999999999999</v>
      </c>
      <c r="AG149" s="3">
        <f t="shared" si="84"/>
        <v>1.0009999999999999</v>
      </c>
      <c r="AH149" s="3">
        <f t="shared" si="84"/>
        <v>1.0009999999999999</v>
      </c>
      <c r="AI149" s="3">
        <f t="shared" si="84"/>
        <v>1.0009999999999999</v>
      </c>
      <c r="AJ149" s="3">
        <f t="shared" si="84"/>
        <v>1.0009999999999999</v>
      </c>
      <c r="AK149" s="3">
        <f t="shared" si="84"/>
        <v>1.0009999999999999</v>
      </c>
      <c r="AL149" s="3">
        <f t="shared" si="84"/>
        <v>1.0009999999999999</v>
      </c>
      <c r="AM149" s="3">
        <f t="shared" si="84"/>
        <v>1.0009999999999999</v>
      </c>
      <c r="AN149" s="3">
        <f t="shared" si="84"/>
        <v>1.0009999999999999</v>
      </c>
      <c r="AO149" s="3">
        <f t="shared" si="84"/>
        <v>1.0009999999999999</v>
      </c>
      <c r="AP149" s="3">
        <f t="shared" si="84"/>
        <v>1.0009999999999999</v>
      </c>
      <c r="AQ149" s="3">
        <f t="shared" si="84"/>
        <v>1.0009999999999999</v>
      </c>
      <c r="AR149" s="3">
        <f t="shared" si="84"/>
        <v>1.0009999999999999</v>
      </c>
      <c r="AS149" s="3">
        <f t="shared" si="84"/>
        <v>1.0009999999999999</v>
      </c>
      <c r="AT149" s="3">
        <f t="shared" si="84"/>
        <v>1.0009999999999999</v>
      </c>
      <c r="AU149" s="3">
        <f t="shared" si="84"/>
        <v>1.0009999999999999</v>
      </c>
      <c r="AV149" s="3">
        <f t="shared" si="84"/>
        <v>1.0009999999999999</v>
      </c>
      <c r="AW149" s="3">
        <f t="shared" si="84"/>
        <v>1.0009999999999999</v>
      </c>
      <c r="AX149" s="3">
        <f t="shared" si="84"/>
        <v>1.0009999999999999</v>
      </c>
      <c r="AY149" s="3">
        <f t="shared" si="84"/>
        <v>1.0009999999999999</v>
      </c>
      <c r="AZ149" s="3">
        <f t="shared" si="84"/>
        <v>1.0009999999999999</v>
      </c>
      <c r="BA149" s="3">
        <f t="shared" si="84"/>
        <v>1.0009999999999999</v>
      </c>
      <c r="BB149" s="3">
        <f t="shared" si="84"/>
        <v>1.0009999999999999</v>
      </c>
      <c r="BC149" s="3">
        <f t="shared" si="84"/>
        <v>1.0009999999999999</v>
      </c>
      <c r="BD149" s="3">
        <f t="shared" si="84"/>
        <v>1.0009999999999999</v>
      </c>
      <c r="BE149" s="3">
        <f t="shared" si="84"/>
        <v>1.0009999999999999</v>
      </c>
      <c r="BF149" s="3">
        <f t="shared" si="84"/>
        <v>1.0009999999999999</v>
      </c>
      <c r="BG149" s="3">
        <f t="shared" si="84"/>
        <v>1.0009999999999999</v>
      </c>
      <c r="BH149" s="3">
        <f t="shared" si="84"/>
        <v>1.0009999999999999</v>
      </c>
      <c r="BI149" s="3">
        <f t="shared" si="84"/>
        <v>1.0009999999999999</v>
      </c>
    </row>
    <row r="150" spans="1:101" ht="20.75" customHeight="1" x14ac:dyDescent="0.2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1.0221850201842948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75" customHeight="1" x14ac:dyDescent="0.2">
      <c r="A151" s="9" t="s">
        <v>177</v>
      </c>
      <c r="B151" s="47"/>
      <c r="C151" s="3">
        <f>+C150*C149</f>
        <v>1.0364621805462471</v>
      </c>
      <c r="D151" s="3">
        <f t="shared" ref="D151:BI151" si="86">+D150*D149</f>
        <v>1.0353188049184188</v>
      </c>
      <c r="E151" s="3">
        <f t="shared" si="86"/>
        <v>1.0342074421915297</v>
      </c>
      <c r="F151" s="3">
        <f t="shared" si="86"/>
        <v>1.0331338699447743</v>
      </c>
      <c r="G151" s="3">
        <f t="shared" si="86"/>
        <v>1.0321000577123656</v>
      </c>
      <c r="H151" s="3">
        <f t="shared" si="86"/>
        <v>1.031106135026747</v>
      </c>
      <c r="I151" s="3">
        <f t="shared" si="86"/>
        <v>1.030151423721462</v>
      </c>
      <c r="J151" s="3">
        <f t="shared" si="86"/>
        <v>1.0292349660883853</v>
      </c>
      <c r="K151" s="3">
        <f t="shared" si="86"/>
        <v>1.0283557843839606</v>
      </c>
      <c r="L151" s="3">
        <f t="shared" si="86"/>
        <v>1.0275130059006863</v>
      </c>
      <c r="M151" s="3">
        <f t="shared" si="86"/>
        <v>1.0267059306540034</v>
      </c>
      <c r="N151" s="3">
        <f t="shared" si="86"/>
        <v>1.025934093621903</v>
      </c>
      <c r="O151" s="3">
        <f t="shared" si="86"/>
        <v>1.0251973664434633</v>
      </c>
      <c r="P151" s="3">
        <f t="shared" si="86"/>
        <v>1.024496154692923</v>
      </c>
      <c r="Q151" s="3">
        <f t="shared" si="86"/>
        <v>1.023831780022727</v>
      </c>
      <c r="R151" s="3">
        <f t="shared" si="86"/>
        <v>1.0232072052044789</v>
      </c>
      <c r="S151" s="3">
        <f t="shared" si="86"/>
        <v>1.0226283901364923</v>
      </c>
      <c r="T151" s="3">
        <f t="shared" si="86"/>
        <v>1.0221122168195784</v>
      </c>
      <c r="U151" s="3">
        <f t="shared" si="86"/>
        <v>1.0216749709327624</v>
      </c>
      <c r="V151" s="3">
        <f t="shared" si="86"/>
        <v>1.0213473146400571</v>
      </c>
      <c r="W151" s="3">
        <f t="shared" si="86"/>
        <v>1.0210232640046297</v>
      </c>
      <c r="X151" s="3">
        <f t="shared" si="86"/>
        <v>1.0206343629487549</v>
      </c>
      <c r="Y151" s="3">
        <f t="shared" si="86"/>
        <v>1.0202084233551432</v>
      </c>
      <c r="Z151" s="3">
        <f t="shared" si="86"/>
        <v>1.0197606326489324</v>
      </c>
      <c r="AA151" s="3">
        <f t="shared" si="86"/>
        <v>1.0192975633180812</v>
      </c>
      <c r="AB151" s="3">
        <f t="shared" si="86"/>
        <v>1.0188183349434448</v>
      </c>
      <c r="AC151" s="3">
        <f t="shared" si="86"/>
        <v>1.0183135449804697</v>
      </c>
      <c r="AD151" s="3">
        <f t="shared" si="86"/>
        <v>1.0177614889062001</v>
      </c>
      <c r="AE151" s="3">
        <f t="shared" si="86"/>
        <v>1.0174754144557943</v>
      </c>
      <c r="AF151" s="3">
        <f t="shared" si="86"/>
        <v>1.0171911728253726</v>
      </c>
      <c r="AG151" s="3">
        <f t="shared" si="86"/>
        <v>1.0168811481184477</v>
      </c>
      <c r="AH151" s="3">
        <f t="shared" si="86"/>
        <v>1.0165548389157268</v>
      </c>
      <c r="AI151" s="3">
        <f t="shared" si="86"/>
        <v>1.0162190594509084</v>
      </c>
      <c r="AJ151" s="3">
        <f t="shared" si="86"/>
        <v>1.0158786942773561</v>
      </c>
      <c r="AK151" s="3">
        <f t="shared" si="86"/>
        <v>1.0155372341147335</v>
      </c>
      <c r="AL151" s="3">
        <f t="shared" si="86"/>
        <v>1.0151971625869167</v>
      </c>
      <c r="AM151" s="3">
        <f t="shared" si="86"/>
        <v>1.0148602345696889</v>
      </c>
      <c r="AN151" s="3">
        <f t="shared" si="86"/>
        <v>1.0145276797179259</v>
      </c>
      <c r="AO151" s="3">
        <f t="shared" si="86"/>
        <v>1.0142003482916899</v>
      </c>
      <c r="AP151" s="3">
        <f t="shared" si="86"/>
        <v>1.0138788171985644</v>
      </c>
      <c r="AQ151" s="3">
        <f t="shared" si="86"/>
        <v>1.0135634670053222</v>
      </c>
      <c r="AR151" s="3">
        <f t="shared" si="86"/>
        <v>1.0132545364437937</v>
      </c>
      <c r="AS151" s="3">
        <f t="shared" si="86"/>
        <v>1.0129521619364235</v>
      </c>
      <c r="AT151" s="3">
        <f t="shared" si="86"/>
        <v>1.0126564064279495</v>
      </c>
      <c r="AU151" s="3">
        <f t="shared" si="86"/>
        <v>1.0123672797306416</v>
      </c>
      <c r="AV151" s="3">
        <f t="shared" si="86"/>
        <v>1.0120847530419801</v>
      </c>
      <c r="AW151" s="3">
        <f t="shared" si="86"/>
        <v>1.0118087701259737</v>
      </c>
      <c r="AX151" s="3">
        <f t="shared" si="86"/>
        <v>1.0115392541783399</v>
      </c>
      <c r="AY151" s="3">
        <f t="shared" si="86"/>
        <v>1.0112761146969604</v>
      </c>
      <c r="AZ151" s="3">
        <f t="shared" si="86"/>
        <v>1.0110192497119874</v>
      </c>
      <c r="BA151" s="3">
        <f t="shared" si="86"/>
        <v>1.0107685515956486</v>
      </c>
      <c r="BB151" s="3">
        <f t="shared" si="86"/>
        <v>1.0105239060786002</v>
      </c>
      <c r="BC151" s="3">
        <f t="shared" si="86"/>
        <v>1.0102851965311133</v>
      </c>
      <c r="BD151" s="3">
        <f t="shared" si="86"/>
        <v>1.0100523039517957</v>
      </c>
      <c r="BE151" s="3">
        <f t="shared" si="86"/>
        <v>1.0098251081381395</v>
      </c>
      <c r="BF151" s="3">
        <f t="shared" si="86"/>
        <v>1.0096034885983554</v>
      </c>
      <c r="BG151" s="3">
        <f t="shared" si="86"/>
        <v>1.0093873250319094</v>
      </c>
      <c r="BH151" s="3">
        <f t="shared" si="86"/>
        <v>1.0091764977486313</v>
      </c>
      <c r="BI151" s="3">
        <f t="shared" si="86"/>
        <v>1.0089708877206449</v>
      </c>
    </row>
    <row r="152" spans="1:101" ht="20.75" customHeight="1" x14ac:dyDescent="0.2">
      <c r="A152" s="9" t="s">
        <v>3</v>
      </c>
      <c r="B152" s="47"/>
      <c r="C152" s="3">
        <f>+C151-1</f>
        <v>3.6462180546247058E-2</v>
      </c>
      <c r="D152" s="3">
        <f t="shared" ref="D152:BI152" si="87">+D151-1</f>
        <v>3.5318804918418767E-2</v>
      </c>
      <c r="E152" s="3">
        <f t="shared" si="87"/>
        <v>3.4207442191529713E-2</v>
      </c>
      <c r="F152" s="3">
        <f t="shared" si="87"/>
        <v>3.3133869944774297E-2</v>
      </c>
      <c r="G152" s="3">
        <f t="shared" si="87"/>
        <v>3.2100057712365571E-2</v>
      </c>
      <c r="H152" s="3">
        <f t="shared" si="87"/>
        <v>3.1106135026746973E-2</v>
      </c>
      <c r="I152" s="3">
        <f t="shared" si="87"/>
        <v>3.0151423721461956E-2</v>
      </c>
      <c r="J152" s="3">
        <f t="shared" si="87"/>
        <v>2.9234966088385272E-2</v>
      </c>
      <c r="K152" s="3">
        <f t="shared" si="87"/>
        <v>2.8355784383960581E-2</v>
      </c>
      <c r="L152" s="3">
        <f t="shared" si="87"/>
        <v>2.7513005900686283E-2</v>
      </c>
      <c r="M152" s="3">
        <f t="shared" si="87"/>
        <v>2.6705930654003396E-2</v>
      </c>
      <c r="N152" s="3">
        <f t="shared" si="87"/>
        <v>2.593409362190302E-2</v>
      </c>
      <c r="O152" s="3">
        <f t="shared" si="87"/>
        <v>2.5197366443463265E-2</v>
      </c>
      <c r="P152" s="3">
        <f t="shared" si="87"/>
        <v>2.4496154692922989E-2</v>
      </c>
      <c r="Q152" s="3">
        <f t="shared" si="87"/>
        <v>2.3831780022727012E-2</v>
      </c>
      <c r="R152" s="3">
        <f t="shared" si="87"/>
        <v>2.3207205204478942E-2</v>
      </c>
      <c r="S152" s="3">
        <f t="shared" si="87"/>
        <v>2.2628390136492316E-2</v>
      </c>
      <c r="T152" s="3">
        <f t="shared" si="87"/>
        <v>2.2112216819578423E-2</v>
      </c>
      <c r="U152" s="3">
        <f t="shared" si="87"/>
        <v>2.1674970932762383E-2</v>
      </c>
      <c r="V152" s="3">
        <f t="shared" si="87"/>
        <v>2.1347314640057125E-2</v>
      </c>
      <c r="W152" s="3">
        <f t="shared" si="87"/>
        <v>2.1023264004629727E-2</v>
      </c>
      <c r="X152" s="3">
        <f t="shared" si="87"/>
        <v>2.063436294875487E-2</v>
      </c>
      <c r="Y152" s="3">
        <f t="shared" si="87"/>
        <v>2.0208423355143168E-2</v>
      </c>
      <c r="Z152" s="3">
        <f t="shared" si="87"/>
        <v>1.9760632648932352E-2</v>
      </c>
      <c r="AA152" s="3">
        <f t="shared" si="87"/>
        <v>1.929756331808119E-2</v>
      </c>
      <c r="AB152" s="3">
        <f t="shared" si="87"/>
        <v>1.8818334943444759E-2</v>
      </c>
      <c r="AC152" s="3">
        <f t="shared" si="87"/>
        <v>1.8313544980469665E-2</v>
      </c>
      <c r="AD152" s="3">
        <f t="shared" si="87"/>
        <v>1.7761488906200107E-2</v>
      </c>
      <c r="AE152" s="3">
        <f t="shared" si="87"/>
        <v>1.7475414455794258E-2</v>
      </c>
      <c r="AF152" s="3">
        <f t="shared" si="87"/>
        <v>1.7191172825372636E-2</v>
      </c>
      <c r="AG152" s="3">
        <f t="shared" si="87"/>
        <v>1.6881148118447653E-2</v>
      </c>
      <c r="AH152" s="3">
        <f t="shared" si="87"/>
        <v>1.6554838915726844E-2</v>
      </c>
      <c r="AI152" s="3">
        <f t="shared" si="87"/>
        <v>1.6219059450908402E-2</v>
      </c>
      <c r="AJ152" s="3">
        <f t="shared" si="87"/>
        <v>1.5878694277356109E-2</v>
      </c>
      <c r="AK152" s="3">
        <f t="shared" si="87"/>
        <v>1.5537234114733511E-2</v>
      </c>
      <c r="AL152" s="3">
        <f t="shared" si="87"/>
        <v>1.5197162586916724E-2</v>
      </c>
      <c r="AM152" s="3">
        <f t="shared" si="87"/>
        <v>1.4860234569688879E-2</v>
      </c>
      <c r="AN152" s="3">
        <f t="shared" si="87"/>
        <v>1.4527679717925901E-2</v>
      </c>
      <c r="AO152" s="3">
        <f t="shared" si="87"/>
        <v>1.4200348291689924E-2</v>
      </c>
      <c r="AP152" s="3">
        <f t="shared" si="87"/>
        <v>1.387881719856443E-2</v>
      </c>
      <c r="AQ152" s="3">
        <f t="shared" si="87"/>
        <v>1.3563467005322183E-2</v>
      </c>
      <c r="AR152" s="3">
        <f t="shared" si="87"/>
        <v>1.3254536443793707E-2</v>
      </c>
      <c r="AS152" s="3">
        <f t="shared" si="87"/>
        <v>1.2952161936423456E-2</v>
      </c>
      <c r="AT152" s="3">
        <f t="shared" si="87"/>
        <v>1.2656406427949518E-2</v>
      </c>
      <c r="AU152" s="3">
        <f t="shared" si="87"/>
        <v>1.2367279730641556E-2</v>
      </c>
      <c r="AV152" s="3">
        <f t="shared" si="87"/>
        <v>1.208475304198009E-2</v>
      </c>
      <c r="AW152" s="3">
        <f t="shared" si="87"/>
        <v>1.18087701259737E-2</v>
      </c>
      <c r="AX152" s="3">
        <f t="shared" si="87"/>
        <v>1.1539254178339897E-2</v>
      </c>
      <c r="AY152" s="3">
        <f t="shared" si="87"/>
        <v>1.1276114696960438E-2</v>
      </c>
      <c r="AZ152" s="3">
        <f t="shared" si="87"/>
        <v>1.1019249711987422E-2</v>
      </c>
      <c r="BA152" s="3">
        <f t="shared" si="87"/>
        <v>1.0768551595648601E-2</v>
      </c>
      <c r="BB152" s="3">
        <f t="shared" si="87"/>
        <v>1.0523906078600209E-2</v>
      </c>
      <c r="BC152" s="3">
        <f t="shared" si="87"/>
        <v>1.0285196531113261E-2</v>
      </c>
      <c r="BD152" s="3">
        <f t="shared" si="87"/>
        <v>1.0052303951795682E-2</v>
      </c>
      <c r="BE152" s="3">
        <f t="shared" si="87"/>
        <v>9.8251081381395267E-3</v>
      </c>
      <c r="BF152" s="3">
        <f t="shared" si="87"/>
        <v>9.6034885983553586E-3</v>
      </c>
      <c r="BG152" s="3">
        <f t="shared" si="87"/>
        <v>9.3873250319094215E-3</v>
      </c>
      <c r="BH152" s="3">
        <f t="shared" si="87"/>
        <v>9.1764977486312738E-3</v>
      </c>
      <c r="BI152" s="3">
        <f t="shared" si="87"/>
        <v>8.9708877206449156E-3</v>
      </c>
    </row>
    <row r="153" spans="1:101" ht="20.75" customHeight="1" x14ac:dyDescent="0.2">
      <c r="A153" s="9" t="s">
        <v>178</v>
      </c>
      <c r="B153" s="47"/>
      <c r="C153" s="3">
        <f>+C151/(1+$B$17)-1</f>
        <v>3.6462180546247058E-2</v>
      </c>
      <c r="D153" s="3">
        <f>+D151/(1+$B$17)-1</f>
        <v>3.5318804918418767E-2</v>
      </c>
      <c r="E153" s="3">
        <f t="shared" ref="E153:BI153" si="88">+E151/(1+$B$17)-1</f>
        <v>3.4207442191529713E-2</v>
      </c>
      <c r="F153" s="3">
        <f t="shared" si="88"/>
        <v>3.3133869944774297E-2</v>
      </c>
      <c r="G153" s="3">
        <f t="shared" si="88"/>
        <v>3.2100057712365571E-2</v>
      </c>
      <c r="H153" s="3">
        <f t="shared" si="88"/>
        <v>3.1106135026746973E-2</v>
      </c>
      <c r="I153" s="3">
        <f t="shared" si="88"/>
        <v>3.0151423721461956E-2</v>
      </c>
      <c r="J153" s="3">
        <f t="shared" si="88"/>
        <v>2.9234966088385272E-2</v>
      </c>
      <c r="K153" s="3">
        <f t="shared" si="88"/>
        <v>2.8355784383960581E-2</v>
      </c>
      <c r="L153" s="3">
        <f t="shared" si="88"/>
        <v>2.7513005900686283E-2</v>
      </c>
      <c r="M153" s="3">
        <f t="shared" si="88"/>
        <v>2.6705930654003396E-2</v>
      </c>
      <c r="N153" s="3">
        <f t="shared" si="88"/>
        <v>2.593409362190302E-2</v>
      </c>
      <c r="O153" s="3">
        <f t="shared" si="88"/>
        <v>2.5197366443463265E-2</v>
      </c>
      <c r="P153" s="3">
        <f t="shared" si="88"/>
        <v>2.4496154692922989E-2</v>
      </c>
      <c r="Q153" s="3">
        <f t="shared" si="88"/>
        <v>2.3831780022727012E-2</v>
      </c>
      <c r="R153" s="3">
        <f t="shared" si="88"/>
        <v>2.3207205204478942E-2</v>
      </c>
      <c r="S153" s="3">
        <f t="shared" si="88"/>
        <v>2.2628390136492316E-2</v>
      </c>
      <c r="T153" s="3">
        <f t="shared" si="88"/>
        <v>2.2112216819578423E-2</v>
      </c>
      <c r="U153" s="3">
        <f t="shared" si="88"/>
        <v>2.1674970932762383E-2</v>
      </c>
      <c r="V153" s="3">
        <f t="shared" si="88"/>
        <v>2.1347314640057125E-2</v>
      </c>
      <c r="W153" s="3">
        <f t="shared" si="88"/>
        <v>2.1023264004629727E-2</v>
      </c>
      <c r="X153" s="3">
        <f t="shared" si="88"/>
        <v>2.063436294875487E-2</v>
      </c>
      <c r="Y153" s="3">
        <f t="shared" si="88"/>
        <v>2.0208423355143168E-2</v>
      </c>
      <c r="Z153" s="3">
        <f t="shared" si="88"/>
        <v>1.9760632648932352E-2</v>
      </c>
      <c r="AA153" s="3">
        <f t="shared" si="88"/>
        <v>1.929756331808119E-2</v>
      </c>
      <c r="AB153" s="3">
        <f t="shared" si="88"/>
        <v>1.8818334943444759E-2</v>
      </c>
      <c r="AC153" s="3">
        <f t="shared" si="88"/>
        <v>1.8313544980469665E-2</v>
      </c>
      <c r="AD153" s="3">
        <f t="shared" si="88"/>
        <v>1.7761488906200107E-2</v>
      </c>
      <c r="AE153" s="3">
        <f t="shared" si="88"/>
        <v>1.7475414455794258E-2</v>
      </c>
      <c r="AF153" s="3">
        <f t="shared" si="88"/>
        <v>1.7191172825372636E-2</v>
      </c>
      <c r="AG153" s="3">
        <f t="shared" si="88"/>
        <v>1.6881148118447653E-2</v>
      </c>
      <c r="AH153" s="3">
        <f t="shared" si="88"/>
        <v>1.6554838915726844E-2</v>
      </c>
      <c r="AI153" s="3">
        <f t="shared" si="88"/>
        <v>1.6219059450908402E-2</v>
      </c>
      <c r="AJ153" s="3">
        <f t="shared" si="88"/>
        <v>1.5878694277356109E-2</v>
      </c>
      <c r="AK153" s="3">
        <f t="shared" si="88"/>
        <v>1.5537234114733511E-2</v>
      </c>
      <c r="AL153" s="3">
        <f t="shared" si="88"/>
        <v>1.5197162586916724E-2</v>
      </c>
      <c r="AM153" s="3">
        <f t="shared" si="88"/>
        <v>1.4860234569688879E-2</v>
      </c>
      <c r="AN153" s="3">
        <f t="shared" si="88"/>
        <v>1.4527679717925901E-2</v>
      </c>
      <c r="AO153" s="3">
        <f t="shared" si="88"/>
        <v>1.4200348291689924E-2</v>
      </c>
      <c r="AP153" s="3">
        <f t="shared" si="88"/>
        <v>1.387881719856443E-2</v>
      </c>
      <c r="AQ153" s="3">
        <f t="shared" si="88"/>
        <v>1.3563467005322183E-2</v>
      </c>
      <c r="AR153" s="3">
        <f t="shared" si="88"/>
        <v>1.3254536443793707E-2</v>
      </c>
      <c r="AS153" s="3">
        <f t="shared" si="88"/>
        <v>1.2952161936423456E-2</v>
      </c>
      <c r="AT153" s="3">
        <f t="shared" si="88"/>
        <v>1.2656406427949518E-2</v>
      </c>
      <c r="AU153" s="3">
        <f t="shared" si="88"/>
        <v>1.2367279730641556E-2</v>
      </c>
      <c r="AV153" s="3">
        <f t="shared" si="88"/>
        <v>1.208475304198009E-2</v>
      </c>
      <c r="AW153" s="3">
        <f t="shared" si="88"/>
        <v>1.18087701259737E-2</v>
      </c>
      <c r="AX153" s="3">
        <f t="shared" si="88"/>
        <v>1.1539254178339897E-2</v>
      </c>
      <c r="AY153" s="3">
        <f t="shared" si="88"/>
        <v>1.1276114696960438E-2</v>
      </c>
      <c r="AZ153" s="3">
        <f t="shared" si="88"/>
        <v>1.1019249711987422E-2</v>
      </c>
      <c r="BA153" s="3">
        <f t="shared" si="88"/>
        <v>1.0768551595648601E-2</v>
      </c>
      <c r="BB153" s="3">
        <f t="shared" si="88"/>
        <v>1.0523906078600209E-2</v>
      </c>
      <c r="BC153" s="3">
        <f t="shared" si="88"/>
        <v>1.0285196531113261E-2</v>
      </c>
      <c r="BD153" s="3">
        <f t="shared" si="88"/>
        <v>1.0052303951795682E-2</v>
      </c>
      <c r="BE153" s="3">
        <f t="shared" si="88"/>
        <v>9.8251081381395267E-3</v>
      </c>
      <c r="BF153" s="3">
        <f t="shared" si="88"/>
        <v>9.6034885983553586E-3</v>
      </c>
      <c r="BG153" s="3">
        <f t="shared" si="88"/>
        <v>9.3873250319094215E-3</v>
      </c>
      <c r="BH153" s="3">
        <f t="shared" si="88"/>
        <v>9.1764977486312738E-3</v>
      </c>
      <c r="BI153" s="3">
        <f t="shared" si="88"/>
        <v>8.9708877206449156E-3</v>
      </c>
    </row>
    <row r="154" spans="1:101" ht="20.75" customHeight="1" x14ac:dyDescent="0.2">
      <c r="A154" s="9" t="s">
        <v>179</v>
      </c>
      <c r="B154" s="47"/>
      <c r="C154" s="3">
        <f>+C151*(1+$B$9)-1</f>
        <v>3.6462180546247058E-2</v>
      </c>
      <c r="D154" s="3">
        <f>+D151*(1+$B$9)-1</f>
        <v>3.5318804918418767E-2</v>
      </c>
      <c r="E154" s="3">
        <f t="shared" ref="E154:BI154" si="89">+E151*(1+$B$9)-1</f>
        <v>3.4207442191529713E-2</v>
      </c>
      <c r="F154" s="3">
        <f t="shared" si="89"/>
        <v>3.3133869944774297E-2</v>
      </c>
      <c r="G154" s="3">
        <f t="shared" si="89"/>
        <v>3.2100057712365571E-2</v>
      </c>
      <c r="H154" s="3">
        <f t="shared" si="89"/>
        <v>3.1106135026746973E-2</v>
      </c>
      <c r="I154" s="3">
        <f t="shared" si="89"/>
        <v>3.0151423721461956E-2</v>
      </c>
      <c r="J154" s="3">
        <f t="shared" si="89"/>
        <v>2.9234966088385272E-2</v>
      </c>
      <c r="K154" s="3">
        <f t="shared" si="89"/>
        <v>2.8355784383960581E-2</v>
      </c>
      <c r="L154" s="3">
        <f t="shared" si="89"/>
        <v>2.7513005900686283E-2</v>
      </c>
      <c r="M154" s="3">
        <f t="shared" si="89"/>
        <v>2.6705930654003396E-2</v>
      </c>
      <c r="N154" s="3">
        <f t="shared" si="89"/>
        <v>2.593409362190302E-2</v>
      </c>
      <c r="O154" s="3">
        <f t="shared" si="89"/>
        <v>2.5197366443463265E-2</v>
      </c>
      <c r="P154" s="3">
        <f t="shared" si="89"/>
        <v>2.4496154692922989E-2</v>
      </c>
      <c r="Q154" s="3">
        <f t="shared" si="89"/>
        <v>2.3831780022727012E-2</v>
      </c>
      <c r="R154" s="3">
        <f t="shared" si="89"/>
        <v>2.3207205204478942E-2</v>
      </c>
      <c r="S154" s="3">
        <f t="shared" si="89"/>
        <v>2.2628390136492316E-2</v>
      </c>
      <c r="T154" s="3">
        <f t="shared" si="89"/>
        <v>2.2112216819578423E-2</v>
      </c>
      <c r="U154" s="3">
        <f t="shared" si="89"/>
        <v>2.1674970932762383E-2</v>
      </c>
      <c r="V154" s="3">
        <f t="shared" si="89"/>
        <v>2.1347314640057125E-2</v>
      </c>
      <c r="W154" s="3">
        <f t="shared" si="89"/>
        <v>2.1023264004629727E-2</v>
      </c>
      <c r="X154" s="3">
        <f t="shared" si="89"/>
        <v>2.063436294875487E-2</v>
      </c>
      <c r="Y154" s="3">
        <f t="shared" si="89"/>
        <v>2.0208423355143168E-2</v>
      </c>
      <c r="Z154" s="3">
        <f t="shared" si="89"/>
        <v>1.9760632648932352E-2</v>
      </c>
      <c r="AA154" s="3">
        <f t="shared" si="89"/>
        <v>1.929756331808119E-2</v>
      </c>
      <c r="AB154" s="3">
        <f t="shared" si="89"/>
        <v>1.8818334943444759E-2</v>
      </c>
      <c r="AC154" s="3">
        <f t="shared" si="89"/>
        <v>1.8313544980469665E-2</v>
      </c>
      <c r="AD154" s="3">
        <f t="shared" si="89"/>
        <v>1.7761488906200107E-2</v>
      </c>
      <c r="AE154" s="3">
        <f t="shared" si="89"/>
        <v>1.7475414455794258E-2</v>
      </c>
      <c r="AF154" s="3">
        <f t="shared" si="89"/>
        <v>1.7191172825372636E-2</v>
      </c>
      <c r="AG154" s="3">
        <f t="shared" si="89"/>
        <v>1.6881148118447653E-2</v>
      </c>
      <c r="AH154" s="3">
        <f t="shared" si="89"/>
        <v>1.6554838915726844E-2</v>
      </c>
      <c r="AI154" s="3">
        <f t="shared" si="89"/>
        <v>1.6219059450908402E-2</v>
      </c>
      <c r="AJ154" s="3">
        <f t="shared" si="89"/>
        <v>1.5878694277356109E-2</v>
      </c>
      <c r="AK154" s="3">
        <f t="shared" si="89"/>
        <v>1.5537234114733511E-2</v>
      </c>
      <c r="AL154" s="3">
        <f t="shared" si="89"/>
        <v>1.5197162586916724E-2</v>
      </c>
      <c r="AM154" s="3">
        <f t="shared" si="89"/>
        <v>1.4860234569688879E-2</v>
      </c>
      <c r="AN154" s="3">
        <f t="shared" si="89"/>
        <v>1.4527679717925901E-2</v>
      </c>
      <c r="AO154" s="3">
        <f t="shared" si="89"/>
        <v>1.4200348291689924E-2</v>
      </c>
      <c r="AP154" s="3">
        <f t="shared" si="89"/>
        <v>1.387881719856443E-2</v>
      </c>
      <c r="AQ154" s="3">
        <f t="shared" si="89"/>
        <v>1.3563467005322183E-2</v>
      </c>
      <c r="AR154" s="3">
        <f t="shared" si="89"/>
        <v>1.3254536443793707E-2</v>
      </c>
      <c r="AS154" s="3">
        <f t="shared" si="89"/>
        <v>1.2952161936423456E-2</v>
      </c>
      <c r="AT154" s="3">
        <f t="shared" si="89"/>
        <v>1.2656406427949518E-2</v>
      </c>
      <c r="AU154" s="3">
        <f t="shared" si="89"/>
        <v>1.2367279730641556E-2</v>
      </c>
      <c r="AV154" s="3">
        <f t="shared" si="89"/>
        <v>1.208475304198009E-2</v>
      </c>
      <c r="AW154" s="3">
        <f t="shared" si="89"/>
        <v>1.18087701259737E-2</v>
      </c>
      <c r="AX154" s="3">
        <f t="shared" si="89"/>
        <v>1.1539254178339897E-2</v>
      </c>
      <c r="AY154" s="3">
        <f t="shared" si="89"/>
        <v>1.1276114696960438E-2</v>
      </c>
      <c r="AZ154" s="3">
        <f t="shared" si="89"/>
        <v>1.1019249711987422E-2</v>
      </c>
      <c r="BA154" s="3">
        <f t="shared" si="89"/>
        <v>1.0768551595648601E-2</v>
      </c>
      <c r="BB154" s="3">
        <f t="shared" si="89"/>
        <v>1.0523906078600209E-2</v>
      </c>
      <c r="BC154" s="3">
        <f t="shared" si="89"/>
        <v>1.0285196531113261E-2</v>
      </c>
      <c r="BD154" s="3">
        <f t="shared" si="89"/>
        <v>1.0052303951795682E-2</v>
      </c>
      <c r="BE154" s="3">
        <f t="shared" si="89"/>
        <v>9.8251081381395267E-3</v>
      </c>
      <c r="BF154" s="3">
        <f t="shared" si="89"/>
        <v>9.6034885983553586E-3</v>
      </c>
      <c r="BG154" s="3">
        <f t="shared" si="89"/>
        <v>9.3873250319094215E-3</v>
      </c>
      <c r="BH154" s="3">
        <f t="shared" si="89"/>
        <v>9.1764977486312738E-3</v>
      </c>
      <c r="BI154" s="3">
        <f t="shared" si="89"/>
        <v>8.9708877206449156E-3</v>
      </c>
    </row>
    <row r="155" spans="1:101" ht="20.75" customHeight="1" x14ac:dyDescent="0.2">
      <c r="A155" s="34" t="s">
        <v>181</v>
      </c>
      <c r="B155" s="46">
        <v>1</v>
      </c>
      <c r="C155" s="27">
        <f>+B155/(1+C152)^5</f>
        <v>0.83605086631986369</v>
      </c>
      <c r="D155" s="27">
        <f t="shared" ref="D155:BI155" si="90">+C155/(1+D152)^5</f>
        <v>0.70284925604706261</v>
      </c>
      <c r="E155" s="27">
        <f t="shared" si="90"/>
        <v>0.59405122564227186</v>
      </c>
      <c r="F155" s="27">
        <f t="shared" si="90"/>
        <v>0.50470882487234225</v>
      </c>
      <c r="G155" s="27">
        <f t="shared" si="90"/>
        <v>0.43095496325654842</v>
      </c>
      <c r="H155" s="27">
        <f t="shared" si="90"/>
        <v>0.36975583171226944</v>
      </c>
      <c r="I155" s="27">
        <f t="shared" si="90"/>
        <v>0.31872027898269623</v>
      </c>
      <c r="J155" s="27">
        <f t="shared" si="90"/>
        <v>0.27595421802723036</v>
      </c>
      <c r="K155" s="27">
        <f t="shared" si="90"/>
        <v>0.2399496166479318</v>
      </c>
      <c r="L155" s="27">
        <f t="shared" si="90"/>
        <v>0.2094997078969747</v>
      </c>
      <c r="M155" s="27">
        <f t="shared" si="90"/>
        <v>0.18363398901865313</v>
      </c>
      <c r="N155" s="27">
        <f t="shared" si="90"/>
        <v>0.16156815147060788</v>
      </c>
      <c r="O155" s="27">
        <f t="shared" si="90"/>
        <v>0.14266529762319083</v>
      </c>
      <c r="P155" s="27">
        <f t="shared" si="90"/>
        <v>0.1264057073867621</v>
      </c>
      <c r="Q155" s="27">
        <f t="shared" si="90"/>
        <v>0.11236308464229691</v>
      </c>
      <c r="R155" s="27">
        <f t="shared" si="90"/>
        <v>0.10018569255745083</v>
      </c>
      <c r="S155" s="27">
        <f t="shared" si="90"/>
        <v>8.9581117870345783E-2</v>
      </c>
      <c r="T155" s="27">
        <f t="shared" si="90"/>
        <v>8.0301485887353793E-2</v>
      </c>
      <c r="U155" s="27">
        <f t="shared" si="90"/>
        <v>7.2137287968736405E-2</v>
      </c>
      <c r="V155" s="27">
        <f t="shared" si="90"/>
        <v>6.4907152057966294E-2</v>
      </c>
      <c r="W155" s="27">
        <f t="shared" si="90"/>
        <v>5.8494410149962803E-2</v>
      </c>
      <c r="X155" s="27">
        <f t="shared" si="90"/>
        <v>5.28157480347448E-2</v>
      </c>
      <c r="Y155" s="27">
        <f t="shared" si="90"/>
        <v>4.77880060832203E-2</v>
      </c>
      <c r="Z155" s="27">
        <f t="shared" si="90"/>
        <v>4.3333892252510067E-2</v>
      </c>
      <c r="AA155" s="27">
        <f t="shared" si="90"/>
        <v>3.9384267188202149E-2</v>
      </c>
      <c r="AB155" s="27">
        <f t="shared" si="90"/>
        <v>3.5878890843686631E-2</v>
      </c>
      <c r="AC155" s="27">
        <f t="shared" si="90"/>
        <v>3.276660201621355E-2</v>
      </c>
      <c r="AD155" s="27">
        <f t="shared" si="90"/>
        <v>3.0005532492247834E-2</v>
      </c>
      <c r="AE155" s="27">
        <f t="shared" si="90"/>
        <v>2.7515773012526668E-2</v>
      </c>
      <c r="AF155" s="27">
        <f t="shared" si="90"/>
        <v>2.5267879932675999E-2</v>
      </c>
      <c r="AG155" s="27">
        <f t="shared" si="90"/>
        <v>2.3239020779282075E-2</v>
      </c>
      <c r="AH155" s="27">
        <f t="shared" si="90"/>
        <v>2.1407392129458587E-2</v>
      </c>
      <c r="AI155" s="27">
        <f t="shared" si="90"/>
        <v>1.9752728050231025E-2</v>
      </c>
      <c r="AJ155" s="27">
        <f t="shared" si="90"/>
        <v>1.8256512720663927E-2</v>
      </c>
      <c r="AK155" s="27">
        <f t="shared" si="90"/>
        <v>1.690201831919803E-2</v>
      </c>
      <c r="AL155" s="27">
        <f t="shared" si="90"/>
        <v>1.5674243590257663E-2</v>
      </c>
      <c r="AM155" s="27">
        <f t="shared" si="90"/>
        <v>1.4559800112616018E-2</v>
      </c>
      <c r="AN155" s="27">
        <f t="shared" si="90"/>
        <v>1.3546774762628932E-2</v>
      </c>
      <c r="AO155" s="27">
        <f t="shared" si="90"/>
        <v>1.2624585653845548E-2</v>
      </c>
      <c r="AP155" s="27">
        <f t="shared" si="90"/>
        <v>1.1783841319609583E-2</v>
      </c>
      <c r="AQ155" s="27">
        <f t="shared" si="90"/>
        <v>1.1016208414555972E-2</v>
      </c>
      <c r="AR155" s="27">
        <f t="shared" si="90"/>
        <v>1.0314290515296786E-2</v>
      </c>
      <c r="AS155" s="27">
        <f t="shared" si="90"/>
        <v>9.6715188202372987E-3</v>
      </c>
      <c r="AT155" s="27">
        <f t="shared" si="90"/>
        <v>9.0820545999336349E-3</v>
      </c>
      <c r="AU155" s="27">
        <f t="shared" si="90"/>
        <v>8.5407027722448139E-3</v>
      </c>
      <c r="AV155" s="27">
        <f t="shared" si="90"/>
        <v>8.0428356928858649E-3</v>
      </c>
      <c r="AW155" s="27">
        <f t="shared" si="90"/>
        <v>7.5843261247548928E-3</v>
      </c>
      <c r="AX155" s="27">
        <f t="shared" si="90"/>
        <v>7.1614884389905173E-3</v>
      </c>
      <c r="AY155" s="27">
        <f t="shared" si="90"/>
        <v>6.7710270112280495E-3</v>
      </c>
      <c r="AZ155" s="27">
        <f t="shared" si="90"/>
        <v>6.409991052831362E-3</v>
      </c>
      <c r="BA155" s="27">
        <f t="shared" si="90"/>
        <v>6.0757349226443951E-3</v>
      </c>
      <c r="BB155" s="27">
        <f t="shared" si="90"/>
        <v>5.7658834203892844E-3</v>
      </c>
      <c r="BC155" s="27">
        <f t="shared" si="90"/>
        <v>5.4783012475198532E-3</v>
      </c>
      <c r="BD155" s="27">
        <f t="shared" si="90"/>
        <v>5.2110662198864167E-3</v>
      </c>
      <c r="BE155" s="27">
        <f t="shared" si="90"/>
        <v>4.962445708290103E-3</v>
      </c>
      <c r="BF155" s="27">
        <f t="shared" si="90"/>
        <v>4.7308758970137886E-3</v>
      </c>
      <c r="BG155" s="27">
        <f t="shared" si="90"/>
        <v>4.5149435086857042E-3</v>
      </c>
      <c r="BH155" s="27">
        <f t="shared" si="90"/>
        <v>4.3133696815488391E-3</v>
      </c>
      <c r="BI155" s="27">
        <f t="shared" si="90"/>
        <v>4.1249957338413369E-3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 x14ac:dyDescent="0.2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 x14ac:dyDescent="0.2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 x14ac:dyDescent="0.25">
      <c r="A158" s="33" t="s">
        <v>47</v>
      </c>
      <c r="B158" s="49" t="s">
        <v>414</v>
      </c>
      <c r="F158" s="37"/>
      <c r="G158" s="37"/>
    </row>
    <row r="159" spans="1:101" ht="20.75" customHeight="1" thickTop="1" x14ac:dyDescent="0.2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 x14ac:dyDescent="0.2">
      <c r="A160" s="9" t="s">
        <v>180</v>
      </c>
      <c r="B160" s="47">
        <f>+SUMPRODUCT(B155:T155*B123:T123)*5</f>
        <v>6246.9341235553657</v>
      </c>
      <c r="C160" s="3">
        <v>3776.4221217090844</v>
      </c>
      <c r="D160" s="3">
        <f>+B160-C160</f>
        <v>2470.5120018462812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 x14ac:dyDescent="0.2">
      <c r="A161" s="9" t="s">
        <v>50</v>
      </c>
      <c r="B161" s="47">
        <f>+SUMPRODUCT(B155:AN155*B123:AN123)*5</f>
        <v>9930.5049837726965</v>
      </c>
      <c r="C161" s="3">
        <v>4377.5172061638978</v>
      </c>
      <c r="D161" s="3">
        <f t="shared" ref="D161:D163" si="91">+B161-C161</f>
        <v>5552.9877776087988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 x14ac:dyDescent="0.2">
      <c r="A162" s="9" t="s">
        <v>48</v>
      </c>
      <c r="B162" s="47">
        <f>+SUMPRODUCT(B155:BH155*B123:BH123)*5</f>
        <v>12143.956312935386</v>
      </c>
      <c r="C162" s="3">
        <v>4470.6228008417265</v>
      </c>
      <c r="D162" s="3">
        <f t="shared" si="91"/>
        <v>7673.3335120936599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 x14ac:dyDescent="0.2">
      <c r="A163" s="9" t="s">
        <v>49</v>
      </c>
      <c r="B163" s="57">
        <f>+SUMPRODUCT(B155:CW155*B123:CW123)*5</f>
        <v>12233.478252198045</v>
      </c>
      <c r="C163" s="3">
        <v>4472.2469382806266</v>
      </c>
      <c r="D163" s="38">
        <f t="shared" si="91"/>
        <v>7761.2313139174184</v>
      </c>
      <c r="E163" s="57"/>
      <c r="G163" s="4"/>
    </row>
    <row r="164" spans="1:61" ht="20.75" customHeight="1" x14ac:dyDescent="0.2">
      <c r="A164" s="9" t="s">
        <v>185</v>
      </c>
      <c r="B164" s="58">
        <f>+B129</f>
        <v>117386.62793217589</v>
      </c>
      <c r="C164" s="3">
        <f>+B164-B163</f>
        <v>105153.14967997785</v>
      </c>
      <c r="D164" s="38"/>
      <c r="E164" s="58"/>
      <c r="G164" s="4"/>
    </row>
    <row r="165" spans="1:61" ht="20.75" customHeight="1" thickBot="1" x14ac:dyDescent="0.25">
      <c r="A165" s="33" t="s">
        <v>80</v>
      </c>
      <c r="B165" s="47"/>
    </row>
    <row r="166" spans="1:61" ht="20.75" customHeight="1" thickTop="1" x14ac:dyDescent="0.2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2.3522520257199302</v>
      </c>
      <c r="S166" s="3">
        <f t="shared" si="92"/>
        <v>2.3625597383736765</v>
      </c>
      <c r="T166" s="3">
        <f t="shared" si="92"/>
        <v>2.37219460625484</v>
      </c>
      <c r="U166" s="3">
        <f t="shared" si="92"/>
        <v>2.3808163280823909</v>
      </c>
      <c r="V166" s="3">
        <f t="shared" si="92"/>
        <v>2.3876428061376651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75" customHeight="1" x14ac:dyDescent="0.2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5.2572526499537288E-2</v>
      </c>
      <c r="S167" s="3">
        <f t="shared" si="93"/>
        <v>5.1245239220563635E-2</v>
      </c>
      <c r="T167" s="3">
        <f t="shared" si="93"/>
        <v>4.9884162422243257E-2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4.564478180167484E-2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75" customHeight="1" x14ac:dyDescent="0.2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64.685854767277164</v>
      </c>
      <c r="S169" s="47">
        <f t="shared" si="94"/>
        <v>69.701412008147599</v>
      </c>
      <c r="T169" s="47">
        <f t="shared" si="94"/>
        <v>74.965687795079972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75" customHeight="1" x14ac:dyDescent="0.2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75" customHeight="1" x14ac:dyDescent="0.2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75" customHeight="1" x14ac:dyDescent="0.2">
      <c r="B172" s="47"/>
    </row>
    <row r="173" spans="1:61" ht="20.75" customHeight="1" x14ac:dyDescent="0.2">
      <c r="A173" s="3"/>
    </row>
    <row r="174" spans="1:61" ht="20.75" customHeight="1" x14ac:dyDescent="0.2">
      <c r="A174" s="3"/>
    </row>
    <row r="175" spans="1:61" ht="20.75" customHeight="1" x14ac:dyDescent="0.2">
      <c r="A175" s="3"/>
    </row>
    <row r="176" spans="1:61" ht="20.75" customHeight="1" x14ac:dyDescent="0.2">
      <c r="A176" s="3"/>
    </row>
    <row r="177" spans="1:2" ht="20.75" customHeight="1" x14ac:dyDescent="0.2">
      <c r="A177" s="3"/>
      <c r="B177" s="47"/>
    </row>
    <row r="178" spans="1:2" ht="20.75" customHeight="1" x14ac:dyDescent="0.2">
      <c r="A178" s="3"/>
      <c r="B178" s="47"/>
    </row>
    <row r="179" spans="1:2" ht="20.75" customHeight="1" x14ac:dyDescent="0.2">
      <c r="A179" s="3"/>
      <c r="B179" s="47"/>
    </row>
    <row r="180" spans="1:2" ht="20.75" customHeight="1" x14ac:dyDescent="0.2">
      <c r="A180" s="3"/>
      <c r="B180" s="47"/>
    </row>
    <row r="181" spans="1:2" ht="20.75" customHeight="1" x14ac:dyDescent="0.2">
      <c r="A181" s="3"/>
      <c r="B181" s="47"/>
    </row>
    <row r="182" spans="1:2" ht="20.75" customHeight="1" x14ac:dyDescent="0.2">
      <c r="A182" s="3"/>
      <c r="B182" s="47"/>
    </row>
    <row r="183" spans="1:2" ht="20.75" customHeight="1" x14ac:dyDescent="0.2">
      <c r="A183" s="3"/>
      <c r="B183" s="47"/>
    </row>
    <row r="184" spans="1:2" ht="20.75" customHeight="1" x14ac:dyDescent="0.2">
      <c r="A184" s="3"/>
      <c r="B184" s="47"/>
    </row>
    <row r="185" spans="1:2" ht="20.75" customHeight="1" x14ac:dyDescent="0.2">
      <c r="A185" s="3"/>
      <c r="B185" s="47"/>
    </row>
    <row r="186" spans="1:2" ht="20.75" customHeight="1" x14ac:dyDescent="0.2">
      <c r="A186" s="3"/>
      <c r="B186" s="47"/>
    </row>
    <row r="187" spans="1:2" ht="20.75" customHeight="1" x14ac:dyDescent="0.2">
      <c r="A187" s="3"/>
      <c r="B187" s="47"/>
    </row>
    <row r="188" spans="1:2" ht="20.75" customHeight="1" x14ac:dyDescent="0.2">
      <c r="A188" s="3"/>
      <c r="B188" s="47"/>
    </row>
    <row r="189" spans="1:2" ht="20.75" customHeight="1" x14ac:dyDescent="0.2">
      <c r="A189" s="3"/>
      <c r="B189" s="47"/>
    </row>
    <row r="190" spans="1:2" ht="20.75" customHeight="1" x14ac:dyDescent="0.2">
      <c r="A190" s="3"/>
      <c r="B190" s="47"/>
    </row>
    <row r="191" spans="1:2" ht="20.75" customHeight="1" x14ac:dyDescent="0.2">
      <c r="A191" s="3"/>
      <c r="B191" s="47"/>
    </row>
    <row r="192" spans="1:2" ht="20.75" customHeight="1" x14ac:dyDescent="0.2">
      <c r="A192" s="3"/>
      <c r="B192" s="47"/>
    </row>
    <row r="193" spans="1:2" ht="20.75" customHeight="1" x14ac:dyDescent="0.2">
      <c r="A193" s="3"/>
      <c r="B193" s="47"/>
    </row>
    <row r="194" spans="1:2" ht="20.75" customHeight="1" x14ac:dyDescent="0.2">
      <c r="A194" s="3"/>
      <c r="B194" s="47"/>
    </row>
    <row r="195" spans="1:2" ht="20.75" customHeight="1" x14ac:dyDescent="0.2">
      <c r="A195" s="3"/>
      <c r="B195" s="47"/>
    </row>
    <row r="196" spans="1:2" ht="20.75" customHeight="1" x14ac:dyDescent="0.2">
      <c r="A196" s="3"/>
      <c r="B196" s="47"/>
    </row>
    <row r="197" spans="1:2" ht="20.75" customHeight="1" x14ac:dyDescent="0.2">
      <c r="A197" s="3"/>
      <c r="B197" s="47"/>
    </row>
    <row r="198" spans="1:2" ht="20.75" customHeight="1" x14ac:dyDescent="0.2">
      <c r="A198" s="3"/>
      <c r="B198" s="47"/>
    </row>
    <row r="199" spans="1:2" ht="20.75" customHeight="1" x14ac:dyDescent="0.2">
      <c r="A199" s="3"/>
      <c r="B199" s="47"/>
    </row>
    <row r="200" spans="1:2" ht="20.75" customHeight="1" x14ac:dyDescent="0.2">
      <c r="A200" s="3"/>
      <c r="B200" s="47"/>
    </row>
    <row r="201" spans="1:2" ht="20.75" customHeight="1" x14ac:dyDescent="0.2">
      <c r="A201" s="3"/>
      <c r="B201" s="47"/>
    </row>
    <row r="202" spans="1:2" ht="20.75" customHeight="1" x14ac:dyDescent="0.2">
      <c r="A202" s="3"/>
      <c r="B202" s="47"/>
    </row>
    <row r="203" spans="1:2" ht="20.75" customHeight="1" x14ac:dyDescent="0.2">
      <c r="A203" s="3"/>
      <c r="B203" s="47"/>
    </row>
    <row r="204" spans="1:2" ht="20.75" customHeight="1" x14ac:dyDescent="0.2">
      <c r="A204" s="3"/>
      <c r="B204" s="47"/>
    </row>
    <row r="205" spans="1:2" ht="20.75" customHeight="1" x14ac:dyDescent="0.2">
      <c r="A205" s="3"/>
      <c r="B205" s="47"/>
    </row>
    <row r="206" spans="1:2" ht="20.75" customHeight="1" x14ac:dyDescent="0.2">
      <c r="A206" s="3"/>
      <c r="B206" s="47"/>
    </row>
    <row r="207" spans="1:2" ht="20.75" customHeight="1" x14ac:dyDescent="0.2">
      <c r="A207" s="3"/>
      <c r="B207" s="47"/>
    </row>
    <row r="208" spans="1:2" ht="20.75" customHeight="1" x14ac:dyDescent="0.2">
      <c r="A208" s="3"/>
      <c r="B208" s="47"/>
    </row>
    <row r="209" spans="1:2" ht="20.75" customHeight="1" x14ac:dyDescent="0.2">
      <c r="A209" s="3"/>
      <c r="B209" s="47"/>
    </row>
    <row r="210" spans="1:2" ht="20.75" customHeight="1" x14ac:dyDescent="0.2">
      <c r="A210" s="3"/>
      <c r="B210" s="47"/>
    </row>
    <row r="211" spans="1:2" ht="20.75" customHeight="1" x14ac:dyDescent="0.2">
      <c r="A211" s="3"/>
      <c r="B211" s="47"/>
    </row>
    <row r="212" spans="1:2" ht="20.75" customHeight="1" x14ac:dyDescent="0.2">
      <c r="A212" s="3"/>
      <c r="B212" s="47"/>
    </row>
    <row r="213" spans="1:2" ht="20.75" customHeight="1" x14ac:dyDescent="0.2">
      <c r="A213" s="3"/>
      <c r="B213" s="47"/>
    </row>
    <row r="214" spans="1:2" ht="20.75" customHeight="1" x14ac:dyDescent="0.2">
      <c r="A214" s="3"/>
      <c r="B214" s="47"/>
    </row>
    <row r="215" spans="1:2" ht="20.75" customHeight="1" x14ac:dyDescent="0.2">
      <c r="A215" s="3"/>
      <c r="B215" s="47"/>
    </row>
    <row r="216" spans="1:2" ht="20.75" customHeight="1" x14ac:dyDescent="0.2">
      <c r="A216" s="3"/>
      <c r="B216" s="47"/>
    </row>
    <row r="217" spans="1:2" ht="20.75" customHeight="1" x14ac:dyDescent="0.2">
      <c r="A217" s="3"/>
      <c r="B217" s="47"/>
    </row>
    <row r="218" spans="1:2" ht="20.75" customHeight="1" x14ac:dyDescent="0.2">
      <c r="A218" s="3"/>
      <c r="B218" s="47"/>
    </row>
    <row r="219" spans="1:2" ht="20.75" customHeight="1" x14ac:dyDescent="0.2">
      <c r="A219" s="3"/>
      <c r="B219" s="47"/>
    </row>
    <row r="220" spans="1:2" ht="20.75" customHeight="1" x14ac:dyDescent="0.2">
      <c r="A220" s="3"/>
      <c r="B220" s="47"/>
    </row>
    <row r="221" spans="1:2" ht="20.75" customHeight="1" x14ac:dyDescent="0.2">
      <c r="A221" s="3"/>
      <c r="B221" s="47"/>
    </row>
    <row r="222" spans="1:2" ht="20.75" customHeight="1" x14ac:dyDescent="0.2">
      <c r="A222" s="3"/>
      <c r="B222" s="47"/>
    </row>
    <row r="223" spans="1:2" ht="20.75" customHeight="1" x14ac:dyDescent="0.2">
      <c r="A223" s="3"/>
      <c r="B223" s="47"/>
    </row>
    <row r="224" spans="1:2" ht="20.75" customHeight="1" x14ac:dyDescent="0.2">
      <c r="A224" s="3"/>
      <c r="B224" s="47"/>
    </row>
    <row r="225" spans="1:2" ht="20.75" customHeight="1" x14ac:dyDescent="0.2">
      <c r="A225" s="3"/>
      <c r="B225" s="47"/>
    </row>
    <row r="226" spans="1:2" ht="20.75" customHeight="1" x14ac:dyDescent="0.2">
      <c r="A226" s="3"/>
      <c r="B226" s="47"/>
    </row>
    <row r="227" spans="1:2" ht="20.75" customHeight="1" x14ac:dyDescent="0.2">
      <c r="A227" s="3"/>
      <c r="B227" s="47"/>
    </row>
    <row r="228" spans="1:2" ht="20.75" customHeight="1" x14ac:dyDescent="0.2">
      <c r="A228" s="3"/>
      <c r="B228" s="47"/>
    </row>
    <row r="229" spans="1:2" ht="20.75" customHeight="1" x14ac:dyDescent="0.2">
      <c r="A229" s="3"/>
      <c r="B229" s="47"/>
    </row>
    <row r="230" spans="1:2" ht="20.75" customHeight="1" x14ac:dyDescent="0.2">
      <c r="A230" s="3"/>
      <c r="B230" s="47"/>
    </row>
    <row r="231" spans="1:2" ht="20.75" customHeight="1" x14ac:dyDescent="0.2">
      <c r="A231" s="3"/>
      <c r="B231" s="47"/>
    </row>
    <row r="232" spans="1:2" ht="20.75" customHeight="1" x14ac:dyDescent="0.2">
      <c r="A232" s="3"/>
      <c r="B232" s="47"/>
    </row>
    <row r="233" spans="1:2" ht="20.75" customHeight="1" x14ac:dyDescent="0.2">
      <c r="A233" s="3"/>
      <c r="B233" s="47"/>
    </row>
    <row r="234" spans="1:2" ht="20.75" customHeight="1" x14ac:dyDescent="0.2">
      <c r="A234" s="3"/>
      <c r="B234" s="47"/>
    </row>
    <row r="235" spans="1:2" ht="20.75" customHeight="1" x14ac:dyDescent="0.2">
      <c r="A235" s="3"/>
      <c r="B235" s="47"/>
    </row>
    <row r="236" spans="1:2" ht="20.75" customHeight="1" x14ac:dyDescent="0.2">
      <c r="A236" s="3"/>
      <c r="B236" s="47"/>
    </row>
    <row r="237" spans="1:2" ht="20.75" customHeight="1" x14ac:dyDescent="0.2">
      <c r="A237" s="3"/>
      <c r="B237" s="47"/>
    </row>
    <row r="238" spans="1:2" ht="20.75" customHeight="1" x14ac:dyDescent="0.2">
      <c r="A238" s="3"/>
      <c r="B238" s="47"/>
    </row>
    <row r="239" spans="1:2" ht="20.75" customHeight="1" x14ac:dyDescent="0.2">
      <c r="A239" s="3"/>
      <c r="B239" s="47"/>
    </row>
    <row r="240" spans="1:2" ht="20.75" customHeight="1" x14ac:dyDescent="0.2">
      <c r="A240" s="3"/>
      <c r="B240" s="47"/>
    </row>
    <row r="241" spans="1:2" ht="20.75" customHeight="1" x14ac:dyDescent="0.2">
      <c r="A241" s="3"/>
      <c r="B241" s="47"/>
    </row>
    <row r="242" spans="1:2" ht="20.75" customHeight="1" x14ac:dyDescent="0.2">
      <c r="A242" s="3"/>
      <c r="B242" s="47"/>
    </row>
    <row r="243" spans="1:2" ht="20.75" customHeight="1" x14ac:dyDescent="0.2">
      <c r="A243" s="3"/>
      <c r="B243" s="47"/>
    </row>
    <row r="244" spans="1:2" ht="20.75" customHeight="1" x14ac:dyDescent="0.2">
      <c r="A244" s="3"/>
      <c r="B244" s="47"/>
    </row>
    <row r="245" spans="1:2" ht="20.75" customHeight="1" x14ac:dyDescent="0.2">
      <c r="A245" s="3"/>
      <c r="B245" s="47"/>
    </row>
    <row r="246" spans="1:2" ht="20.75" customHeight="1" x14ac:dyDescent="0.2">
      <c r="A246" s="3"/>
      <c r="B246" s="47"/>
    </row>
    <row r="247" spans="1:2" ht="20.75" customHeight="1" x14ac:dyDescent="0.2">
      <c r="A247" s="3"/>
      <c r="B247" s="47"/>
    </row>
    <row r="248" spans="1:2" ht="20.75" customHeight="1" x14ac:dyDescent="0.2">
      <c r="A248" s="3"/>
      <c r="B248" s="47"/>
    </row>
    <row r="249" spans="1:2" ht="20.75" customHeight="1" x14ac:dyDescent="0.2">
      <c r="A249" s="3"/>
      <c r="B249" s="47"/>
    </row>
    <row r="250" spans="1:2" ht="20.75" customHeight="1" x14ac:dyDescent="0.2">
      <c r="A250" s="3"/>
      <c r="B250" s="47"/>
    </row>
    <row r="251" spans="1:2" ht="20.75" customHeight="1" x14ac:dyDescent="0.2">
      <c r="A251" s="3"/>
      <c r="B251" s="47"/>
    </row>
    <row r="252" spans="1:2" ht="20.75" customHeight="1" x14ac:dyDescent="0.2">
      <c r="A252" s="3"/>
      <c r="B252" s="47"/>
    </row>
    <row r="253" spans="1:2" ht="20.75" customHeight="1" x14ac:dyDescent="0.2">
      <c r="A253" s="3"/>
      <c r="B253" s="47"/>
    </row>
    <row r="254" spans="1:2" ht="20.75" customHeight="1" x14ac:dyDescent="0.2">
      <c r="A254" s="3"/>
      <c r="B254" s="47"/>
    </row>
    <row r="255" spans="1:2" ht="20.75" customHeight="1" x14ac:dyDescent="0.2">
      <c r="A255" s="3"/>
      <c r="B255" s="47"/>
    </row>
    <row r="256" spans="1:2" ht="20.75" customHeight="1" x14ac:dyDescent="0.2">
      <c r="A256" s="3"/>
      <c r="B256" s="47"/>
    </row>
    <row r="257" spans="1:2" ht="20.75" customHeight="1" x14ac:dyDescent="0.2">
      <c r="A257" s="3"/>
      <c r="B257" s="47"/>
    </row>
    <row r="258" spans="1:2" ht="20.75" customHeight="1" x14ac:dyDescent="0.2">
      <c r="A258" s="3"/>
      <c r="B258" s="47"/>
    </row>
    <row r="259" spans="1:2" ht="20.75" customHeight="1" x14ac:dyDescent="0.2">
      <c r="A259" s="3"/>
      <c r="B259" s="47"/>
    </row>
    <row r="260" spans="1:2" ht="20.75" customHeight="1" x14ac:dyDescent="0.2">
      <c r="A260" s="3"/>
      <c r="B260" s="47"/>
    </row>
    <row r="261" spans="1:2" ht="20.75" customHeight="1" x14ac:dyDescent="0.2">
      <c r="A261" s="3"/>
      <c r="B261" s="47"/>
    </row>
    <row r="262" spans="1:2" ht="20.75" customHeight="1" x14ac:dyDescent="0.2">
      <c r="A262" s="3"/>
      <c r="B262" s="47"/>
    </row>
    <row r="263" spans="1:2" ht="20.75" customHeight="1" x14ac:dyDescent="0.2">
      <c r="A263" s="3"/>
      <c r="B263" s="47"/>
    </row>
    <row r="264" spans="1:2" ht="20.75" customHeight="1" x14ac:dyDescent="0.2">
      <c r="A264" s="3"/>
      <c r="B264" s="47"/>
    </row>
    <row r="265" spans="1:2" ht="20.75" customHeight="1" x14ac:dyDescent="0.2">
      <c r="A265" s="3"/>
      <c r="B265" s="47"/>
    </row>
    <row r="266" spans="1:2" ht="20.75" customHeight="1" x14ac:dyDescent="0.2">
      <c r="A266" s="3"/>
      <c r="B266" s="47"/>
    </row>
    <row r="267" spans="1:2" ht="20.75" customHeight="1" x14ac:dyDescent="0.2">
      <c r="A267" s="3"/>
      <c r="B267" s="47"/>
    </row>
    <row r="268" spans="1:2" ht="20.75" customHeight="1" x14ac:dyDescent="0.2">
      <c r="A268" s="3"/>
      <c r="B268" s="47"/>
    </row>
    <row r="269" spans="1:2" ht="20.75" customHeight="1" x14ac:dyDescent="0.2">
      <c r="A269" s="3"/>
      <c r="B269" s="47"/>
    </row>
    <row r="270" spans="1:2" ht="20.75" customHeight="1" x14ac:dyDescent="0.2">
      <c r="A270" s="3"/>
      <c r="B270" s="47"/>
    </row>
    <row r="271" spans="1:2" ht="20.75" customHeight="1" x14ac:dyDescent="0.2">
      <c r="A271" s="3"/>
      <c r="B271" s="47"/>
    </row>
    <row r="272" spans="1:2" ht="20.75" customHeight="1" x14ac:dyDescent="0.2">
      <c r="A272" s="3"/>
      <c r="B272" s="47"/>
    </row>
    <row r="273" spans="1:2" ht="20.75" customHeight="1" x14ac:dyDescent="0.2">
      <c r="A273" s="3"/>
      <c r="B273" s="47"/>
    </row>
    <row r="274" spans="1:2" ht="20.75" customHeight="1" x14ac:dyDescent="0.2">
      <c r="A274" s="3"/>
      <c r="B274" s="47"/>
    </row>
    <row r="275" spans="1:2" ht="20.75" customHeight="1" x14ac:dyDescent="0.2">
      <c r="A275" s="3"/>
      <c r="B275" s="47"/>
    </row>
    <row r="276" spans="1:2" ht="20.75" customHeight="1" x14ac:dyDescent="0.2">
      <c r="A276" s="3"/>
      <c r="B276" s="47"/>
    </row>
    <row r="277" spans="1:2" ht="20.75" customHeight="1" x14ac:dyDescent="0.2">
      <c r="A277" s="3"/>
      <c r="B277" s="47"/>
    </row>
    <row r="278" spans="1:2" ht="20.75" customHeight="1" x14ac:dyDescent="0.2">
      <c r="A278" s="3"/>
      <c r="B278" s="47"/>
    </row>
    <row r="279" spans="1:2" ht="20.75" customHeight="1" x14ac:dyDescent="0.2">
      <c r="A279" s="3"/>
      <c r="B279" s="47"/>
    </row>
    <row r="280" spans="1:2" ht="20.75" customHeight="1" x14ac:dyDescent="0.2">
      <c r="A280" s="3"/>
      <c r="B280" s="47"/>
    </row>
    <row r="281" spans="1:2" ht="20.75" customHeight="1" x14ac:dyDescent="0.2">
      <c r="A281" s="3"/>
      <c r="B281" s="47"/>
    </row>
    <row r="282" spans="1:2" ht="20.75" customHeight="1" x14ac:dyDescent="0.2">
      <c r="A282" s="3"/>
      <c r="B282" s="47"/>
    </row>
    <row r="283" spans="1:2" ht="20.75" customHeight="1" x14ac:dyDescent="0.2">
      <c r="A283" s="3"/>
      <c r="B283" s="47"/>
    </row>
    <row r="284" spans="1:2" ht="20.75" customHeight="1" x14ac:dyDescent="0.2">
      <c r="A284" s="3"/>
      <c r="B284" s="47"/>
    </row>
    <row r="285" spans="1:2" ht="20.75" customHeight="1" x14ac:dyDescent="0.2">
      <c r="A285" s="3"/>
      <c r="B285" s="47"/>
    </row>
    <row r="286" spans="1:2" ht="20.75" customHeight="1" x14ac:dyDescent="0.2">
      <c r="A286" s="3"/>
      <c r="B286" s="47"/>
    </row>
    <row r="287" spans="1:2" ht="20.75" customHeight="1" x14ac:dyDescent="0.2">
      <c r="A287" s="3"/>
      <c r="B287" s="47"/>
    </row>
    <row r="288" spans="1:2" ht="20.75" customHeight="1" x14ac:dyDescent="0.2">
      <c r="A288" s="3"/>
      <c r="B288" s="47"/>
    </row>
    <row r="289" spans="1:2" ht="20.75" customHeight="1" x14ac:dyDescent="0.2">
      <c r="A289" s="3"/>
      <c r="B289" s="47"/>
    </row>
    <row r="290" spans="1:2" ht="20.75" customHeight="1" x14ac:dyDescent="0.2">
      <c r="A290" s="3"/>
      <c r="B290" s="47"/>
    </row>
    <row r="291" spans="1:2" ht="20.75" customHeight="1" x14ac:dyDescent="0.2">
      <c r="A291" s="3"/>
      <c r="B291" s="47"/>
    </row>
    <row r="292" spans="1:2" ht="20.75" customHeight="1" x14ac:dyDescent="0.2">
      <c r="A292" s="3"/>
      <c r="B292" s="47"/>
    </row>
    <row r="293" spans="1:2" ht="20.75" customHeight="1" x14ac:dyDescent="0.2">
      <c r="A293" s="3"/>
      <c r="B293" s="47"/>
    </row>
    <row r="294" spans="1:2" ht="20.75" customHeight="1" x14ac:dyDescent="0.2">
      <c r="A294" s="3"/>
      <c r="B294" s="47"/>
    </row>
    <row r="295" spans="1:2" ht="20.75" customHeight="1" x14ac:dyDescent="0.2">
      <c r="A295" s="3"/>
      <c r="B295" s="47"/>
    </row>
    <row r="296" spans="1:2" ht="20.75" customHeight="1" x14ac:dyDescent="0.2">
      <c r="A296" s="3"/>
      <c r="B296" s="47"/>
    </row>
    <row r="297" spans="1:2" ht="20.75" customHeight="1" x14ac:dyDescent="0.2">
      <c r="A297" s="3"/>
      <c r="B297" s="47"/>
    </row>
    <row r="298" spans="1:2" ht="20.75" customHeight="1" x14ac:dyDescent="0.2">
      <c r="A298" s="3"/>
      <c r="B298" s="47"/>
    </row>
    <row r="299" spans="1:2" ht="20.75" customHeight="1" x14ac:dyDescent="0.2">
      <c r="A299" s="3"/>
      <c r="B299" s="47"/>
    </row>
    <row r="300" spans="1:2" ht="20.75" customHeight="1" x14ac:dyDescent="0.2">
      <c r="A300" s="3"/>
      <c r="B300" s="47"/>
    </row>
    <row r="301" spans="1:2" ht="20.75" customHeight="1" x14ac:dyDescent="0.2">
      <c r="A301" s="3"/>
      <c r="B301" s="47"/>
    </row>
    <row r="302" spans="1:2" ht="20.75" customHeight="1" x14ac:dyDescent="0.2">
      <c r="A302" s="3"/>
      <c r="B302" s="47"/>
    </row>
    <row r="303" spans="1:2" ht="20.75" customHeight="1" x14ac:dyDescent="0.2">
      <c r="A303" s="3"/>
      <c r="B303" s="47"/>
    </row>
    <row r="304" spans="1:2" ht="20.75" customHeight="1" x14ac:dyDescent="0.2">
      <c r="A304" s="3"/>
      <c r="B304" s="47"/>
    </row>
    <row r="305" spans="1:2" ht="20.75" customHeight="1" x14ac:dyDescent="0.2">
      <c r="A305" s="3"/>
      <c r="B305" s="47"/>
    </row>
    <row r="306" spans="1:2" ht="20.75" customHeight="1" x14ac:dyDescent="0.2">
      <c r="A306" s="3"/>
      <c r="B306" s="47"/>
    </row>
    <row r="307" spans="1:2" ht="20.75" customHeight="1" x14ac:dyDescent="0.2">
      <c r="A307" s="3"/>
      <c r="B307" s="47"/>
    </row>
    <row r="308" spans="1:2" ht="20.75" customHeight="1" x14ac:dyDescent="0.2">
      <c r="A308" s="3"/>
      <c r="B308" s="47"/>
    </row>
    <row r="309" spans="1:2" ht="20.75" customHeight="1" x14ac:dyDescent="0.2">
      <c r="A309" s="3"/>
      <c r="B309" s="47"/>
    </row>
    <row r="310" spans="1:2" ht="20.75" customHeight="1" x14ac:dyDescent="0.2">
      <c r="A310" s="3"/>
      <c r="B310" s="47"/>
    </row>
    <row r="311" spans="1:2" ht="20.75" customHeight="1" x14ac:dyDescent="0.2">
      <c r="A311" s="3"/>
      <c r="B311" s="47"/>
    </row>
    <row r="312" spans="1:2" ht="20.75" customHeight="1" x14ac:dyDescent="0.2">
      <c r="A312" s="3"/>
      <c r="B312" s="47"/>
    </row>
    <row r="313" spans="1:2" ht="20.75" customHeight="1" x14ac:dyDescent="0.2">
      <c r="A313" s="3"/>
      <c r="B313" s="47"/>
    </row>
    <row r="314" spans="1:2" ht="20.75" customHeight="1" x14ac:dyDescent="0.2">
      <c r="A314" s="3"/>
      <c r="B314" s="47"/>
    </row>
    <row r="315" spans="1:2" ht="20.75" customHeight="1" x14ac:dyDescent="0.2">
      <c r="A315" s="3"/>
      <c r="B315" s="47"/>
    </row>
    <row r="316" spans="1:2" ht="20.75" customHeight="1" x14ac:dyDescent="0.2">
      <c r="A316" s="3"/>
      <c r="B316" s="47"/>
    </row>
    <row r="317" spans="1:2" ht="20.75" customHeight="1" x14ac:dyDescent="0.2">
      <c r="A317" s="3"/>
      <c r="B317" s="47"/>
    </row>
    <row r="318" spans="1:2" ht="20.75" customHeight="1" x14ac:dyDescent="0.2">
      <c r="A318" s="3"/>
      <c r="B318" s="47"/>
    </row>
    <row r="319" spans="1:2" ht="20.75" customHeight="1" x14ac:dyDescent="0.2">
      <c r="A319" s="3"/>
      <c r="B319" s="47"/>
    </row>
    <row r="320" spans="1:2" ht="20.75" customHeight="1" x14ac:dyDescent="0.2">
      <c r="A320" s="3"/>
      <c r="B320" s="47"/>
    </row>
    <row r="321" spans="1:2" ht="20.75" customHeight="1" x14ac:dyDescent="0.2">
      <c r="A321" s="3"/>
      <c r="B321" s="47"/>
    </row>
    <row r="322" spans="1:2" ht="20.75" customHeight="1" x14ac:dyDescent="0.2">
      <c r="A322" s="3"/>
      <c r="B322" s="47"/>
    </row>
    <row r="323" spans="1:2" ht="20.75" customHeight="1" x14ac:dyDescent="0.2">
      <c r="A323" s="3"/>
      <c r="B323" s="47"/>
    </row>
    <row r="324" spans="1:2" ht="20.75" customHeight="1" x14ac:dyDescent="0.2">
      <c r="A324" s="3"/>
      <c r="B324" s="47"/>
    </row>
    <row r="325" spans="1:2" ht="20.75" customHeight="1" x14ac:dyDescent="0.2">
      <c r="A325" s="3"/>
      <c r="B325" s="47"/>
    </row>
    <row r="326" spans="1:2" ht="20.75" customHeight="1" x14ac:dyDescent="0.2">
      <c r="A326" s="3"/>
      <c r="B326" s="47"/>
    </row>
    <row r="327" spans="1:2" ht="20.75" customHeight="1" x14ac:dyDescent="0.2">
      <c r="A327" s="3"/>
      <c r="B327" s="47"/>
    </row>
    <row r="328" spans="1:2" ht="20.75" customHeight="1" x14ac:dyDescent="0.2">
      <c r="A328" s="3"/>
      <c r="B328" s="47"/>
    </row>
    <row r="329" spans="1:2" ht="20.75" customHeight="1" x14ac:dyDescent="0.2">
      <c r="A329" s="3"/>
      <c r="B329" s="47"/>
    </row>
    <row r="330" spans="1:2" ht="20.75" customHeight="1" x14ac:dyDescent="0.2">
      <c r="A330" s="3"/>
      <c r="B330" s="47"/>
    </row>
    <row r="331" spans="1:2" ht="20.75" customHeight="1" x14ac:dyDescent="0.2">
      <c r="A331" s="3"/>
      <c r="B331" s="47"/>
    </row>
    <row r="332" spans="1:2" ht="20.75" customHeight="1" x14ac:dyDescent="0.2">
      <c r="A332" s="3"/>
      <c r="B332" s="47"/>
    </row>
    <row r="333" spans="1:2" ht="20.75" customHeight="1" x14ac:dyDescent="0.2">
      <c r="A333" s="3"/>
      <c r="B333" s="47"/>
    </row>
    <row r="334" spans="1:2" ht="20.75" customHeight="1" x14ac:dyDescent="0.2">
      <c r="A334" s="3"/>
      <c r="B334" s="47"/>
    </row>
    <row r="335" spans="1:2" ht="20.75" customHeight="1" x14ac:dyDescent="0.2">
      <c r="A335" s="3"/>
      <c r="B335" s="47"/>
    </row>
    <row r="336" spans="1:2" ht="20.75" customHeight="1" x14ac:dyDescent="0.2">
      <c r="A336" s="3"/>
      <c r="B336" s="47"/>
    </row>
    <row r="337" spans="1:2" ht="20.75" customHeight="1" x14ac:dyDescent="0.2">
      <c r="A337" s="3"/>
      <c r="B337" s="47"/>
    </row>
    <row r="338" spans="1:2" ht="20.75" customHeight="1" x14ac:dyDescent="0.2">
      <c r="A338" s="3"/>
      <c r="B338" s="47"/>
    </row>
    <row r="339" spans="1:2" ht="20.75" customHeight="1" x14ac:dyDescent="0.2">
      <c r="A339" s="3"/>
      <c r="B339" s="47"/>
    </row>
    <row r="340" spans="1:2" ht="20.75" customHeight="1" x14ac:dyDescent="0.2">
      <c r="A340" s="3"/>
      <c r="B340" s="47"/>
    </row>
    <row r="341" spans="1:2" ht="20.75" customHeight="1" x14ac:dyDescent="0.2">
      <c r="A341" s="3"/>
      <c r="B341" s="47"/>
    </row>
    <row r="342" spans="1:2" ht="20.75" customHeight="1" x14ac:dyDescent="0.2">
      <c r="A342" s="3"/>
      <c r="B342" s="47"/>
    </row>
    <row r="343" spans="1:2" ht="20.75" customHeight="1" x14ac:dyDescent="0.2">
      <c r="A343" s="3"/>
      <c r="B343" s="47"/>
    </row>
    <row r="344" spans="1:2" ht="20.75" customHeight="1" x14ac:dyDescent="0.2">
      <c r="A344" s="3"/>
      <c r="B344" s="47"/>
    </row>
    <row r="345" spans="1:2" ht="20.75" customHeight="1" x14ac:dyDescent="0.2">
      <c r="A345" s="3"/>
      <c r="B345" s="47"/>
    </row>
    <row r="346" spans="1:2" ht="20.75" customHeight="1" x14ac:dyDescent="0.2">
      <c r="A346" s="3"/>
      <c r="B346" s="47"/>
    </row>
    <row r="347" spans="1:2" ht="20.75" customHeight="1" x14ac:dyDescent="0.2">
      <c r="A347" s="3"/>
      <c r="B347" s="47"/>
    </row>
    <row r="348" spans="1:2" ht="20.75" customHeight="1" x14ac:dyDescent="0.2">
      <c r="A348" s="3"/>
      <c r="B348" s="47"/>
    </row>
    <row r="349" spans="1:2" ht="20.75" customHeight="1" x14ac:dyDescent="0.2">
      <c r="A349" s="3"/>
      <c r="B349" s="47"/>
    </row>
    <row r="350" spans="1:2" ht="20.75" customHeight="1" x14ac:dyDescent="0.2">
      <c r="A350" s="3"/>
      <c r="B350" s="47"/>
    </row>
    <row r="351" spans="1:2" ht="20.75" customHeight="1" x14ac:dyDescent="0.2">
      <c r="A351" s="3"/>
      <c r="B351" s="47"/>
    </row>
    <row r="352" spans="1:2" ht="20.75" customHeight="1" x14ac:dyDescent="0.2">
      <c r="A352" s="3"/>
      <c r="B352" s="47"/>
    </row>
    <row r="353" spans="1:2" ht="20.75" customHeight="1" x14ac:dyDescent="0.2">
      <c r="A353" s="3"/>
      <c r="B353" s="47"/>
    </row>
    <row r="354" spans="1:2" ht="20.75" customHeight="1" x14ac:dyDescent="0.2">
      <c r="A354" s="3"/>
      <c r="B354" s="47"/>
    </row>
    <row r="355" spans="1:2" ht="20.75" customHeight="1" x14ac:dyDescent="0.2">
      <c r="A355" s="3"/>
      <c r="B355" s="47"/>
    </row>
    <row r="356" spans="1:2" ht="20.75" customHeight="1" x14ac:dyDescent="0.2">
      <c r="A356" s="3"/>
      <c r="B356" s="47"/>
    </row>
    <row r="357" spans="1:2" ht="20.75" customHeight="1" x14ac:dyDescent="0.2">
      <c r="A357" s="3"/>
      <c r="B357" s="47"/>
    </row>
    <row r="358" spans="1:2" ht="20.75" customHeight="1" x14ac:dyDescent="0.2">
      <c r="A358" s="3"/>
      <c r="B358" s="47"/>
    </row>
    <row r="359" spans="1:2" ht="20.75" customHeight="1" x14ac:dyDescent="0.2">
      <c r="A359" s="3"/>
      <c r="B359" s="47"/>
    </row>
    <row r="360" spans="1:2" ht="20.75" customHeight="1" x14ac:dyDescent="0.2">
      <c r="A360" s="3"/>
      <c r="B360" s="47"/>
    </row>
    <row r="361" spans="1:2" ht="20.75" customHeight="1" x14ac:dyDescent="0.2">
      <c r="A361" s="3"/>
      <c r="B361" s="47"/>
    </row>
    <row r="362" spans="1:2" ht="20.75" customHeight="1" x14ac:dyDescent="0.2">
      <c r="A362" s="3"/>
      <c r="B362" s="47"/>
    </row>
    <row r="363" spans="1:2" ht="20.75" customHeight="1" x14ac:dyDescent="0.2">
      <c r="A363" s="3"/>
      <c r="B363" s="47"/>
    </row>
    <row r="364" spans="1:2" ht="20.75" customHeight="1" x14ac:dyDescent="0.2">
      <c r="A364" s="3"/>
      <c r="B364" s="47"/>
    </row>
    <row r="365" spans="1:2" ht="20.75" customHeight="1" x14ac:dyDescent="0.2">
      <c r="A365" s="3"/>
      <c r="B365" s="47"/>
    </row>
    <row r="366" spans="1:2" ht="20.75" customHeight="1" x14ac:dyDescent="0.2">
      <c r="A366" s="3"/>
      <c r="B366" s="47"/>
    </row>
    <row r="367" spans="1:2" ht="20.75" customHeight="1" x14ac:dyDescent="0.2">
      <c r="A367" s="3"/>
      <c r="B367" s="47"/>
    </row>
    <row r="368" spans="1:2" ht="20.75" customHeight="1" x14ac:dyDescent="0.2">
      <c r="A368" s="3"/>
      <c r="B368" s="47"/>
    </row>
    <row r="369" spans="1:2" ht="20.75" customHeight="1" x14ac:dyDescent="0.2">
      <c r="A369" s="3"/>
      <c r="B369" s="47"/>
    </row>
    <row r="370" spans="1:2" ht="20.75" customHeight="1" x14ac:dyDescent="0.2">
      <c r="A370" s="3"/>
      <c r="B370" s="47"/>
    </row>
    <row r="371" spans="1:2" ht="20.75" customHeight="1" x14ac:dyDescent="0.2">
      <c r="A371" s="3"/>
      <c r="B371" s="47"/>
    </row>
    <row r="372" spans="1:2" ht="20.75" customHeight="1" x14ac:dyDescent="0.2">
      <c r="A372" s="3"/>
      <c r="B372" s="47"/>
    </row>
    <row r="373" spans="1:2" ht="20.75" customHeight="1" x14ac:dyDescent="0.2">
      <c r="A373" s="3"/>
      <c r="B373" s="47"/>
    </row>
    <row r="374" spans="1:2" ht="20.75" customHeight="1" x14ac:dyDescent="0.2"/>
    <row r="375" spans="1:2" ht="20.75" customHeight="1" x14ac:dyDescent="0.2"/>
    <row r="376" spans="1:2" ht="20.75" customHeight="1" x14ac:dyDescent="0.2"/>
    <row r="377" spans="1:2" ht="20.75" customHeight="1" x14ac:dyDescent="0.2"/>
    <row r="378" spans="1:2" ht="20.75" customHeight="1" x14ac:dyDescent="0.2"/>
    <row r="379" spans="1:2" ht="20.75" customHeight="1" x14ac:dyDescent="0.2"/>
    <row r="380" spans="1:2" ht="20.75" customHeight="1" x14ac:dyDescent="0.2"/>
    <row r="381" spans="1:2" ht="20.75" customHeight="1" x14ac:dyDescent="0.2"/>
    <row r="382" spans="1:2" ht="20.75" customHeight="1" x14ac:dyDescent="0.2"/>
    <row r="383" spans="1:2" ht="20.75" customHeight="1" x14ac:dyDescent="0.2"/>
    <row r="384" spans="1:2" ht="20.75" customHeight="1" x14ac:dyDescent="0.2"/>
    <row r="385" s="3" customFormat="1" ht="20.75" customHeight="1" x14ac:dyDescent="0.2"/>
    <row r="386" s="3" customFormat="1" ht="20.75" customHeight="1" x14ac:dyDescent="0.2"/>
    <row r="387" s="3" customFormat="1" ht="20.75" customHeight="1" x14ac:dyDescent="0.2"/>
    <row r="388" s="3" customFormat="1" ht="20.75" customHeight="1" x14ac:dyDescent="0.2"/>
    <row r="389" s="3" customFormat="1" ht="20.75" customHeight="1" x14ac:dyDescent="0.2"/>
    <row r="390" s="3" customFormat="1" ht="20.75" customHeight="1" x14ac:dyDescent="0.2"/>
    <row r="391" s="3" customFormat="1" ht="20.75" customHeight="1" x14ac:dyDescent="0.2"/>
    <row r="392" s="3" customFormat="1" ht="20.75" customHeight="1" x14ac:dyDescent="0.2"/>
    <row r="393" s="3" customFormat="1" ht="20.75" customHeight="1" x14ac:dyDescent="0.2"/>
    <row r="394" s="3" customFormat="1" ht="20.75" customHeight="1" x14ac:dyDescent="0.2"/>
    <row r="395" s="3" customFormat="1" ht="20.75" customHeight="1" x14ac:dyDescent="0.2"/>
    <row r="396" s="3" customFormat="1" ht="20.75" customHeight="1" x14ac:dyDescent="0.2"/>
    <row r="397" s="3" customFormat="1" ht="20.75" customHeight="1" x14ac:dyDescent="0.2"/>
    <row r="398" s="3" customFormat="1" ht="20.75" customHeight="1" x14ac:dyDescent="0.2"/>
    <row r="399" s="3" customFormat="1" ht="20.75" customHeight="1" x14ac:dyDescent="0.2"/>
    <row r="400" s="3" customFormat="1" ht="20.75" customHeight="1" x14ac:dyDescent="0.2"/>
    <row r="401" s="3" customFormat="1" ht="20.75" customHeight="1" x14ac:dyDescent="0.2"/>
    <row r="402" s="3" customFormat="1" ht="20.75" customHeight="1" x14ac:dyDescent="0.2"/>
    <row r="403" s="3" customFormat="1" ht="20.75" customHeight="1" x14ac:dyDescent="0.2"/>
    <row r="404" s="3" customFormat="1" ht="20.75" customHeight="1" x14ac:dyDescent="0.2"/>
    <row r="405" s="3" customFormat="1" ht="20.75" customHeight="1" x14ac:dyDescent="0.2"/>
    <row r="406" s="3" customFormat="1" ht="20.75" customHeight="1" x14ac:dyDescent="0.2"/>
    <row r="407" s="3" customFormat="1" ht="20.75" customHeight="1" x14ac:dyDescent="0.2"/>
    <row r="408" s="3" customFormat="1" ht="20.75" customHeight="1" x14ac:dyDescent="0.2"/>
    <row r="409" s="3" customFormat="1" ht="20.75" customHeight="1" x14ac:dyDescent="0.2"/>
    <row r="410" s="3" customFormat="1" ht="20.75" customHeight="1" x14ac:dyDescent="0.2"/>
    <row r="411" s="3" customFormat="1" ht="20.75" customHeight="1" x14ac:dyDescent="0.2"/>
    <row r="412" s="3" customFormat="1" ht="20.75" customHeight="1" x14ac:dyDescent="0.2"/>
    <row r="413" s="3" customFormat="1" ht="20.75" customHeight="1" x14ac:dyDescent="0.2"/>
    <row r="414" s="3" customFormat="1" ht="20.75" customHeight="1" x14ac:dyDescent="0.2"/>
    <row r="415" s="3" customFormat="1" ht="20.75" customHeight="1" x14ac:dyDescent="0.2"/>
    <row r="416" s="3" customFormat="1" ht="20.75" customHeight="1" x14ac:dyDescent="0.2"/>
    <row r="417" s="3" customFormat="1" ht="20.75" customHeight="1" x14ac:dyDescent="0.2"/>
    <row r="418" s="3" customFormat="1" ht="20.75" customHeight="1" x14ac:dyDescent="0.2"/>
    <row r="419" s="3" customFormat="1" ht="20.75" customHeight="1" x14ac:dyDescent="0.2"/>
    <row r="420" s="3" customFormat="1" ht="20.75" customHeight="1" x14ac:dyDescent="0.2"/>
    <row r="421" s="3" customFormat="1" ht="20.75" customHeight="1" x14ac:dyDescent="0.2"/>
    <row r="422" s="3" customFormat="1" ht="20.75" customHeight="1" x14ac:dyDescent="0.2"/>
    <row r="423" s="3" customFormat="1" ht="20.75" customHeight="1" x14ac:dyDescent="0.2"/>
    <row r="424" s="3" customFormat="1" ht="20.75" customHeight="1" x14ac:dyDescent="0.2"/>
    <row r="425" s="3" customFormat="1" ht="20.75" customHeight="1" x14ac:dyDescent="0.2"/>
    <row r="426" s="3" customFormat="1" ht="20.75" customHeight="1" x14ac:dyDescent="0.2"/>
    <row r="427" s="3" customFormat="1" ht="20.75" customHeight="1" x14ac:dyDescent="0.2"/>
    <row r="428" s="3" customFormat="1" ht="20.75" customHeight="1" x14ac:dyDescent="0.2"/>
    <row r="429" s="3" customFormat="1" ht="20.75" customHeight="1" x14ac:dyDescent="0.2"/>
    <row r="430" s="3" customFormat="1" ht="20.75" customHeight="1" x14ac:dyDescent="0.2"/>
    <row r="431" s="3" customFormat="1" ht="20.75" customHeight="1" x14ac:dyDescent="0.2"/>
    <row r="432" s="3" customFormat="1" ht="20.75" customHeight="1" x14ac:dyDescent="0.2"/>
    <row r="433" s="3" customFormat="1" ht="20.75" customHeight="1" x14ac:dyDescent="0.2"/>
    <row r="434" s="3" customFormat="1" ht="20.75" customHeight="1" x14ac:dyDescent="0.2"/>
    <row r="435" s="3" customFormat="1" ht="20.75" customHeight="1" x14ac:dyDescent="0.2"/>
    <row r="436" s="3" customFormat="1" ht="20.75" customHeight="1" x14ac:dyDescent="0.2"/>
    <row r="437" s="3" customFormat="1" ht="20.75" customHeight="1" x14ac:dyDescent="0.2"/>
    <row r="438" s="3" customFormat="1" ht="20.75" customHeight="1" x14ac:dyDescent="0.2"/>
    <row r="439" s="3" customFormat="1" ht="20.75" customHeight="1" x14ac:dyDescent="0.2"/>
    <row r="440" s="3" customFormat="1" ht="20.75" customHeight="1" x14ac:dyDescent="0.2"/>
    <row r="441" s="3" customFormat="1" ht="20.75" customHeight="1" x14ac:dyDescent="0.2"/>
    <row r="442" s="3" customFormat="1" ht="20.75" customHeight="1" x14ac:dyDescent="0.2"/>
    <row r="443" s="3" customFormat="1" ht="20.75" customHeight="1" x14ac:dyDescent="0.2"/>
    <row r="444" s="3" customFormat="1" ht="20.75" customHeight="1" x14ac:dyDescent="0.2"/>
    <row r="445" s="3" customFormat="1" ht="20.75" customHeight="1" x14ac:dyDescent="0.2"/>
    <row r="446" s="3" customFormat="1" ht="20.75" customHeight="1" x14ac:dyDescent="0.2"/>
    <row r="447" s="3" customFormat="1" ht="20.75" customHeight="1" x14ac:dyDescent="0.2"/>
    <row r="448" s="3" customFormat="1" ht="20.75" customHeight="1" x14ac:dyDescent="0.2"/>
    <row r="449" s="3" customFormat="1" ht="20.75" customHeight="1" x14ac:dyDescent="0.2"/>
    <row r="450" s="3" customFormat="1" ht="20.75" customHeight="1" x14ac:dyDescent="0.2"/>
    <row r="451" s="3" customFormat="1" ht="20.75" customHeight="1" x14ac:dyDescent="0.2"/>
    <row r="452" s="3" customFormat="1" ht="20.75" customHeight="1" x14ac:dyDescent="0.2"/>
    <row r="453" s="3" customFormat="1" ht="20.75" customHeight="1" x14ac:dyDescent="0.2"/>
    <row r="454" s="3" customFormat="1" ht="20.75" customHeight="1" x14ac:dyDescent="0.2"/>
    <row r="455" s="3" customFormat="1" ht="20.75" customHeight="1" x14ac:dyDescent="0.2"/>
    <row r="456" s="3" customFormat="1" ht="20.75" customHeight="1" x14ac:dyDescent="0.2"/>
    <row r="457" s="3" customFormat="1" ht="20.75" customHeight="1" x14ac:dyDescent="0.2"/>
    <row r="458" s="3" customFormat="1" ht="20.75" customHeight="1" x14ac:dyDescent="0.2"/>
    <row r="459" s="3" customFormat="1" ht="20.75" customHeight="1" x14ac:dyDescent="0.2"/>
    <row r="460" s="3" customFormat="1" ht="20.75" customHeight="1" x14ac:dyDescent="0.2"/>
    <row r="461" s="3" customFormat="1" ht="20.75" customHeight="1" x14ac:dyDescent="0.2"/>
    <row r="462" s="3" customFormat="1" ht="20.75" customHeight="1" x14ac:dyDescent="0.2"/>
    <row r="463" s="3" customFormat="1" ht="20.75" customHeight="1" x14ac:dyDescent="0.2"/>
    <row r="464" s="3" customFormat="1" ht="20.75" customHeight="1" x14ac:dyDescent="0.2"/>
    <row r="465" s="3" customFormat="1" ht="20.75" customHeight="1" x14ac:dyDescent="0.2"/>
    <row r="466" s="3" customFormat="1" ht="20.75" customHeight="1" x14ac:dyDescent="0.2"/>
    <row r="467" s="3" customFormat="1" ht="20.75" customHeight="1" x14ac:dyDescent="0.2"/>
    <row r="468" s="3" customFormat="1" ht="20.75" customHeight="1" x14ac:dyDescent="0.2"/>
    <row r="469" s="3" customFormat="1" ht="20.75" customHeight="1" x14ac:dyDescent="0.2"/>
    <row r="470" s="3" customFormat="1" ht="20.75" customHeight="1" x14ac:dyDescent="0.2"/>
    <row r="471" s="3" customFormat="1" ht="20.75" customHeight="1" x14ac:dyDescent="0.2"/>
    <row r="472" s="3" customFormat="1" ht="20.75" customHeight="1" x14ac:dyDescent="0.2"/>
    <row r="473" s="3" customFormat="1" ht="20.75" customHeight="1" x14ac:dyDescent="0.2"/>
    <row r="474" s="3" customFormat="1" ht="20.75" customHeight="1" x14ac:dyDescent="0.2"/>
    <row r="475" s="3" customFormat="1" ht="20.75" customHeight="1" x14ac:dyDescent="0.2"/>
    <row r="476" s="3" customFormat="1" ht="20.75" customHeight="1" x14ac:dyDescent="0.2"/>
    <row r="477" s="3" customFormat="1" ht="20.75" customHeight="1" x14ac:dyDescent="0.2"/>
    <row r="478" s="3" customFormat="1" ht="20.75" customHeight="1" x14ac:dyDescent="0.2"/>
    <row r="479" s="3" customFormat="1" ht="20.75" customHeight="1" x14ac:dyDescent="0.2"/>
    <row r="480" s="3" customFormat="1" ht="20.75" customHeight="1" x14ac:dyDescent="0.2"/>
    <row r="481" s="3" customFormat="1" ht="20.75" customHeight="1" x14ac:dyDescent="0.2"/>
    <row r="482" s="3" customFormat="1" ht="20.75" customHeight="1" x14ac:dyDescent="0.2"/>
    <row r="483" s="3" customFormat="1" ht="20.75" customHeight="1" x14ac:dyDescent="0.2"/>
    <row r="484" s="3" customFormat="1" ht="20.75" customHeight="1" x14ac:dyDescent="0.2"/>
    <row r="485" s="3" customFormat="1" ht="20.75" customHeight="1" x14ac:dyDescent="0.2"/>
    <row r="486" s="3" customFormat="1" ht="20.75" customHeight="1" x14ac:dyDescent="0.2"/>
    <row r="487" s="3" customFormat="1" ht="20.75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cp:lastPrinted>2012-06-05T16:15:05Z</cp:lastPrinted>
  <dcterms:created xsi:type="dcterms:W3CDTF">1999-01-07T15:40:04Z</dcterms:created>
  <dcterms:modified xsi:type="dcterms:W3CDTF">2022-10-13T08:32:09Z</dcterms:modified>
</cp:coreProperties>
</file>