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l\Desktop\Analysis Projects\Crowdfunding Analysis\Challenge 1 Resources\"/>
    </mc:Choice>
  </mc:AlternateContent>
  <xr:revisionPtr revIDLastSave="0" documentId="13_ncr:1_{E22F4AE5-4526-4B68-A8F6-CA9948000E0E}" xr6:coauthVersionLast="47" xr6:coauthVersionMax="47" xr10:uidLastSave="{00000000-0000-0000-0000-000000000000}"/>
  <bookViews>
    <workbookView xWindow="28680" yWindow="-120" windowWidth="29040" windowHeight="16440" tabRatio="809" activeTab="2" xr2:uid="{00000000-000D-0000-FFFF-FFFF00000000}"/>
  </bookViews>
  <sheets>
    <sheet name="Kickstarter" sheetId="1" r:id="rId1"/>
    <sheet name="Outcomes Based on Goals" sheetId="16" r:id="rId2"/>
    <sheet name="Theater Outcomes by Launch Date" sheetId="15" r:id="rId3"/>
    <sheet name="Category Statistics" sheetId="2" r:id="rId4"/>
    <sheet name="Subcategory Statistics" sheetId="3" r:id="rId5"/>
    <sheet name="Outcomes Based on Launch Date" sheetId="4" r:id="rId6"/>
    <sheet name="Edinburgh" sheetId="5" r:id="rId7"/>
    <sheet name="Successful US Kickstarters" sheetId="6" state="hidden" r:id="rId8"/>
    <sheet name="Failed US Kickstarters" sheetId="7" state="hidden" r:id="rId9"/>
    <sheet name="Descriptive Statistics" sheetId="8" r:id="rId10"/>
    <sheet name="Box-and-Whisker" sheetId="13" state="hidden" r:id="rId11"/>
    <sheet name="Photobook Success" sheetId="11" state="hidden" r:id="rId12"/>
    <sheet name="Photobook Failure" sheetId="12" state="hidden" r:id="rId13"/>
    <sheet name="Indie Rock Success" sheetId="9" state="hidden" r:id="rId14"/>
    <sheet name="Indie Rock Failure" sheetId="10" state="hidden" r:id="rId15"/>
  </sheets>
  <definedNames>
    <definedName name="_xlnm._FilterDatabase" localSheetId="8" hidden="1">'Failed US Kickstarters'!$A$1:$T$251</definedName>
    <definedName name="_xlnm._FilterDatabase" localSheetId="0" hidden="1">Kickstarter!$A$1:$U$4115</definedName>
    <definedName name="_xlnm._FilterDatabase" localSheetId="7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1" r:id="rId17"/>
    <pivotCache cacheId="27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C10" i="16"/>
  <c r="B10" i="16"/>
  <c r="C4" i="16"/>
  <c r="D13" i="16"/>
  <c r="D12" i="16"/>
  <c r="D11" i="16"/>
  <c r="D10" i="16"/>
  <c r="D9" i="16"/>
  <c r="D8" i="16"/>
  <c r="D7" i="16"/>
  <c r="D6" i="16"/>
  <c r="D5" i="16"/>
  <c r="D4" i="16"/>
  <c r="D2" i="16"/>
  <c r="C13" i="16"/>
  <c r="C12" i="16"/>
  <c r="C11" i="16"/>
  <c r="C9" i="16"/>
  <c r="C8" i="16"/>
  <c r="C7" i="16"/>
  <c r="C6" i="16"/>
  <c r="C5" i="16"/>
  <c r="D3" i="16"/>
  <c r="C3" i="16"/>
  <c r="C2" i="16"/>
  <c r="B13" i="16"/>
  <c r="B12" i="16"/>
  <c r="B11" i="16"/>
  <c r="B9" i="16"/>
  <c r="B8" i="16"/>
  <c r="B7" i="16"/>
  <c r="B6" i="16"/>
  <c r="B5" i="16"/>
  <c r="B4" i="16"/>
  <c r="B3" i="16"/>
  <c r="B2" i="16"/>
  <c r="C15" i="8"/>
  <c r="C14" i="8"/>
  <c r="C13" i="8"/>
  <c r="C12" i="8"/>
  <c r="B15" i="8"/>
  <c r="B14" i="8"/>
  <c r="B13" i="8"/>
  <c r="B12" i="8"/>
  <c r="C7" i="8"/>
  <c r="C6" i="8"/>
  <c r="C5" i="8"/>
  <c r="C4" i="8"/>
  <c r="C3" i="8"/>
  <c r="B7" i="8"/>
  <c r="B6" i="8"/>
  <c r="B5" i="8"/>
  <c r="B4" i="8"/>
  <c r="G11" i="8"/>
  <c r="G10" i="8"/>
  <c r="F11" i="8"/>
  <c r="F10" i="8"/>
  <c r="G3" i="8"/>
  <c r="F3" i="8"/>
  <c r="G2" i="8"/>
  <c r="F2" i="8"/>
  <c r="J11" i="8"/>
  <c r="I11" i="8"/>
  <c r="J3" i="8"/>
  <c r="I3" i="8"/>
  <c r="J10" i="8"/>
  <c r="I10" i="8"/>
  <c r="J2" i="8"/>
  <c r="I2" i="8"/>
  <c r="C11" i="8"/>
  <c r="C10" i="8"/>
  <c r="B11" i="8"/>
  <c r="B10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<sst xmlns="http://schemas.openxmlformats.org/spreadsheetml/2006/main" count="41081" uniqueCount="8422">
  <si>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</si>
  <si>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</si>
  <si>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</si>
  <si>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</si>
  <si>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</si>
  <si>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</si>
  <si>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</si>
  <si>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</si>
  <si>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</si>
  <si>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</si>
  <si>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</si>
  <si>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</si>
  <si>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</si>
  <si>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</si>
  <si>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</si>
  <si>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</si>
  <si>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</si>
  <si>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</si>
  <si>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</si>
  <si>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</si>
  <si>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</si>
  <si>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</si>
  <si>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</si>
  <si>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</si>
  <si>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</si>
  <si>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</si>
  <si>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</si>
  <si>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</si>
  <si>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</si>
  <si>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</si>
  <si>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</si>
  <si>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</si>
  <si>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</si>
  <si>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</si>
  <si>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</si>
  <si>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</si>
  <si>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</si>
  <si>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</si>
  <si>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</si>
  <si>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</si>
  <si>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</si>
  <si>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</si>
  <si>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</si>
  <si>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</si>
  <si>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</si>
  <si>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</si>
  <si>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</si>
  <si>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</si>
  <si>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</si>
  <si>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</si>
  <si>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</si>
  <si>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</si>
  <si>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</si>
  <si>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</si>
  <si>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</si>
  <si>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</si>
  <si>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</si>
  <si>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</si>
  <si>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</si>
  <si>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</si>
  <si>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</si>
  <si>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</si>
  <si>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</si>
  <si>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</si>
  <si>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</si>
  <si>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</si>
  <si>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</si>
  <si>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</si>
  <si>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</si>
  <si>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</si>
  <si>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</si>
  <si>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</si>
  <si>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</si>
  <si>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</si>
  <si>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</si>
  <si>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</si>
  <si>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</si>
  <si>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</si>
  <si>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</si>
  <si>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</si>
  <si>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</si>
  <si>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</si>
  <si>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</si>
  <si>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</si>
  <si>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</si>
  <si>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</si>
  <si>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</si>
  <si>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</si>
  <si>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</si>
  <si>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</si>
  <si>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</si>
  <si>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</si>
  <si>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</si>
  <si>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</si>
  <si>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</si>
  <si>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</si>
  <si>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</si>
  <si>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</si>
  <si>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</si>
  <si>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</si>
  <si>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</si>
  <si>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</si>
  <si>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</si>
  <si>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</si>
  <si>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</si>
  <si>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</si>
  <si>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</si>
  <si>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</si>
  <si>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</si>
  <si>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</si>
  <si>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</si>
  <si>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</si>
  <si>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</si>
  <si>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</si>
  <si>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</si>
  <si>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</si>
  <si>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</si>
  <si>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</si>
  <si>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</si>
  <si>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</si>
  <si>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</si>
  <si>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</si>
  <si>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</si>
  <si>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</si>
  <si>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</si>
  <si>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</si>
  <si>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</si>
  <si>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</si>
  <si>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</si>
  <si>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</si>
  <si>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</si>
  <si>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</si>
  <si>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</si>
  <si>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</si>
  <si>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</si>
  <si>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</si>
  <si>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</si>
  <si>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</si>
  <si>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</si>
  <si>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</si>
  <si>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</si>
  <si>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</si>
  <si>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</si>
  <si>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</si>
  <si>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</si>
  <si>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</si>
  <si>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</si>
  <si>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</si>
  <si>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</si>
  <si>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</si>
  <si>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</si>
  <si>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</si>
  <si>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</si>
  <si>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</si>
  <si>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</si>
  <si>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</si>
  <si>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</si>
  <si>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</si>
  <si>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</si>
  <si>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</si>
  <si>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</si>
  <si>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</si>
  <si>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</si>
  <si>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</si>
  <si>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</si>
  <si>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</si>
  <si>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</si>
  <si>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</si>
  <si>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</si>
  <si>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</si>
  <si>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</si>
  <si>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</si>
  <si>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</si>
  <si>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</si>
  <si>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</si>
  <si>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</si>
  <si>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</si>
  <si>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</si>
  <si>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</si>
  <si>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</si>
  <si>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</si>
  <si>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</si>
  <si>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</si>
  <si>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</si>
  <si>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</si>
  <si>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</si>
  <si>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</si>
  <si>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</si>
  <si>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</si>
  <si>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</si>
  <si>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</si>
  <si>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</si>
  <si>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</si>
  <si>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</si>
  <si>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</si>
  <si>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</si>
  <si>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</si>
  <si>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</si>
  <si>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</si>
  <si>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</si>
  <si>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</si>
  <si>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</si>
  <si>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</si>
  <si>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</si>
  <si>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</si>
  <si>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</si>
  <si>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</si>
  <si>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</si>
  <si>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</si>
  <si>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</si>
  <si>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</si>
  <si>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</si>
  <si>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</si>
  <si>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</si>
  <si>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</si>
  <si>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</si>
  <si>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</si>
  <si>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</si>
  <si>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</si>
  <si>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</si>
  <si>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</si>
  <si>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</si>
  <si>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</si>
  <si>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</si>
  <si>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</si>
  <si>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</si>
  <si>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</si>
  <si>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</si>
  <si>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</si>
  <si>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</si>
  <si>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</si>
  <si>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</si>
  <si>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</si>
  <si>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</si>
  <si>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</si>
  <si>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</si>
  <si>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</si>
  <si>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</si>
  <si>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</si>
  <si>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</si>
  <si>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</si>
  <si>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</si>
  <si>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</si>
  <si>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</si>
  <si>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</si>
  <si>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</si>
  <si>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</si>
  <si>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</si>
  <si>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</si>
  <si>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</si>
  <si>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</si>
  <si>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</si>
  <si>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</si>
  <si>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</si>
  <si>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</si>
  <si>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</si>
  <si>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</si>
  <si>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</si>
  <si>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</si>
  <si>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</si>
  <si>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</si>
  <si>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</si>
  <si>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</si>
  <si>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</si>
  <si>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</si>
  <si>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</si>
  <si>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</si>
  <si>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</si>
  <si>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</si>
  <si>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</si>
  <si>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</si>
  <si>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</si>
  <si>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</si>
  <si>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</si>
  <si>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</si>
  <si>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</si>
  <si>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</si>
  <si>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</si>
  <si>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</si>
  <si>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</si>
  <si>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</si>
  <si>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</si>
  <si>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</si>
  <si>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</si>
  <si>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</si>
  <si>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</si>
  <si>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</si>
  <si>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</si>
  <si>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</si>
  <si>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</si>
  <si>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</si>
  <si>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</si>
  <si>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</si>
  <si>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</si>
  <si>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</si>
  <si>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</si>
  <si>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</si>
  <si>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</si>
  <si>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</si>
  <si>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</si>
  <si>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</si>
  <si>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</si>
  <si>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</si>
  <si>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</si>
  <si>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</si>
  <si>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</si>
  <si>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</si>
  <si>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</si>
  <si>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</si>
  <si>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</si>
  <si>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</si>
  <si>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</si>
  <si>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</si>
  <si>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</si>
  <si>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</si>
  <si>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</si>
  <si>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</si>
  <si>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</si>
  <si>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</si>
  <si>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</si>
  <si>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</si>
  <si>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</si>
  <si>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</si>
  <si>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</si>
  <si>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</si>
  <si>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</si>
  <si>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</si>
  <si>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</si>
  <si>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</si>
  <si>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</si>
  <si>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</si>
  <si>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</si>
  <si>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</si>
  <si>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</si>
  <si>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</si>
  <si>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</si>
  <si>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</si>
  <si>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</si>
  <si>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</si>
  <si>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</si>
  <si>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</si>
  <si>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</si>
  <si>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</si>
  <si>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</si>
  <si>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</si>
  <si>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</si>
  <si>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</si>
  <si>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</si>
  <si>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</si>
  <si>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</si>
  <si>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</si>
  <si>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</si>
  <si>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</si>
  <si>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</si>
  <si>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</si>
  <si>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</si>
  <si>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</si>
  <si>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</si>
  <si>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</si>
  <si>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</si>
  <si>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</si>
  <si>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</si>
  <si>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</si>
  <si>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</si>
  <si>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</si>
  <si>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</si>
  <si>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</si>
  <si>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</si>
  <si>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</si>
  <si>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</si>
  <si>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</si>
  <si>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</si>
  <si>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</si>
  <si>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</si>
  <si>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</si>
  <si>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</si>
  <si>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</si>
  <si>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</si>
  <si>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</si>
  <si>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</si>
  <si>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</si>
  <si>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</si>
  <si>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</si>
  <si>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</si>
  <si>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</si>
  <si>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</si>
  <si>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</si>
  <si>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</si>
  <si>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</si>
  <si>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</si>
  <si>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</si>
  <si>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</si>
  <si>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</si>
  <si>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</si>
  <si>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</si>
  <si>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</si>
  <si>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</si>
  <si>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</si>
  <si>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</si>
  <si>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</si>
  <si>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</si>
  <si>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</si>
  <si>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</si>
  <si>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</si>
  <si>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</si>
  <si>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</si>
  <si>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</si>
  <si>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</si>
  <si>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</si>
  <si>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</si>
  <si>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</si>
  <si>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</si>
  <si>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</si>
  <si>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</si>
  <si>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</si>
  <si>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</si>
  <si>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</si>
  <si>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</si>
  <si>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</si>
  <si>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</si>
  <si>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</si>
  <si>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</si>
  <si>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</si>
  <si>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</si>
  <si>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</si>
  <si>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</si>
  <si>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</si>
  <si>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</si>
  <si>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</si>
  <si>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</si>
  <si>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</si>
  <si>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</si>
  <si>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</si>
  <si>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</si>
  <si>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</si>
  <si>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</si>
  <si>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</si>
  <si>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</si>
  <si>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</si>
  <si>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</si>
  <si>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</si>
  <si>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</si>
  <si>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</si>
  <si>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</si>
  <si>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</si>
  <si>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</si>
  <si>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</si>
  <si>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</si>
  <si>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</si>
  <si>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</si>
  <si>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</si>
  <si>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</si>
  <si>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</si>
  <si>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</si>
  <si>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</si>
  <si>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</si>
  <si>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</si>
  <si>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</si>
  <si>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</si>
  <si>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</si>
  <si>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</si>
  <si>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</si>
  <si>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</si>
  <si>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</si>
  <si>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</si>
  <si>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</si>
  <si>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</si>
  <si>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</si>
  <si>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</si>
  <si>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</si>
  <si>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</si>
  <si>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</si>
  <si>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</si>
  <si>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</si>
  <si>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</si>
  <si>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</si>
  <si>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</si>
  <si>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</si>
  <si>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</si>
  <si>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</si>
  <si>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</si>
  <si>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</si>
  <si>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</si>
  <si>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</si>
  <si>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</si>
  <si>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</si>
  <si>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</si>
  <si>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</si>
  <si>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</si>
  <si>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</si>
  <si>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</si>
  <si>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</si>
  <si>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</si>
  <si>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</si>
  <si>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</si>
  <si>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</si>
  <si>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</si>
  <si>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</si>
  <si>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</si>
  <si>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</si>
  <si>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</si>
  <si>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</si>
  <si>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</si>
  <si>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</si>
  <si>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</si>
  <si>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</si>
  <si>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</si>
  <si>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</si>
  <si>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</si>
  <si>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</si>
  <si>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</si>
  <si>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</si>
  <si>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</si>
  <si>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</si>
  <si>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</si>
  <si>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</si>
  <si>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</si>
  <si>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</si>
  <si>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</si>
  <si>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</si>
  <si>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</si>
  <si>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</si>
  <si>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</si>
  <si>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</si>
  <si>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</si>
  <si>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</si>
  <si>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</si>
  <si>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</si>
  <si>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</si>
  <si>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</si>
  <si>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</si>
  <si>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</si>
  <si>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</si>
  <si>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</si>
  <si>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</si>
  <si>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</si>
  <si>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</si>
  <si>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</si>
  <si>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</si>
  <si>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</si>
  <si>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</si>
  <si>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</si>
  <si>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</si>
  <si>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</si>
  <si>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</si>
  <si>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</si>
  <si>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</si>
  <si>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</si>
  <si>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</si>
  <si>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</si>
  <si>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</si>
  <si>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</si>
  <si>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</si>
  <si>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</si>
  <si>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</si>
  <si>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</si>
  <si>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</si>
  <si>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</si>
  <si>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</si>
  <si>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</si>
  <si>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</si>
  <si>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</si>
  <si>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</si>
  <si>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</si>
  <si>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</si>
  <si>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</si>
  <si>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</si>
  <si>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</si>
  <si>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</si>
  <si>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</si>
  <si>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</si>
  <si>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</si>
  <si>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</si>
  <si>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</si>
  <si>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</si>
  <si>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</si>
  <si>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</si>
  <si>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</si>
  <si>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</si>
  <si>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</si>
  <si>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</si>
  <si>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</si>
  <si>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</si>
  <si>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</si>
  <si>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</si>
  <si>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</si>
  <si>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</si>
  <si>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</si>
  <si>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</si>
  <si>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</si>
  <si>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</si>
  <si>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</si>
  <si>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</si>
  <si>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</si>
  <si>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</si>
  <si>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</si>
  <si>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</si>
  <si>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</si>
  <si>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</si>
  <si>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</si>
  <si>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</si>
  <si>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</si>
  <si>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</si>
  <si>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</si>
  <si>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</si>
  <si>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</si>
  <si>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</si>
  <si>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</si>
  <si>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</si>
  <si>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</si>
  <si>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</si>
  <si>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</si>
  <si>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</si>
  <si>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</si>
  <si>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</si>
  <si>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</si>
  <si>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</si>
  <si>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</si>
  <si>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</si>
  <si>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</si>
  <si>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</si>
  <si>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</si>
  <si>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</si>
  <si>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</si>
  <si>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</si>
  <si>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</si>
  <si>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</si>
  <si>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</si>
  <si>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</si>
  <si>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</si>
  <si>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</si>
  <si>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</si>
  <si>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</si>
  <si>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</si>
  <si>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</si>
  <si>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</si>
  <si>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</si>
  <si>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</si>
  <si>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</si>
  <si>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</si>
  <si>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</si>
  <si>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</si>
  <si>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</si>
  <si>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</si>
  <si>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</si>
  <si>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</si>
  <si>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</si>
  <si>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</si>
  <si>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</si>
  <si>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</si>
  <si>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</si>
  <si>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</si>
  <si>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</si>
  <si>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</si>
  <si>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</si>
  <si>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</si>
  <si>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</si>
  <si>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</si>
  <si>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</si>
  <si>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</si>
  <si>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</si>
  <si>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</si>
  <si>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</si>
  <si>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</si>
  <si>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</si>
  <si>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</si>
  <si>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</si>
  <si>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</si>
  <si>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</si>
  <si>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</si>
  <si>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</si>
  <si>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</si>
  <si>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</si>
  <si>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</si>
  <si>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</si>
  <si>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</si>
  <si>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</si>
  <si>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</si>
  <si>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</si>
  <si>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</si>
  <si>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</si>
  <si>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</si>
  <si>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</si>
  <si>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</si>
  <si>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</si>
  <si>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</si>
  <si>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</si>
  <si>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</si>
  <si>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</si>
  <si>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</si>
  <si>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</si>
  <si>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</si>
  <si>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</si>
  <si>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</si>
  <si>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</si>
  <si>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</si>
  <si>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</si>
  <si>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</si>
  <si>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</si>
  <si>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</si>
  <si>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</si>
  <si>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</si>
  <si>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</si>
  <si>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</si>
  <si>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</si>
  <si>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</si>
  <si>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</si>
  <si>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</si>
  <si>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</si>
  <si>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</si>
  <si>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</si>
  <si>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</si>
  <si>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</si>
  <si>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</si>
  <si>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</si>
  <si>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</si>
  <si>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</si>
  <si>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</si>
  <si>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</si>
  <si>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</si>
  <si>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</si>
  <si>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</si>
  <si>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</si>
  <si>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</si>
  <si>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</si>
  <si>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</si>
  <si>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</si>
  <si>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</si>
  <si>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</si>
  <si>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</si>
  <si>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</si>
  <si>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</si>
  <si>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</si>
  <si>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</si>
  <si>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</si>
  <si>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</si>
  <si>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</si>
  <si>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</si>
  <si>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</si>
  <si>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</si>
  <si>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</si>
  <si>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</si>
  <si>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</si>
  <si>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</si>
  <si>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</si>
  <si>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</si>
  <si>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</si>
  <si>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</si>
  <si>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</si>
  <si>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</si>
  <si>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</si>
  <si>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</si>
  <si>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</si>
  <si>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</si>
  <si>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</si>
  <si>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</si>
  <si>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</si>
  <si>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</si>
  <si>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</si>
  <si>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</si>
  <si>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</si>
  <si>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</si>
  <si>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</si>
  <si>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</si>
  <si>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</si>
  <si>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</si>
  <si>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</si>
  <si>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</si>
  <si>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</si>
  <si>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</si>
  <si>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</si>
  <si>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</si>
  <si>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</si>
  <si>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</si>
  <si>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</si>
  <si>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</si>
  <si>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</si>
  <si>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</si>
  <si>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</si>
  <si>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</si>
  <si>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</si>
  <si>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</si>
  <si>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</si>
  <si>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</si>
  <si>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</si>
  <si>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</si>
  <si>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</si>
  <si>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</si>
  <si>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</si>
  <si>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</si>
  <si>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</si>
  <si>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</si>
  <si>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</si>
  <si>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</si>
  <si>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</si>
  <si>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</si>
  <si>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</si>
  <si>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</si>
  <si>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</si>
  <si>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</si>
  <si>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</si>
  <si>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</si>
  <si>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</si>
  <si>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</si>
  <si>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</si>
  <si>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</si>
  <si>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</si>
  <si>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</si>
  <si>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</si>
  <si>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</si>
  <si>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</si>
  <si>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</si>
  <si>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</si>
  <si>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</si>
  <si>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</si>
  <si>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</si>
  <si>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</si>
  <si>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</si>
  <si>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</si>
  <si>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</si>
  <si>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</si>
  <si>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</si>
  <si>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</si>
  <si>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</si>
  <si>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</si>
  <si>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</si>
  <si>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</si>
  <si>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</si>
  <si>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</si>
  <si>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</si>
  <si>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</si>
  <si>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</si>
  <si>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</si>
  <si>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</si>
  <si>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</si>
  <si>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</si>
  <si>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</si>
  <si>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</si>
  <si>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</si>
  <si>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</si>
  <si>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</si>
  <si>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</si>
  <si>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</si>
  <si>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</si>
  <si>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</si>
  <si>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</si>
  <si>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</si>
  <si>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</si>
  <si>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</si>
  <si>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</si>
  <si>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</si>
  <si>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</si>
  <si>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</si>
  <si>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</si>
  <si>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</si>
  <si>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</si>
  <si>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</si>
  <si>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</si>
  <si>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</si>
  <si>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</si>
  <si>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</si>
  <si>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</si>
  <si>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</si>
  <si>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</si>
  <si>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</si>
  <si>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</si>
  <si>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</si>
  <si>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</si>
  <si>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</si>
  <si>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</si>
  <si>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</si>
  <si>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</si>
  <si>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</si>
  <si>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</si>
  <si>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</si>
  <si>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</si>
  <si>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</si>
  <si>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</si>
  <si>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</si>
  <si>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</si>
  <si>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</si>
  <si>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</si>
  <si>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</si>
  <si>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</si>
  <si>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</si>
  <si>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</si>
  <si>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</si>
  <si>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</si>
  <si>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</si>
  <si>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</si>
  <si>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</si>
  <si>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</si>
  <si>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</si>
  <si>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</si>
  <si>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</si>
  <si>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</si>
  <si>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</si>
  <si>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</si>
  <si>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</si>
  <si>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</si>
  <si>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</si>
  <si>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</si>
  <si>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</si>
  <si>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</si>
  <si>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</si>
  <si>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</si>
  <si>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</si>
  <si>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</si>
  <si>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</si>
  <si>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</si>
  <si>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</si>
  <si>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</si>
  <si>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</si>
  <si>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</si>
  <si>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</si>
  <si>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</si>
  <si>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</si>
  <si>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</si>
  <si>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</si>
  <si>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</si>
  <si>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</si>
  <si>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</si>
  <si>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</si>
  <si>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</si>
  <si>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</si>
  <si>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</si>
  <si>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</si>
  <si>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</si>
  <si>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</si>
  <si>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</si>
  <si>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</si>
  <si>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</si>
  <si>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</si>
  <si>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</si>
  <si>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</si>
  <si>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</si>
  <si>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</si>
  <si>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</si>
  <si>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</si>
  <si>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</si>
  <si>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</si>
  <si>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</si>
  <si>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</si>
  <si>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</si>
  <si>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</si>
  <si>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</si>
  <si>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</si>
  <si>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</si>
  <si>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</si>
  <si>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</si>
  <si>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</si>
  <si>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</si>
  <si>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</si>
  <si>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</si>
  <si>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</si>
  <si>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</si>
  <si>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</si>
  <si>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</si>
  <si>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</si>
  <si>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</si>
  <si>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</si>
  <si>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</si>
  <si>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</si>
  <si>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</si>
  <si>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</si>
  <si>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</si>
  <si>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</si>
  <si>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</si>
  <si>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</si>
  <si>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</si>
  <si>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</si>
  <si>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</si>
  <si>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</si>
  <si>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</si>
  <si>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</si>
  <si>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</si>
  <si>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</si>
  <si>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</si>
  <si>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</si>
  <si>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</si>
  <si>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</si>
  <si>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</si>
  <si>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</si>
  <si>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</si>
  <si>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</si>
  <si>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</si>
  <si>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</si>
  <si>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</si>
  <si>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</si>
  <si>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</si>
  <si>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</si>
  <si>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</si>
  <si>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</si>
  <si>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</si>
  <si>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</si>
  <si>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</si>
  <si>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</si>
  <si>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</si>
  <si>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</si>
  <si>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</si>
  <si>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</si>
  <si>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</si>
  <si>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</si>
  <si>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</si>
  <si>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</si>
  <si>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</si>
  <si>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</si>
  <si>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</si>
  <si>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</si>
  <si>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</si>
  <si>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</si>
  <si>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</si>
  <si>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</si>
  <si>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</si>
  <si>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</si>
  <si>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</si>
  <si>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</si>
  <si>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</si>
  <si>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</si>
  <si>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</si>
  <si>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</si>
  <si>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</si>
  <si>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</si>
  <si>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</si>
  <si>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</si>
  <si>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</si>
  <si>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</si>
  <si>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</si>
  <si>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</si>
  <si>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</si>
  <si>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</si>
  <si>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</si>
  <si>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</si>
  <si>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</si>
  <si>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</si>
  <si>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</si>
  <si>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</si>
  <si>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</si>
  <si>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</si>
  <si>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</si>
  <si>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</si>
  <si>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</si>
  <si>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</si>
  <si>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</si>
  <si>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</si>
  <si>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</si>
  <si>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</si>
  <si>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</si>
  <si>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</si>
  <si>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</si>
  <si>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</si>
  <si>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</si>
  <si>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</si>
  <si>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</si>
  <si>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</si>
  <si>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</si>
  <si>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</si>
  <si>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</si>
  <si>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</si>
  <si>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</si>
  <si>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</si>
  <si>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</si>
  <si>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</si>
  <si>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</si>
  <si>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</si>
  <si>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</si>
  <si>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</si>
  <si>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</si>
  <si>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</si>
  <si>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</si>
  <si>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</si>
  <si>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</si>
  <si>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</si>
  <si>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</si>
  <si>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</si>
  <si>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</si>
  <si>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</si>
  <si>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</si>
  <si>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</si>
  <si>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</si>
  <si>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</si>
  <si>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</si>
  <si>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</si>
  <si>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</si>
  <si>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</si>
  <si>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</si>
  <si>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</si>
  <si>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</si>
  <si>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</si>
  <si>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</si>
  <si>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</si>
  <si>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</si>
  <si>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</si>
  <si>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</si>
  <si>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</si>
  <si>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</si>
  <si>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</si>
  <si>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</si>
  <si>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</si>
  <si>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</si>
  <si>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</si>
  <si>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</si>
  <si>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</si>
  <si>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</si>
  <si>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</si>
  <si>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</si>
  <si>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</si>
  <si>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</si>
  <si>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</si>
  <si>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</si>
  <si>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</si>
  <si>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</si>
  <si>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</si>
  <si>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</si>
  <si>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</si>
  <si>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</si>
  <si>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</si>
  <si>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</si>
  <si>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</si>
  <si>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</si>
  <si>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</si>
  <si>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</si>
  <si>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</si>
  <si>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</si>
  <si>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</si>
  <si>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</si>
  <si>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</si>
  <si>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</si>
  <si>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</si>
  <si>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</si>
  <si>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</si>
  <si>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</si>
  <si>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</si>
  <si>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</si>
  <si>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</si>
  <si>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</si>
  <si>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</si>
  <si>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</si>
  <si>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</si>
  <si>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</si>
  <si>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</si>
  <si>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</si>
  <si>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</si>
  <si>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</si>
  <si>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</si>
  <si>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</si>
  <si>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</si>
  <si>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</si>
  <si>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</si>
  <si>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</si>
  <si>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</si>
  <si>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</si>
  <si>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</si>
  <si>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</si>
  <si>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</si>
  <si>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</si>
  <si>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</si>
  <si>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</si>
  <si>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</si>
  <si>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</si>
  <si>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</si>
  <si>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</si>
  <si>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</si>
  <si>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</si>
  <si>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</si>
  <si>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</si>
  <si>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</si>
  <si>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</si>
  <si>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</si>
  <si>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</si>
  <si>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</si>
  <si>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</si>
  <si>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</si>
  <si>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</si>
  <si>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</si>
  <si>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</si>
  <si>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</si>
  <si>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</si>
  <si>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</si>
  <si>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</si>
  <si>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</si>
  <si>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</si>
  <si>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</si>
  <si>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</si>
  <si>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</si>
  <si>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</si>
  <si>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</si>
  <si>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</si>
  <si>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</si>
  <si>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</si>
  <si>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</si>
  <si>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</si>
  <si>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</si>
  <si>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</si>
  <si>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</si>
  <si>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</si>
  <si>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</si>
  <si>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</si>
  <si>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</si>
  <si>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</si>
  <si>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</si>
  <si>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</si>
  <si>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</si>
  <si>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</si>
  <si>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</si>
  <si>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</si>
  <si>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</si>
  <si>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</si>
  <si>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</si>
  <si>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</si>
  <si>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</si>
  <si>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</si>
  <si>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</si>
  <si>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</si>
  <si>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</si>
  <si>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</si>
  <si>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</si>
  <si>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</si>
  <si>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</si>
  <si>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</si>
  <si>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</si>
  <si>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</si>
  <si>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</si>
  <si>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</si>
  <si>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</si>
  <si>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</si>
  <si>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</si>
  <si>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</si>
  <si>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</si>
  <si>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</si>
  <si>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</si>
  <si>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</si>
  <si>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</si>
  <si>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</si>
  <si>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</si>
  <si>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</si>
  <si>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</si>
  <si>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</si>
  <si>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</si>
  <si>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</si>
  <si>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</si>
  <si>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</si>
  <si>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</si>
  <si>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</si>
  <si>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</si>
  <si>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</si>
  <si>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</si>
  <si>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</si>
  <si>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</si>
  <si>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</si>
  <si>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</si>
  <si>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</si>
  <si>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</si>
  <si>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</si>
  <si>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</si>
  <si>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</si>
  <si>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</si>
  <si>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</si>
  <si>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</si>
  <si>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</si>
  <si>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</si>
  <si>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</si>
  <si>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</si>
  <si>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</si>
  <si>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</si>
  <si>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</si>
  <si>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</si>
  <si>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</si>
  <si>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</si>
  <si>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</si>
  <si>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</si>
  <si>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</si>
  <si>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</si>
  <si>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</si>
  <si>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</si>
  <si>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</si>
  <si>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</si>
  <si>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</si>
  <si>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</si>
  <si>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</si>
  <si>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</si>
  <si>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</si>
  <si>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</si>
  <si>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</si>
  <si>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</si>
  <si>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</si>
  <si>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</si>
  <si>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</si>
  <si>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</si>
  <si>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</si>
  <si>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</si>
  <si>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</si>
  <si>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</si>
  <si>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</si>
  <si>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</si>
  <si>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</si>
  <si>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</si>
  <si>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</si>
  <si>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</si>
  <si>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</si>
  <si>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</si>
  <si>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</si>
  <si>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</si>
  <si>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</si>
  <si>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</si>
  <si>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</si>
  <si>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</si>
  <si>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</si>
  <si>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</si>
  <si>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</si>
  <si>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</si>
  <si>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</si>
  <si>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</si>
  <si>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</si>
  <si>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</si>
  <si>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</si>
  <si>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</si>
  <si>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</si>
  <si>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</si>
  <si>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</si>
  <si>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</si>
  <si>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</si>
  <si>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</si>
  <si>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</si>
  <si>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</si>
  <si>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</si>
  <si>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</si>
  <si>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</si>
  <si>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</si>
  <si>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</si>
  <si>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</si>
  <si>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</si>
  <si>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</si>
  <si>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</si>
  <si>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</si>
  <si>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</si>
  <si>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</si>
  <si>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</si>
  <si>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</si>
  <si>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</si>
  <si>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</si>
  <si>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</si>
  <si>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</si>
  <si>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</si>
  <si>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</si>
  <si>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</si>
  <si>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</si>
  <si>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</si>
  <si>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</si>
  <si>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</si>
  <si>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</si>
  <si>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</si>
  <si>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</si>
  <si>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</si>
  <si>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</si>
  <si>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</si>
  <si>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</si>
  <si>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</si>
  <si>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</si>
  <si>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</si>
  <si>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</si>
  <si>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</si>
  <si>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</si>
  <si>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</si>
  <si>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</si>
  <si>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</si>
  <si>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</si>
  <si>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</si>
  <si>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</si>
  <si>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</si>
  <si>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</si>
  <si>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</si>
  <si>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</si>
  <si>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</si>
  <si>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</si>
  <si>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</si>
  <si>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</si>
  <si>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</si>
  <si>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</si>
  <si>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</si>
  <si>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</si>
  <si>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</si>
  <si>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</si>
  <si>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</si>
  <si>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</si>
  <si>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</si>
  <si>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</si>
  <si>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</si>
  <si>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</si>
  <si>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</si>
  <si>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</si>
  <si>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</si>
  <si>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</si>
  <si>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</si>
  <si>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</si>
  <si>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</si>
  <si>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</si>
  <si>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</si>
  <si>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</si>
  <si>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</si>
  <si>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</si>
  <si>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</si>
  <si>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</si>
  <si>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</si>
  <si>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</si>
  <si>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</si>
  <si>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</si>
  <si>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</si>
  <si>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</si>
  <si>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</si>
  <si>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</si>
  <si>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</si>
  <si>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</si>
  <si>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</si>
  <si>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</si>
  <si>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</si>
  <si>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</si>
  <si>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</si>
  <si>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</si>
  <si>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</si>
  <si>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</si>
  <si>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</si>
  <si>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</si>
  <si>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</si>
  <si>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</si>
  <si>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</si>
  <si>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</si>
  <si>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</si>
  <si>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</si>
  <si>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</si>
  <si>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</si>
  <si>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</si>
  <si>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</si>
  <si>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</si>
  <si>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</si>
  <si>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</si>
  <si>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</si>
  <si>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</si>
  <si>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</si>
  <si>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</si>
  <si>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</si>
  <si>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</si>
  <si>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</si>
  <si>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</si>
  <si>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</si>
  <si>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</si>
  <si>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</si>
  <si>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</si>
  <si>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</si>
  <si>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</si>
  <si>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</si>
  <si>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</si>
  <si>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</si>
  <si>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</si>
  <si>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</si>
  <si>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</si>
  <si>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</si>
  <si>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</si>
  <si>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</si>
  <si>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</si>
  <si>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</si>
  <si>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</si>
  <si>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</si>
  <si>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</si>
  <si>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</si>
  <si>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</si>
  <si>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</si>
  <si>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</si>
  <si>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</si>
  <si>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</si>
  <si>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</si>
  <si>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</si>
  <si>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</si>
  <si>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</si>
  <si>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</si>
  <si>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</si>
  <si>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</si>
  <si>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</si>
  <si>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</si>
  <si>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</si>
  <si>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</si>
  <si>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</si>
  <si>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</si>
  <si>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</si>
  <si>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</si>
  <si>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</si>
  <si>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</si>
  <si>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</si>
  <si>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</si>
  <si>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</si>
  <si>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</si>
  <si>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</si>
  <si>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</si>
  <si>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</si>
  <si>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</si>
  <si>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</si>
  <si>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</si>
  <si>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</si>
  <si>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</si>
  <si>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</si>
  <si>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</si>
  <si>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</si>
  <si>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</si>
  <si>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</si>
  <si>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</si>
  <si>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</si>
  <si>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</si>
  <si>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</si>
  <si>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</si>
  <si>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</si>
  <si>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</si>
  <si>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</si>
  <si>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</si>
  <si>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</si>
  <si>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</si>
  <si>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</si>
  <si>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</si>
  <si>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</si>
  <si>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</si>
  <si>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</si>
  <si>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</si>
  <si>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</si>
  <si>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</si>
  <si>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</si>
  <si>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</si>
  <si>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</si>
  <si>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</si>
  <si>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</si>
  <si>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</si>
  <si>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</si>
  <si>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</si>
  <si>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</si>
  <si>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</si>
  <si>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</si>
  <si>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</si>
  <si>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</si>
  <si>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</si>
  <si>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</si>
  <si>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</si>
  <si>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</si>
  <si>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</si>
  <si>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</si>
  <si>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</si>
  <si>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</si>
  <si>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</si>
  <si>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</si>
  <si>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</si>
  <si>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</si>
  <si>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</si>
  <si>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</si>
  <si>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</si>
  <si>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</si>
  <si>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</si>
  <si>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</si>
  <si>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</si>
  <si>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</si>
  <si>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</si>
  <si>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</si>
  <si>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</si>
  <si>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</si>
  <si>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</si>
  <si>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</si>
  <si>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</si>
  <si>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</si>
  <si>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</si>
  <si>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</si>
  <si>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</si>
  <si>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</si>
  <si>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</si>
  <si>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</si>
  <si>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</si>
  <si>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</si>
  <si>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</si>
  <si>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</si>
  <si>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</si>
  <si>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</si>
  <si>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</si>
  <si>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</si>
  <si>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</si>
  <si>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</si>
  <si>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</si>
  <si>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</si>
  <si>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</si>
  <si>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</si>
  <si>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</si>
  <si>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</si>
  <si>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</si>
  <si>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</si>
  <si>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</si>
  <si>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</si>
  <si>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</si>
  <si>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</si>
  <si>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</si>
  <si>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</si>
  <si>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</si>
  <si>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</si>
  <si>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</si>
  <si>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</si>
  <si>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</si>
  <si>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</si>
  <si>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</si>
  <si>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</si>
  <si>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</si>
  <si>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</si>
  <si>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</si>
  <si>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</si>
  <si>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</si>
  <si>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</si>
  <si>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</si>
  <si>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</si>
  <si>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</si>
  <si>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</si>
  <si>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</si>
  <si>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</si>
  <si>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</si>
  <si>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</si>
  <si>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</si>
  <si>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</si>
  <si>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</si>
  <si>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</si>
  <si>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</si>
  <si>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</si>
  <si>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</si>
  <si>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</si>
  <si>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</si>
  <si>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</si>
  <si>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</si>
  <si>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</si>
  <si>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</si>
  <si>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</si>
  <si>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</si>
  <si>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</si>
  <si>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</si>
  <si>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</si>
  <si>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</si>
  <si>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</si>
  <si>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</si>
  <si>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</si>
  <si>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</si>
  <si>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</si>
  <si>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</si>
  <si>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</si>
  <si>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</si>
  <si>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</si>
  <si>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</si>
  <si>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</si>
  <si>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</si>
  <si>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</si>
  <si>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</si>
  <si>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</si>
  <si>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</si>
  <si>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</si>
  <si>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</si>
  <si>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</si>
  <si>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</si>
  <si>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</si>
  <si>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</si>
  <si>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</si>
  <si>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</si>
  <si>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</si>
  <si>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</si>
  <si>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</si>
  <si>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</si>
  <si>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</si>
  <si>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</si>
  <si>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</si>
  <si>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</si>
  <si>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</si>
  <si>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</si>
  <si>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</si>
  <si>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</si>
  <si>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</si>
  <si>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</si>
  <si>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</si>
  <si>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</si>
  <si>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</si>
  <si>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</si>
  <si>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</si>
  <si>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</si>
  <si>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</si>
  <si>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</si>
  <si>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</si>
  <si>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</si>
  <si>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</si>
  <si>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</si>
  <si>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</si>
  <si>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</si>
  <si>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</si>
  <si>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</si>
  <si>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</si>
  <si>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</si>
  <si>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</si>
  <si>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</si>
  <si>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</si>
  <si>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</si>
  <si>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</si>
  <si>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</si>
  <si>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</si>
  <si>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</si>
  <si>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</si>
  <si>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</si>
  <si>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</si>
  <si>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</si>
  <si>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</si>
  <si>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</si>
  <si>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</si>
  <si>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</si>
  <si>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</si>
  <si>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</si>
  <si>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</si>
  <si>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</si>
  <si>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</si>
  <si>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</si>
  <si>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</si>
  <si>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</si>
  <si>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</si>
  <si>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</si>
  <si>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</si>
  <si>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</si>
  <si>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</si>
  <si>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</si>
  <si>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</si>
  <si>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</si>
  <si>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</si>
  <si>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</si>
  <si>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</si>
  <si>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</si>
  <si>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</si>
  <si>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</si>
  <si>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</si>
  <si>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</si>
  <si>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</si>
  <si>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</si>
  <si>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</si>
  <si>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</si>
  <si>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</si>
  <si>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</si>
  <si>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</si>
  <si>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</si>
  <si>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</si>
  <si>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</si>
  <si>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</si>
  <si>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</si>
  <si>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</si>
  <si>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</si>
  <si>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</si>
  <si>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</si>
  <si>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</si>
  <si>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</si>
  <si>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</si>
  <si>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</si>
  <si>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</si>
  <si>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</si>
  <si>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</si>
  <si>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</si>
  <si>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</si>
  <si>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</si>
  <si>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</si>
  <si>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</si>
  <si>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</si>
  <si>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</si>
  <si>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</si>
  <si>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</si>
  <si>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</si>
  <si>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</si>
  <si>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</si>
  <si>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</si>
  <si>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</si>
  <si>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</si>
  <si>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</si>
  <si>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</si>
  <si>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</si>
  <si>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</si>
  <si>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</si>
  <si>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</si>
  <si>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</si>
  <si>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</si>
  <si>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</si>
  <si>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</si>
  <si>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</si>
  <si>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</si>
  <si>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</si>
  <si>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</si>
  <si>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</si>
  <si>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</si>
  <si>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</si>
  <si>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</si>
  <si>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</si>
  <si>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</si>
  <si>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</si>
  <si>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</si>
  <si>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</si>
  <si>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</si>
  <si>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</si>
  <si>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</si>
  <si>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</si>
  <si>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</si>
  <si>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</si>
  <si>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</si>
  <si>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</si>
  <si>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</si>
  <si>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</si>
  <si>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</si>
  <si>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</si>
  <si>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</si>
  <si>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</si>
  <si>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</si>
  <si>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</si>
  <si>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</si>
  <si>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</si>
  <si>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</si>
  <si>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</si>
  <si>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</si>
  <si>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</si>
  <si>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</si>
  <si>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</si>
  <si>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</si>
  <si>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</si>
  <si>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</si>
  <si>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</si>
  <si>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</si>
  <si>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</si>
  <si>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</si>
  <si>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</si>
  <si>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</si>
  <si>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</si>
  <si>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</si>
  <si>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</si>
  <si>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</si>
  <si>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</si>
  <si>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</si>
  <si>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</si>
  <si>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</si>
  <si>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</si>
  <si>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</si>
  <si>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</si>
  <si>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</si>
  <si>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</si>
  <si>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</si>
  <si>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</si>
  <si>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</si>
  <si>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</si>
  <si>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</si>
  <si>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</si>
  <si>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</si>
  <si>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</si>
  <si>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</si>
  <si>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</si>
  <si>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</si>
  <si>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</si>
  <si>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</si>
  <si>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</si>
  <si>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</si>
  <si>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</si>
  <si>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</si>
  <si>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</si>
  <si>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</si>
  <si>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</si>
  <si>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</si>
  <si>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</si>
  <si>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</si>
  <si>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</si>
  <si>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</si>
  <si>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</si>
  <si>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</si>
  <si>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</si>
  <si>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</si>
  <si>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</si>
  <si>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</si>
  <si>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</si>
  <si>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</si>
  <si>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</si>
  <si>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</si>
  <si>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</si>
  <si>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</si>
  <si>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</si>
  <si>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</si>
  <si>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</si>
  <si>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</si>
  <si>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</si>
  <si>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</si>
  <si>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</si>
  <si>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</si>
  <si>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</si>
  <si>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</si>
  <si>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</si>
  <si>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</si>
  <si>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</si>
  <si>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</si>
  <si>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</si>
  <si>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</si>
  <si>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</si>
  <si>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</si>
  <si>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</si>
  <si>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</si>
  <si>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</si>
  <si>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</si>
  <si>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</si>
  <si>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</si>
  <si>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</si>
  <si>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</si>
  <si>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</si>
  <si>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</si>
  <si>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</si>
  <si>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</si>
  <si>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</si>
  <si>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</si>
  <si>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</si>
  <si>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</si>
  <si>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</si>
  <si>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</si>
  <si>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</si>
  <si>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</si>
  <si>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</si>
  <si>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</si>
  <si>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</si>
  <si>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</si>
  <si>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</si>
  <si>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</si>
  <si>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</si>
  <si>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</si>
  <si>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</si>
  <si>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</si>
  <si>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</si>
  <si>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</si>
  <si>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</si>
  <si>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</si>
  <si>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</si>
  <si>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</si>
  <si>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</si>
  <si>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</si>
  <si>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</si>
  <si>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</si>
  <si>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</si>
  <si>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</si>
  <si>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</si>
  <si>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</si>
  <si>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</si>
  <si>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</si>
  <si>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</si>
  <si>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</si>
  <si>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</si>
  <si>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</si>
  <si>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</si>
  <si>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</si>
  <si>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</si>
  <si>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</si>
  <si>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</si>
  <si>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</si>
  <si>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</si>
  <si>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</si>
  <si>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</si>
  <si>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</si>
  <si>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</si>
  <si>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</si>
  <si>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</si>
  <si>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</si>
  <si>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</si>
  <si>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</si>
  <si>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</si>
  <si>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</si>
  <si>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</si>
  <si>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</si>
  <si>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</si>
  <si>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</si>
  <si>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</si>
  <si>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</si>
  <si>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</si>
  <si>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</si>
  <si>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</si>
  <si>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</si>
  <si>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</si>
  <si>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</si>
  <si>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</si>
  <si>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</si>
  <si>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</si>
  <si>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</si>
  <si>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</si>
  <si>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</si>
  <si>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</si>
  <si>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</si>
  <si>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</si>
  <si>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</si>
  <si>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</si>
  <si>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</si>
  <si>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</si>
  <si>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</si>
  <si>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</si>
  <si>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</si>
  <si>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</si>
  <si>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</si>
  <si>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</si>
  <si>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</si>
  <si>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</si>
  <si>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</si>
  <si>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</si>
  <si>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</si>
  <si>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</si>
  <si>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</si>
  <si>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</si>
  <si>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</si>
  <si>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</si>
  <si>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</si>
  <si>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</si>
  <si>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</si>
  <si>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</si>
  <si>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</si>
  <si>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</si>
  <si>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</si>
  <si>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</si>
  <si>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</si>
  <si>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</si>
  <si>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</si>
  <si>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</si>
  <si>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</si>
  <si>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</si>
  <si>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</si>
  <si>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</si>
  <si>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</si>
  <si>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</si>
  <si>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</si>
  <si>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</si>
  <si>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</si>
  <si>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</si>
  <si>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</si>
  <si>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</si>
  <si>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</si>
  <si>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</si>
  <si>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</si>
  <si>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</si>
  <si>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</si>
  <si>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</si>
  <si>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</si>
  <si>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</si>
  <si>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</si>
  <si>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</si>
  <si>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</si>
  <si>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</si>
  <si>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</si>
  <si>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</si>
  <si>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</si>
  <si>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</si>
  <si>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</si>
  <si>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</si>
  <si>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</si>
  <si>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</si>
  <si>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</si>
  <si>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</si>
  <si>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</si>
  <si>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</si>
  <si>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</si>
  <si>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</si>
  <si>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</si>
  <si>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</si>
  <si>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</si>
  <si>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</si>
  <si>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</si>
  <si>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</si>
  <si>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</si>
  <si>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</si>
  <si>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</si>
  <si>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</si>
  <si>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</si>
  <si>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</si>
  <si>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</si>
  <si>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</si>
  <si>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</si>
  <si>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</si>
  <si>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</si>
  <si>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</si>
  <si>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</si>
  <si>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</si>
  <si>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</si>
  <si>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</si>
  <si>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</si>
  <si>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</si>
  <si>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</si>
  <si>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</si>
  <si>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</si>
  <si>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</si>
  <si>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</si>
  <si>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</si>
  <si>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</si>
  <si>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</si>
  <si>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</si>
  <si>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</si>
  <si>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</si>
  <si>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</si>
  <si>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</si>
  <si>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</si>
  <si>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</si>
  <si>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</si>
  <si>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</si>
  <si>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</si>
  <si>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</si>
  <si>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</si>
  <si>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</si>
  <si>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</si>
  <si>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</si>
  <si>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</si>
  <si>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</si>
  <si>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</si>
  <si>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</si>
  <si>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</si>
  <si>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</si>
  <si>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</si>
  <si>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</si>
  <si>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</si>
  <si>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</si>
  <si>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</si>
  <si>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</si>
  <si>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</si>
  <si>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</si>
  <si>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</si>
  <si>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</si>
  <si>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</si>
  <si>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</si>
  <si>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</si>
  <si>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</si>
  <si>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</si>
  <si>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</si>
  <si>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</si>
  <si>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</si>
  <si>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</si>
  <si>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</si>
  <si>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</si>
  <si>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</si>
  <si>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</si>
  <si>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</si>
  <si>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</si>
  <si>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</si>
  <si>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</si>
  <si>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</si>
  <si>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</si>
  <si>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</si>
  <si>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</si>
  <si>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</si>
  <si>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</si>
  <si>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</si>
  <si>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</si>
  <si>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</si>
  <si>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</si>
  <si>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</si>
  <si>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</si>
  <si>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</si>
  <si>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</si>
  <si>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</si>
  <si>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</si>
  <si>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</si>
  <si>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</si>
  <si>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</si>
  <si>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</si>
  <si>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</si>
  <si>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</si>
  <si>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</si>
  <si>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</si>
  <si>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</si>
  <si>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</si>
  <si>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</si>
  <si>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</si>
  <si>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</si>
  <si>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</si>
  <si>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</si>
  <si>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</si>
  <si>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</si>
  <si>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</si>
  <si>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</si>
  <si>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</si>
  <si>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</si>
  <si>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</si>
  <si>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</si>
  <si>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</si>
  <si>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</si>
  <si>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</si>
  <si>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</si>
  <si>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</si>
  <si>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</si>
  <si>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</si>
  <si>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</si>
  <si>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</si>
  <si>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</si>
  <si>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</si>
  <si>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</si>
  <si>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</si>
  <si>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</si>
  <si>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</si>
  <si>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</si>
  <si>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</si>
  <si>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</si>
  <si>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</si>
  <si>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</si>
  <si>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</si>
  <si>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</si>
  <si>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</si>
  <si>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</si>
  <si>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</si>
  <si>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</si>
  <si>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</si>
  <si>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</si>
  <si>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</si>
  <si>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</si>
  <si>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</si>
  <si>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</si>
  <si>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</si>
  <si>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</si>
  <si>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</si>
  <si>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</si>
  <si>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</si>
  <si>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</si>
  <si>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</si>
  <si>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</si>
  <si>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</si>
  <si>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</si>
  <si>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</si>
  <si>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</si>
  <si>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</si>
  <si>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</si>
  <si>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</si>
  <si>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</si>
  <si>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</si>
  <si>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</si>
  <si>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</si>
  <si>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</si>
  <si>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</si>
  <si>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</si>
  <si>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</si>
  <si>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</si>
  <si>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</si>
  <si>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</si>
  <si>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</si>
  <si>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</si>
  <si>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</si>
  <si>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</si>
  <si>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</si>
  <si>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</si>
  <si>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</si>
  <si>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</si>
  <si>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</si>
  <si>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</si>
  <si>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</si>
  <si>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</si>
  <si>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</si>
  <si>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</si>
  <si>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</si>
  <si>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</si>
  <si>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</si>
  <si>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</si>
  <si>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</si>
  <si>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</si>
  <si>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</si>
  <si>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</si>
  <si>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</si>
  <si>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</si>
  <si>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</si>
  <si>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</si>
  <si>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</si>
  <si>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</si>
  <si>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</si>
  <si>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</si>
  <si>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</si>
  <si>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</si>
  <si>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</si>
  <si>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</si>
  <si>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</si>
  <si>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</si>
  <si>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</si>
  <si>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</si>
  <si>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</si>
  <si>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</si>
  <si>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</si>
  <si>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</si>
  <si>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</si>
  <si>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</si>
  <si>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</si>
  <si>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</si>
  <si>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</si>
  <si>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</si>
  <si>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</si>
  <si>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</si>
  <si>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</si>
  <si>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</si>
  <si>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</si>
  <si>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</si>
  <si>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</si>
  <si>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</si>
  <si>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</si>
  <si>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</si>
  <si>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</si>
  <si>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</si>
  <si>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</si>
  <si>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</si>
  <si>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</si>
  <si>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</si>
  <si>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</si>
  <si>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</si>
  <si>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</si>
  <si>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</si>
  <si>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</si>
  <si>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</si>
  <si>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</si>
  <si>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</si>
  <si>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</si>
  <si>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</si>
  <si>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</si>
  <si>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</si>
  <si>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</si>
  <si>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</si>
  <si>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</si>
  <si>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</si>
  <si>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</si>
  <si>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</si>
  <si>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</si>
  <si>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</si>
  <si>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</si>
  <si>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</si>
  <si>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</si>
  <si>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</si>
  <si>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</si>
  <si>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</si>
  <si>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</si>
  <si>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</si>
  <si>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</si>
  <si>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</si>
  <si>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</si>
  <si>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</si>
  <si>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</si>
  <si>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</si>
  <si>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</si>
  <si>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</si>
  <si>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</si>
  <si>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</si>
  <si>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</si>
  <si>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</si>
  <si>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</si>
  <si>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</si>
  <si>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</si>
  <si>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</si>
  <si>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</si>
  <si>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</si>
  <si>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</si>
  <si>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</si>
  <si>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</si>
  <si>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</si>
  <si>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</si>
  <si>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</si>
  <si>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</si>
  <si>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</si>
  <si>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</si>
  <si>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</si>
  <si>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</si>
  <si>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</si>
  <si>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</si>
  <si>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</si>
  <si>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</si>
  <si>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</si>
  <si>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</si>
  <si>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</si>
  <si>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</si>
  <si>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</si>
  <si>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</si>
  <si>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</si>
  <si>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</si>
  <si>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</si>
  <si>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</si>
  <si>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</si>
  <si>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</si>
  <si>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</si>
  <si>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</si>
  <si>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</si>
  <si>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</si>
  <si>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</si>
  <si>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</si>
  <si>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</si>
  <si>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</si>
  <si>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</si>
  <si>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</si>
  <si>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</si>
  <si>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</si>
  <si>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</si>
  <si>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</si>
  <si>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</si>
  <si>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</si>
  <si>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</si>
  <si>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</si>
  <si>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</si>
  <si>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</si>
  <si>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</si>
  <si>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</si>
  <si>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</si>
  <si>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</si>
  <si>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</si>
  <si>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</si>
  <si>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</si>
  <si>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</si>
  <si>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</si>
  <si>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</si>
  <si>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</si>
  <si>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</si>
  <si>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</si>
  <si>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</si>
  <si>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</si>
  <si>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</si>
  <si>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</si>
  <si>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</si>
  <si>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</si>
  <si>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</si>
  <si>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</si>
  <si>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</si>
  <si>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</si>
  <si>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</si>
  <si>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</si>
  <si>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</si>
  <si>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</si>
  <si>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</si>
  <si>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</si>
  <si>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</si>
  <si>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</si>
  <si>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</si>
  <si>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</si>
  <si>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</si>
  <si>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</si>
  <si>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</si>
  <si>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</si>
  <si>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</si>
  <si>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</si>
  <si>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</si>
  <si>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</si>
  <si>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</si>
  <si>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</si>
  <si>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</si>
  <si>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</si>
  <si>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</si>
  <si>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</si>
  <si>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</si>
  <si>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</si>
  <si>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</si>
  <si>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</si>
  <si>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</si>
  <si>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</si>
  <si>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</si>
  <si>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</si>
  <si>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</si>
  <si>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</si>
  <si>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</si>
  <si>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</si>
  <si>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</si>
  <si>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</si>
  <si>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</si>
  <si>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</si>
  <si>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</si>
  <si>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</si>
  <si>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</si>
  <si>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</si>
  <si>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</si>
  <si>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</si>
  <si>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</si>
  <si>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</si>
  <si>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</si>
  <si>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</si>
  <si>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</si>
  <si>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</si>
  <si>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</si>
  <si>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</si>
  <si>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</si>
  <si>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</si>
  <si>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</si>
  <si>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</si>
  <si>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</si>
  <si>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</si>
  <si>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</si>
  <si>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</si>
  <si>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</si>
  <si>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</si>
  <si>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</si>
  <si>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</si>
  <si>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</si>
  <si>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</si>
  <si>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</si>
  <si>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</si>
  <si>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</si>
  <si>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</si>
  <si>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</si>
  <si>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</si>
  <si>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</si>
  <si>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</si>
  <si>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</si>
  <si>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</si>
  <si>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</si>
  <si>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</si>
  <si>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</si>
  <si>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</si>
  <si>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</si>
  <si>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</si>
  <si>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</si>
  <si>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</si>
  <si>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</si>
  <si>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</si>
  <si>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</si>
  <si>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</si>
  <si>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</si>
  <si>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</si>
  <si>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</si>
  <si>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</si>
  <si>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</si>
  <si>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</si>
  <si>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</si>
  <si>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</si>
  <si>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</si>
  <si>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</si>
  <si>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</si>
  <si>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</si>
  <si>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</si>
  <si>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</si>
  <si>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</si>
  <si>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</si>
  <si>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</si>
  <si>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</si>
  <si>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</si>
  <si>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</si>
  <si>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</si>
  <si>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</si>
  <si>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</si>
  <si>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</si>
  <si>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</si>
  <si>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</si>
  <si>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</si>
  <si>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</si>
  <si>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</si>
  <si>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</si>
  <si>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</si>
  <si>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</si>
  <si>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</si>
  <si>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</si>
  <si>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</si>
  <si>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</si>
  <si>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</si>
  <si>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</si>
  <si>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</si>
  <si>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</si>
  <si>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</si>
  <si>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</si>
  <si>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</si>
  <si>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</si>
  <si>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</si>
  <si>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</si>
  <si>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</si>
  <si>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</si>
  <si>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</si>
  <si>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</si>
  <si>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</si>
  <si>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</si>
  <si>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</si>
  <si>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</si>
  <si>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</si>
  <si>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</si>
  <si>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</si>
  <si>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</si>
  <si>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</si>
  <si>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</si>
  <si>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</si>
  <si>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</si>
  <si>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</si>
  <si>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</si>
  <si>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</si>
  <si>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</si>
  <si>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</si>
  <si>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</si>
  <si>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</si>
  <si>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</si>
  <si>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</si>
  <si>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</si>
  <si>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</si>
  <si>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</si>
  <si>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</si>
  <si>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</si>
  <si>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</si>
  <si>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</si>
  <si>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</si>
  <si>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</si>
  <si>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</si>
  <si>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</si>
  <si>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</si>
  <si>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</si>
  <si>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</si>
  <si>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</si>
  <si>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</si>
  <si>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</si>
  <si>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</si>
  <si>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</si>
  <si>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</si>
  <si>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</si>
  <si>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</si>
  <si>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</si>
  <si>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</si>
  <si>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</si>
  <si>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</si>
  <si>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</si>
  <si>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</si>
  <si>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</si>
  <si>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</si>
  <si>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</si>
  <si>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</si>
  <si>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</si>
  <si>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</si>
  <si>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</si>
  <si>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</si>
  <si>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</si>
  <si>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</si>
  <si>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</si>
  <si>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</si>
  <si>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</si>
  <si>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</si>
  <si>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</si>
  <si>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</si>
  <si>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</si>
  <si>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</si>
  <si>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</si>
  <si>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</si>
  <si>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</si>
  <si>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</si>
  <si>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</si>
  <si>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</si>
  <si>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</si>
  <si>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</si>
  <si>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</si>
  <si>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</si>
  <si>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</si>
  <si>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</si>
  <si>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</si>
  <si>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</si>
  <si>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</si>
  <si>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</si>
  <si>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</si>
  <si>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</si>
  <si>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</si>
  <si>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</si>
  <si>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</si>
  <si>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</si>
  <si>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</si>
  <si>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</si>
  <si>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</si>
  <si>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</si>
  <si>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</si>
  <si>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</si>
  <si>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</si>
  <si>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</si>
  <si>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</si>
  <si>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</si>
  <si>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</si>
  <si>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</si>
  <si>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</si>
  <si>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</si>
  <si>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</si>
  <si>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</si>
  <si>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</si>
  <si>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</si>
  <si>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</si>
  <si>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</si>
  <si>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</si>
  <si>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</si>
  <si>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</si>
  <si>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</si>
  <si>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</si>
  <si>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</si>
  <si>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</si>
  <si>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</si>
  <si>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</si>
  <si>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</si>
  <si>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</si>
  <si>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</si>
  <si>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</si>
  <si>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</si>
  <si>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</si>
  <si>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</si>
  <si>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</si>
  <si>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</si>
  <si>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</si>
  <si>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</si>
  <si>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</si>
  <si>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</si>
  <si>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</si>
  <si>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</si>
  <si>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</si>
  <si>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</si>
  <si>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</si>
  <si>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</si>
  <si>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</si>
  <si>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</si>
  <si>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</si>
  <si>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</si>
  <si>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</si>
  <si>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</si>
  <si>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</si>
  <si>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</si>
  <si>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</si>
  <si>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</si>
  <si>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</si>
  <si>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</si>
  <si>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</si>
  <si>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</si>
  <si>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</si>
  <si>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</si>
  <si>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</si>
  <si>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</si>
  <si>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</si>
  <si>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</si>
  <si>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</si>
  <si>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</si>
  <si>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</si>
  <si>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</si>
  <si>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</si>
  <si>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</si>
  <si>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</si>
  <si>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</si>
  <si>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</si>
  <si>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</si>
  <si>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</si>
  <si>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</si>
  <si>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</si>
  <si>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</si>
  <si>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</si>
  <si>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</si>
  <si>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</si>
  <si>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</si>
  <si>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</si>
  <si>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</si>
  <si>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</si>
  <si>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</si>
  <si>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</si>
  <si>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</si>
  <si>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</si>
  <si>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</si>
  <si>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</si>
  <si>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</si>
  <si>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</si>
  <si>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</si>
  <si>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</si>
  <si>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</si>
  <si>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</si>
  <si>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</si>
  <si>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</si>
  <si>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</si>
  <si>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</si>
  <si>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</si>
  <si>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</si>
  <si>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</si>
  <si>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</si>
  <si>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</si>
  <si>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</si>
  <si>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</si>
  <si>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</si>
  <si>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</si>
  <si>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</si>
  <si>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</si>
  <si>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</si>
  <si>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</si>
  <si>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</si>
  <si>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</si>
  <si>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</si>
  <si>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</si>
  <si>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</si>
  <si>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</si>
  <si>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</si>
  <si>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</si>
  <si>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</si>
  <si>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</si>
  <si>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</si>
  <si>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</si>
  <si>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</si>
  <si>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</si>
  <si>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</si>
  <si>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</si>
  <si>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</si>
  <si>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</si>
  <si>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</si>
  <si>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</si>
  <si>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</si>
  <si>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</si>
  <si>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</si>
  <si>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</si>
  <si>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</si>
  <si>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</si>
  <si>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</si>
  <si>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</si>
  <si>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</si>
  <si>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</si>
  <si>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</si>
  <si>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</si>
  <si>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</si>
  <si>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</si>
  <si>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</si>
  <si>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</si>
  <si>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</si>
  <si>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</si>
  <si>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</si>
  <si>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</si>
  <si>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</si>
  <si>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</si>
  <si>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</si>
  <si>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</si>
  <si>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</si>
  <si>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</si>
  <si>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</si>
  <si>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</si>
  <si>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</si>
  <si>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</si>
  <si>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</si>
  <si>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</si>
  <si>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</si>
  <si>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</si>
  <si>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</si>
  <si>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</si>
  <si>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</si>
  <si>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</si>
  <si>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</si>
  <si>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</si>
  <si>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</si>
  <si>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</si>
  <si>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</si>
  <si>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</si>
  <si>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</si>
  <si>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</si>
  <si>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</si>
  <si>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</si>
  <si>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</si>
  <si>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</si>
  <si>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</si>
  <si>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</si>
  <si>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</si>
  <si>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</si>
  <si>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</si>
  <si>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</si>
  <si>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</si>
  <si>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</si>
  <si>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</si>
  <si>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</si>
  <si>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</si>
  <si>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</si>
  <si>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</si>
  <si>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</si>
  <si>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</si>
  <si>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</si>
  <si>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</si>
  <si>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</si>
  <si>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</si>
  <si>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</si>
  <si>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</si>
  <si>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</si>
  <si>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</si>
  <si>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</si>
  <si>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</si>
  <si>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</si>
  <si>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</si>
  <si>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</si>
  <si>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</si>
  <si>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</si>
  <si>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</si>
  <si>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</si>
  <si>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</si>
  <si>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</si>
  <si>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</si>
  <si>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</si>
  <si>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</si>
  <si>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</si>
  <si>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</si>
  <si>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</si>
  <si>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</si>
  <si>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</si>
  <si>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</si>
  <si>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</si>
  <si>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</si>
  <si>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</si>
  <si>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</si>
  <si>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</si>
  <si>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</si>
  <si>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</si>
  <si>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</si>
  <si>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</si>
  <si>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</si>
  <si>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</si>
  <si>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</si>
  <si>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</si>
  <si>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</si>
  <si>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</si>
  <si>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</si>
  <si>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</si>
  <si>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</si>
  <si>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</si>
  <si>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</si>
  <si>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</si>
  <si>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</si>
  <si>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</si>
  <si>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</si>
  <si>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</si>
  <si>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</si>
  <si>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</si>
  <si>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</si>
  <si>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</si>
  <si>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</si>
  <si>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</si>
  <si>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</si>
  <si>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</si>
  <si>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</si>
  <si>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</si>
  <si>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</si>
  <si>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</si>
  <si>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</si>
  <si>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</si>
  <si>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</si>
  <si>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</si>
  <si>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</si>
  <si>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</si>
  <si>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</si>
  <si>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</si>
  <si>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</si>
  <si>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</si>
  <si>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</si>
  <si>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</si>
  <si>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</si>
  <si>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</si>
  <si>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</si>
  <si>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</si>
  <si>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</si>
  <si>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</si>
  <si>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</si>
  <si>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</si>
  <si>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</si>
  <si>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</si>
  <si>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</si>
  <si>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</si>
  <si>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</si>
  <si>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</si>
  <si>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</si>
  <si>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</si>
  <si>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</si>
  <si>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</si>
  <si>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</si>
  <si>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</si>
  <si>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</si>
  <si>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</si>
  <si>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</si>
  <si>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</si>
  <si>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</si>
  <si>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</si>
  <si>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</si>
  <si>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</si>
  <si>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</si>
  <si>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</si>
  <si>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</si>
  <si>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</si>
  <si>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</si>
  <si>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</si>
  <si>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</si>
  <si>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</si>
  <si>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</si>
  <si>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</si>
  <si>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</si>
  <si>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</si>
  <si>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</si>
  <si>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</si>
  <si>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</si>
  <si>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</si>
  <si>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</si>
  <si>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</si>
  <si>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</si>
  <si>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</si>
  <si>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</si>
  <si>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</si>
  <si>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</si>
  <si>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</si>
  <si>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</si>
  <si>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</si>
  <si>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</si>
  <si>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</si>
  <si>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</si>
  <si>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</si>
  <si>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</si>
  <si>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</si>
  <si>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</si>
  <si>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</si>
  <si>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</si>
  <si>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</si>
  <si>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</si>
  <si>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</si>
  <si>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</si>
  <si>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</si>
  <si>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</si>
  <si>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</si>
  <si>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</si>
  <si>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</si>
  <si>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</si>
  <si>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</si>
  <si>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</si>
  <si>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</si>
  <si>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</si>
  <si>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</si>
  <si>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</si>
  <si>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</si>
  <si>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</si>
  <si>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</si>
  <si>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</si>
  <si>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</si>
  <si>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</si>
  <si>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</si>
  <si>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</si>
  <si>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</si>
  <si>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</si>
  <si>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</si>
  <si>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</si>
  <si>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</si>
  <si>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</si>
  <si>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</si>
  <si>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</si>
  <si>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</si>
  <si>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</si>
  <si>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</si>
  <si>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</si>
  <si>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</si>
  <si>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</si>
  <si>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</si>
  <si>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</si>
  <si>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</si>
  <si>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</si>
  <si>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</si>
  <si>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</si>
  <si>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</si>
  <si>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</si>
  <si>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</si>
  <si>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</si>
  <si>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</si>
  <si>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</si>
  <si>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</si>
  <si>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</si>
  <si>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</si>
  <si>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</si>
  <si>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</si>
  <si>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</si>
  <si>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</si>
  <si>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</si>
  <si>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</si>
  <si>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</si>
  <si>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</si>
  <si>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</si>
  <si>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</si>
  <si>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</si>
  <si>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</si>
  <si>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</si>
  <si>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</si>
  <si>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</si>
  <si>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</si>
  <si>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</si>
  <si>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</si>
  <si>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</si>
  <si>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</si>
  <si>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</si>
  <si>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</si>
  <si>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</si>
  <si>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</si>
  <si>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</si>
  <si>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</si>
  <si>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</si>
  <si>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</si>
  <si>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</si>
  <si>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</si>
  <si>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</si>
  <si>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</si>
  <si>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</si>
  <si>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</si>
  <si>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</si>
  <si>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</si>
  <si>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</si>
  <si>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</si>
  <si>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</si>
  <si>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</si>
  <si>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</si>
  <si>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</si>
  <si>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</si>
  <si>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</si>
  <si>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</si>
  <si>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</si>
  <si>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</si>
  <si>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</si>
  <si>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</si>
  <si>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</si>
  <si>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</si>
  <si>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</si>
  <si>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</si>
  <si>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</si>
  <si>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</si>
  <si>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</si>
  <si>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</si>
  <si>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</si>
  <si>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</si>
  <si>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</si>
  <si>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</si>
  <si>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</si>
  <si>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</si>
  <si>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</si>
  <si>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</si>
  <si>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</si>
  <si>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</si>
  <si>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</si>
  <si>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</si>
  <si>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</si>
  <si>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</si>
  <si>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</si>
  <si>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</si>
  <si>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</si>
  <si>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</si>
  <si>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</si>
  <si>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</si>
  <si>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</si>
  <si>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</si>
  <si>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</si>
  <si>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</si>
  <si>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</si>
  <si>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</si>
  <si>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</si>
  <si>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</si>
  <si>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</si>
  <si>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</si>
  <si>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</si>
  <si>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</si>
  <si>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</si>
  <si>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</si>
  <si>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</si>
  <si>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</si>
  <si>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</si>
  <si>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</si>
  <si>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</si>
  <si>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</si>
  <si>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</si>
  <si>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</si>
  <si>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</si>
  <si>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</si>
  <si>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</si>
  <si>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</si>
  <si>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</si>
  <si>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</si>
  <si>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</si>
  <si>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</si>
  <si>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</si>
  <si>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</si>
  <si>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</si>
  <si>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</si>
  <si>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</si>
  <si>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</si>
  <si>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</si>
  <si>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</si>
  <si>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</si>
  <si>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</si>
  <si>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</si>
  <si>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</si>
  <si>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</si>
  <si>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</si>
  <si>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</si>
  <si>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</si>
  <si>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</si>
  <si>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</si>
  <si>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</si>
  <si>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</si>
  <si>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</si>
  <si>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</si>
  <si>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</si>
  <si>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</si>
  <si>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</si>
  <si>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</si>
  <si>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</si>
  <si>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</si>
  <si>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</si>
  <si>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</si>
  <si>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</si>
  <si>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</si>
  <si>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</si>
  <si>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</si>
  <si>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</si>
  <si>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</si>
  <si>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</si>
  <si>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</si>
  <si>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</si>
  <si>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</si>
  <si>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</si>
  <si>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</si>
  <si>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</si>
  <si>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</si>
  <si>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</si>
  <si>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</si>
  <si>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</si>
  <si>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</si>
  <si>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</si>
  <si>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</si>
  <si>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</si>
  <si>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</si>
  <si>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</si>
  <si>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</si>
  <si>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</si>
  <si>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</si>
  <si>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</si>
  <si>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</si>
  <si>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</si>
  <si>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</si>
  <si>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</si>
  <si>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</si>
  <si>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</si>
  <si>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</si>
  <si>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</si>
  <si>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</si>
  <si>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</si>
  <si>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</si>
  <si>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</si>
  <si>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</si>
  <si>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</si>
  <si>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</si>
  <si>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</si>
  <si>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</si>
  <si>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</si>
  <si>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</si>
  <si>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</si>
  <si>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</si>
  <si>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</si>
  <si>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</si>
  <si>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</si>
  <si>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</si>
  <si>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</si>
  <si>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</si>
  <si>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</si>
  <si>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</si>
  <si>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</si>
  <si>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</si>
  <si>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</si>
  <si>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</si>
  <si>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</si>
  <si>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</si>
  <si>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</si>
  <si>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</si>
  <si>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</si>
  <si>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</si>
  <si>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</si>
  <si>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</si>
  <si>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</si>
  <si>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</si>
  <si>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</si>
  <si>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</si>
  <si>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</si>
  <si>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</si>
  <si>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</si>
  <si>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</si>
  <si>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</si>
  <si>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</si>
  <si>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</si>
  <si>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</si>
  <si>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</si>
  <si>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</si>
  <si>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</si>
  <si>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</si>
  <si>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</si>
  <si>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</si>
  <si>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</si>
  <si>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</si>
  <si>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</si>
  <si>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</si>
  <si>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</si>
  <si>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</si>
  <si>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</si>
  <si>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</si>
  <si>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</si>
  <si>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</si>
  <si>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</si>
  <si>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</si>
  <si>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</si>
  <si>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</si>
  <si>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</si>
  <si>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</si>
  <si>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</si>
  <si>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</si>
  <si>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</si>
  <si>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</si>
  <si>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</si>
  <si>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</si>
  <si>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</si>
  <si>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</si>
  <si>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</si>
  <si>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</si>
  <si>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</si>
  <si>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</si>
  <si>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</si>
  <si>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</si>
  <si>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</si>
  <si>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</si>
  <si>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</si>
  <si>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</si>
  <si>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</si>
  <si>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</si>
  <si>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</si>
  <si>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</si>
  <si>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</si>
  <si>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</si>
  <si>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</si>
  <si>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</si>
  <si>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</si>
  <si>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</si>
  <si>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</si>
  <si>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</si>
  <si>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</si>
  <si>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</si>
  <si>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</si>
  <si>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</si>
  <si>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</si>
  <si>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</si>
  <si>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</si>
  <si>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</si>
  <si>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</si>
  <si>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</si>
  <si>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</si>
  <si>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</si>
  <si>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</si>
  <si>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</si>
  <si>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</si>
  <si>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</si>
  <si>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</si>
  <si>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</si>
  <si>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</si>
  <si>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</si>
  <si>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</si>
  <si>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</si>
  <si>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</si>
  <si>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</si>
  <si>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</si>
  <si>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</si>
  <si>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</si>
  <si>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</si>
  <si>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</si>
  <si>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</si>
  <si>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</si>
  <si>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</si>
  <si>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</si>
  <si>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</si>
  <si>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</si>
  <si>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</si>
  <si>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</si>
  <si>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</si>
  <si>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</si>
  <si>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</si>
  <si>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</si>
  <si>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</si>
  <si>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</si>
  <si>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</si>
  <si>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</si>
  <si>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</si>
  <si>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</si>
  <si>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</si>
  <si>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</si>
  <si>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</si>
  <si>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</si>
  <si>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</si>
  <si>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</si>
  <si>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</si>
  <si>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</si>
  <si>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</si>
  <si>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</si>
  <si>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</si>
  <si>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</si>
  <si>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</si>
  <si>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</si>
  <si>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</si>
  <si>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</si>
  <si>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</si>
  <si>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</si>
  <si>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</si>
  <si>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</si>
  <si>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</si>
  <si>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</si>
  <si>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</si>
  <si>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</si>
  <si>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</si>
  <si>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</si>
  <si>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</si>
  <si>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</si>
  <si>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</si>
  <si>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</si>
  <si>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</si>
  <si>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</si>
  <si>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</si>
  <si>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</si>
  <si>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</si>
  <si>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</si>
  <si>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</si>
  <si>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</si>
  <si>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</si>
  <si>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</si>
  <si>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</si>
  <si>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</si>
  <si>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</si>
  <si>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</si>
  <si>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</si>
  <si>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</si>
  <si>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</si>
  <si>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</si>
  <si>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</si>
  <si>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</si>
  <si>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</si>
  <si>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</si>
  <si>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</si>
  <si>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</si>
  <si>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</si>
  <si>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</si>
  <si>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</si>
  <si>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</si>
  <si>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</si>
  <si>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</si>
  <si>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</si>
  <si>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</si>
  <si>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</si>
  <si>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</si>
  <si>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</si>
  <si>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</si>
  <si>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</si>
  <si>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</si>
  <si>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</si>
  <si>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</si>
  <si>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</si>
  <si>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</si>
  <si>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</si>
  <si>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</si>
  <si>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</si>
  <si>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</si>
  <si>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</si>
  <si>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</si>
  <si>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</si>
  <si>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</si>
  <si>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</si>
  <si>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</si>
  <si>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</si>
  <si>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</si>
  <si>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</si>
  <si>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</si>
  <si>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</si>
  <si>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</si>
  <si>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</si>
  <si>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</si>
  <si>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</si>
  <si>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</si>
  <si>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</si>
  <si>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</si>
  <si>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</si>
  <si>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</si>
  <si>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</si>
  <si>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</si>
  <si>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</si>
  <si>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</si>
  <si>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</si>
  <si>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</si>
  <si>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</si>
  <si>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</si>
  <si>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</si>
  <si>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</si>
  <si>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</si>
  <si>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</si>
  <si>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</si>
  <si>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</si>
  <si>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</si>
  <si>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</si>
  <si>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</si>
  <si>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</si>
  <si>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</si>
  <si>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</si>
  <si>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</si>
  <si>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</si>
  <si>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</si>
  <si>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</si>
  <si>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</si>
  <si>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</si>
  <si>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</si>
  <si>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</si>
  <si>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</si>
  <si>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</si>
  <si>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</si>
  <si>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</si>
  <si>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</si>
  <si>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</si>
  <si>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</si>
  <si>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</si>
  <si>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</si>
  <si>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</si>
  <si>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</si>
  <si>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</si>
  <si>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</si>
  <si>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</si>
  <si>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</si>
  <si>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</si>
  <si>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</si>
  <si>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</si>
  <si>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</si>
  <si>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</si>
  <si>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</si>
  <si>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</si>
  <si>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</si>
  <si>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</si>
  <si>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</si>
  <si>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</si>
  <si>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</si>
  <si>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</si>
  <si>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</si>
  <si>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</si>
  <si>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</si>
  <si>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</si>
  <si>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</si>
  <si>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</si>
  <si>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</si>
  <si>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</si>
  <si>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</si>
  <si>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</si>
  <si>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</si>
  <si>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</si>
  <si>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</si>
  <si>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</si>
  <si>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</si>
  <si>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</si>
  <si>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</si>
  <si>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</si>
  <si>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</si>
  <si>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</si>
  <si>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</si>
  <si>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</si>
  <si>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</si>
  <si>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</si>
  <si>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</si>
  <si>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</si>
  <si>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</si>
  <si>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</si>
  <si>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</si>
  <si>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</si>
  <si>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</si>
  <si>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</si>
  <si>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</si>
  <si>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</si>
  <si>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</si>
  <si>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</si>
  <si>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</si>
  <si>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</si>
  <si>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</si>
  <si>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</si>
  <si>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</si>
  <si>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</si>
  <si>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</si>
  <si>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</si>
  <si>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</si>
  <si>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</si>
  <si>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</si>
  <si>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</si>
  <si>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</si>
  <si>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</si>
  <si>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</si>
  <si>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</si>
  <si>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</si>
  <si>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</si>
  <si>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</si>
  <si>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</si>
  <si>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</si>
  <si>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</si>
  <si>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</si>
  <si>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</si>
  <si>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</si>
  <si>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</si>
  <si>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</si>
  <si>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</si>
  <si>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</si>
  <si>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</si>
  <si>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</si>
  <si>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</si>
  <si>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</si>
  <si>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</si>
  <si>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</si>
  <si>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</si>
  <si>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</si>
  <si>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</si>
  <si>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</si>
  <si>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</si>
  <si>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</si>
  <si>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</si>
  <si>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</si>
  <si>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</si>
  <si>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</si>
  <si>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</si>
  <si>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</si>
  <si>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</si>
  <si>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</si>
  <si>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</si>
  <si>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</si>
  <si>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</si>
  <si>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</si>
  <si>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</si>
  <si>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</si>
  <si>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</si>
  <si>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</si>
  <si>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</si>
  <si>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</si>
  <si>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</si>
  <si>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</si>
  <si>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</si>
  <si>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</si>
  <si>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</si>
  <si>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</si>
  <si>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</si>
  <si>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</si>
  <si>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</si>
  <si>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</si>
  <si>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</si>
  <si>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</si>
  <si>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</si>
  <si>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</si>
  <si>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</si>
  <si>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</si>
  <si>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</si>
  <si>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</si>
  <si>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</si>
  <si>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</si>
  <si>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</si>
  <si>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</si>
  <si>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</si>
  <si>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</si>
  <si>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</si>
  <si>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</si>
  <si>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</si>
  <si>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</si>
  <si>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</si>
  <si>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</si>
  <si>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</si>
  <si>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</si>
  <si>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</si>
  <si>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</si>
  <si>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</si>
  <si>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</si>
  <si>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</si>
  <si>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</si>
  <si>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</si>
  <si>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</si>
  <si>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</si>
  <si>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</si>
  <si>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</si>
  <si>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</si>
  <si>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</si>
  <si>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</si>
  <si>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</si>
  <si>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</si>
  <si>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</si>
  <si>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</si>
  <si>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</si>
  <si>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</si>
  <si>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</si>
  <si>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</si>
  <si>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</si>
  <si>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</si>
  <si>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</si>
  <si>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</si>
  <si>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</si>
  <si>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</si>
  <si>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</si>
  <si>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</si>
  <si>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</si>
  <si>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</si>
  <si>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</si>
  <si>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</si>
  <si>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</si>
  <si>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</si>
  <si>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</si>
  <si>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</si>
  <si>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</si>
  <si>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</si>
  <si>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</si>
  <si>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</si>
  <si>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</si>
  <si>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</si>
  <si>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</si>
  <si>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</si>
  <si>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</si>
  <si>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</si>
  <si>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</si>
  <si>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</si>
  <si>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</si>
  <si>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</si>
  <si>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</si>
  <si>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</si>
  <si>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</si>
  <si>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</si>
  <si>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</si>
  <si>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</si>
  <si>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</si>
  <si>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</si>
  <si>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</si>
  <si>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</si>
  <si>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</si>
  <si>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</si>
  <si>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</si>
  <si>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</si>
  <si>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</si>
  <si>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</si>
  <si>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</si>
  <si>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</si>
  <si>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</si>
  <si>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</si>
  <si>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</si>
  <si>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</si>
  <si>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</si>
  <si>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</si>
  <si>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</si>
  <si>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</si>
  <si>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</si>
  <si>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</si>
  <si>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</si>
  <si>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</si>
  <si>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</si>
  <si>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</si>
  <si>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</si>
  <si>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</si>
  <si>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</si>
  <si>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</si>
  <si>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</si>
  <si>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</si>
  <si>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</si>
  <si>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</si>
  <si>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</si>
  <si>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</si>
  <si>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</si>
  <si>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</si>
  <si>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</si>
  <si>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</si>
  <si>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</si>
  <si>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</si>
  <si>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</si>
  <si>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</si>
  <si>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</si>
  <si>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</si>
  <si>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</si>
  <si>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</si>
  <si>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</si>
  <si>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</si>
  <si>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</si>
  <si>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</si>
  <si>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</si>
  <si>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</si>
  <si>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</si>
  <si>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</si>
  <si>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</si>
  <si>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</si>
  <si>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</si>
  <si>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</si>
  <si>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</si>
  <si>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</si>
  <si>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</si>
  <si>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</si>
  <si>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</si>
  <si>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</si>
  <si>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</si>
  <si>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</si>
  <si>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</si>
  <si>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</si>
  <si>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</si>
  <si>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</si>
  <si>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</si>
  <si>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</si>
  <si>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</si>
  <si>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</si>
  <si>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</si>
  <si>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</si>
  <si>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</si>
  <si>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</si>
  <si>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</si>
  <si>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</si>
  <si>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</si>
  <si>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</si>
  <si>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</si>
  <si>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</si>
  <si>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</si>
  <si>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</si>
  <si>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</si>
  <si>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</si>
  <si>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</si>
  <si>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</si>
  <si>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</si>
  <si>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</si>
  <si>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</si>
  <si>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</si>
  <si>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</si>
  <si>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</si>
  <si>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</si>
  <si>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</si>
  <si>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</si>
  <si>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</si>
  <si>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</si>
  <si>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</si>
  <si>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</si>
  <si>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</si>
  <si>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</si>
  <si>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</si>
  <si>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</si>
  <si>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</si>
  <si>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</si>
  <si>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</si>
  <si>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</si>
  <si>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</si>
  <si>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</si>
  <si>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</si>
  <si>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</si>
  <si>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</si>
  <si>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</si>
  <si>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</si>
  <si>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</si>
  <si>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</si>
  <si>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</si>
  <si>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</si>
  <si>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</si>
  <si>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</si>
  <si>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</si>
  <si>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</si>
  <si>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</si>
  <si>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</si>
  <si>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</si>
  <si>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</si>
  <si>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</si>
  <si>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</si>
  <si>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</si>
  <si>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</si>
  <si>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</si>
  <si>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</si>
  <si>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</si>
  <si>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</si>
  <si>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</si>
  <si>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</si>
  <si>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</si>
  <si>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</si>
  <si>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</si>
  <si>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</si>
  <si>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</si>
  <si>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</si>
  <si>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</si>
  <si>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</si>
  <si>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</si>
  <si>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</si>
  <si>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</si>
  <si>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</si>
  <si>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</si>
  <si>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</si>
  <si>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</si>
  <si>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</si>
  <si>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</si>
  <si>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</si>
  <si>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</si>
  <si>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</si>
  <si>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</si>
  <si>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</si>
  <si>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</si>
  <si>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</si>
  <si>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</si>
  <si>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</si>
  <si>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</si>
  <si>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</si>
  <si>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</si>
  <si>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</si>
  <si>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</si>
  <si>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</si>
  <si>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</si>
  <si>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</si>
  <si>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</si>
  <si>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</si>
  <si>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</si>
  <si>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</si>
  <si>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</si>
  <si>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</si>
  <si>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</si>
  <si>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</si>
  <si>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</si>
  <si>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</si>
  <si>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</si>
  <si>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</si>
  <si>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</si>
  <si>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</si>
  <si>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</si>
  <si>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</si>
  <si>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</si>
  <si>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</si>
  <si>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</si>
  <si>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</si>
  <si>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</si>
  <si>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</si>
  <si>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</si>
  <si>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</si>
  <si>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</si>
  <si>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</si>
  <si>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</si>
  <si>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</si>
  <si>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</si>
  <si>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</si>
  <si>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</si>
  <si>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</si>
  <si>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</si>
  <si>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</si>
  <si>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</si>
  <si>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</si>
  <si>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</si>
  <si>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</si>
  <si>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</si>
  <si>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</si>
  <si>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</si>
  <si>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</si>
  <si>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</si>
  <si>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</si>
  <si>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</si>
  <si>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</si>
  <si>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</si>
  <si>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</si>
  <si>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</si>
  <si>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</si>
  <si>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</si>
  <si>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</si>
  <si>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</si>
  <si>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</si>
  <si>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</si>
  <si>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</si>
  <si>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</si>
  <si>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</si>
  <si>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</si>
  <si>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</si>
  <si>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</si>
  <si>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</si>
  <si>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</si>
  <si>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</si>
  <si>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</si>
  <si>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</si>
  <si>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</si>
  <si>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</si>
  <si>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</si>
  <si>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</si>
  <si>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</si>
  <si>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</si>
  <si>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</si>
  <si>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</si>
  <si>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</si>
  <si>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</si>
  <si>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</si>
  <si>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</si>
  <si>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</si>
  <si>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</si>
  <si>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</si>
  <si>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</si>
  <si>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</si>
  <si>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</si>
  <si>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</si>
  <si>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</si>
  <si>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</si>
  <si>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</si>
  <si>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</si>
  <si>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</si>
  <si>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</si>
  <si>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</si>
  <si>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</si>
  <si>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</si>
  <si>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</si>
  <si>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</si>
  <si>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</si>
  <si>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</si>
  <si>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</si>
  <si>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</si>
  <si>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</si>
  <si>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</si>
  <si>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</si>
  <si>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</si>
  <si>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</si>
  <si>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</si>
  <si>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</si>
  <si>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</si>
  <si>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</si>
  <si>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</si>
  <si>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</si>
  <si>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</si>
  <si>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</si>
  <si>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</si>
  <si>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</si>
  <si>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</si>
  <si>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</si>
  <si>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</si>
  <si>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</si>
  <si>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</si>
  <si>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</si>
  <si>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</si>
  <si>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</si>
  <si>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</si>
  <si>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</si>
  <si>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</si>
  <si>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</si>
  <si>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</si>
  <si>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</si>
  <si>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</si>
  <si>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</si>
  <si>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</si>
  <si>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</si>
  <si>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</si>
  <si>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</si>
  <si>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</si>
  <si>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</si>
  <si>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</si>
  <si>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</si>
  <si>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</si>
  <si>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</si>
  <si>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</si>
  <si>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</si>
  <si>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</si>
  <si>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</si>
  <si>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</si>
  <si>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</si>
  <si>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</si>
  <si>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</si>
  <si>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</si>
  <si>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</si>
  <si>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</si>
  <si>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</si>
  <si>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</si>
  <si>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</si>
  <si>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</si>
  <si>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</si>
  <si>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</si>
  <si>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</si>
  <si>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</si>
  <si>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</si>
  <si>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</si>
  <si>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</si>
  <si>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</si>
  <si>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</si>
  <si>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</si>
  <si>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</si>
  <si>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</si>
  <si>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</si>
  <si>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</si>
  <si>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</si>
  <si>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</si>
  <si>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</si>
  <si>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</si>
  <si>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</si>
  <si>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</si>
  <si>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</si>
  <si>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</si>
  <si>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</si>
  <si>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</si>
  <si>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</si>
  <si>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</si>
  <si>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</si>
  <si>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</si>
  <si>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</si>
  <si>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</si>
  <si>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</si>
  <si>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</si>
  <si>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</si>
  <si>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</si>
  <si>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</si>
  <si>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</si>
  <si>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</si>
  <si>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</si>
  <si>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</si>
  <si>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</si>
  <si>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</si>
  <si>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</si>
  <si>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</si>
  <si>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</si>
  <si>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</si>
  <si>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</si>
  <si>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</si>
  <si>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</si>
  <si>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</si>
  <si>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</si>
  <si>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</si>
  <si>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</si>
  <si>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</si>
  <si>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</si>
  <si>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</si>
  <si>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</si>
  <si>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</si>
  <si>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</si>
  <si>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</si>
  <si>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</si>
  <si>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</si>
  <si>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</si>
  <si>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</si>
  <si>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</si>
  <si>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</si>
  <si>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</si>
  <si>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</si>
  <si>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</si>
  <si>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</si>
  <si>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</si>
  <si>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</si>
  <si>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</si>
  <si>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</si>
  <si>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</si>
  <si>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</si>
  <si>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</si>
  <si>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</si>
  <si>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</si>
  <si>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</si>
  <si>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</si>
  <si>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</si>
  <si>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</si>
  <si>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</si>
  <si>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</si>
  <si>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</si>
  <si>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</si>
  <si>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</si>
  <si>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</si>
  <si>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</si>
  <si>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</si>
  <si>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</si>
  <si>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</si>
  <si>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</si>
  <si>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</si>
  <si>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</si>
  <si>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</si>
  <si>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</si>
  <si>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</si>
  <si>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</si>
  <si>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</si>
  <si>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</si>
  <si>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</si>
  <si>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</si>
  <si>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</si>
  <si>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</si>
  <si>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</si>
  <si>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</si>
  <si>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</si>
  <si>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</si>
  <si>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</si>
  <si>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</si>
  <si>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</si>
  <si>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</si>
  <si>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</si>
  <si>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</si>
  <si>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</si>
  <si>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</si>
  <si>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</si>
  <si>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</si>
  <si>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</si>
  <si>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</si>
  <si>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</si>
  <si>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</si>
  <si>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</si>
  <si>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</si>
  <si>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</si>
  <si>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</si>
  <si>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</si>
  <si>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</si>
  <si>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</si>
  <si>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</si>
  <si>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</si>
  <si>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</si>
  <si>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</si>
  <si>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</si>
  <si>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</si>
  <si>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</si>
  <si>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</si>
  <si>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</si>
  <si>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</si>
  <si>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</si>
  <si>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</si>
  <si>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</si>
  <si>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</si>
  <si>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</si>
  <si>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</si>
  <si>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</si>
  <si>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</si>
  <si>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</si>
  <si>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</si>
  <si>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</si>
  <si>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</si>
  <si>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</si>
  <si>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</si>
  <si>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</si>
  <si>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</si>
  <si>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</si>
  <si>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</si>
  <si>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</si>
  <si>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</si>
  <si>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</si>
  <si>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</si>
  <si>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</si>
  <si>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</si>
  <si>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</si>
  <si>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</si>
  <si>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</si>
  <si>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</si>
  <si>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</si>
  <si>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</si>
  <si>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</si>
  <si>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</si>
  <si>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</si>
  <si>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</si>
  <si>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</si>
  <si>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</si>
  <si>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</si>
  <si>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</si>
  <si>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</si>
  <si>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</si>
  <si>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</si>
  <si>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</si>
  <si>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</si>
  <si>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</si>
  <si>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</si>
  <si>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</si>
  <si>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</si>
  <si>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</si>
  <si>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</si>
  <si>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</si>
  <si>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</si>
  <si>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</si>
  <si>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</si>
  <si>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</si>
  <si>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</si>
  <si>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</si>
  <si>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</si>
  <si>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</si>
  <si>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</si>
  <si>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</si>
  <si>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</si>
  <si>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</si>
  <si>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</si>
  <si>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</si>
  <si>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</si>
  <si>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</si>
  <si>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</si>
  <si>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</si>
  <si>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</si>
  <si>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</si>
  <si>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</si>
  <si>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</si>
  <si>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</si>
  <si>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</si>
  <si>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</si>
  <si>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</si>
  <si>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</si>
  <si>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</si>
  <si>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</si>
  <si>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</si>
  <si>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</si>
  <si>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</si>
  <si>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</si>
  <si>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</si>
  <si>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</si>
  <si>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</si>
  <si>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</si>
  <si>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</si>
  <si>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</si>
  <si>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</si>
  <si>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</si>
  <si>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</si>
  <si>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</si>
  <si>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</si>
  <si>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</si>
  <si>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</si>
  <si>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</si>
  <si>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</si>
  <si>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</si>
  <si>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</si>
  <si>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</si>
  <si>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</si>
  <si>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</si>
  <si>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</si>
  <si>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</si>
  <si>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</si>
  <si>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</si>
  <si>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</si>
  <si>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</si>
  <si>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</si>
  <si>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</si>
  <si>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</si>
  <si>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</si>
  <si>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</si>
  <si>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</si>
  <si>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</si>
  <si>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</si>
  <si>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</si>
  <si>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</si>
  <si>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</si>
  <si>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</si>
  <si>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</si>
  <si>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</si>
  <si>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</si>
  <si>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</si>
  <si>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</si>
  <si>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</si>
  <si>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</si>
  <si>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</si>
  <si>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</si>
  <si>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</si>
  <si>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</si>
  <si>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</si>
  <si>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</si>
  <si>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</si>
  <si>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</si>
  <si>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</si>
  <si>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</si>
  <si>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</si>
  <si>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</si>
  <si>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</si>
  <si>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</si>
  <si>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</si>
  <si>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</si>
  <si>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</si>
  <si>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</si>
  <si>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</si>
  <si>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</si>
  <si>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</si>
  <si>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</si>
  <si>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</si>
  <si>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</si>
  <si>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</si>
  <si>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</si>
  <si>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</si>
  <si>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</si>
  <si>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</si>
  <si>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</si>
  <si>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</si>
  <si>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</si>
  <si>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</si>
  <si>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</si>
  <si>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</si>
  <si>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</si>
  <si>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</si>
  <si>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</si>
  <si>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</si>
  <si>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</si>
  <si>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</si>
  <si>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</si>
  <si>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</si>
  <si>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</si>
  <si>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</si>
  <si>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</si>
  <si>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</si>
  <si>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</si>
  <si>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</si>
  <si>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</si>
  <si>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</si>
  <si>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</si>
  <si>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</si>
  <si>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</si>
  <si>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</si>
  <si>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</si>
  <si>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</si>
  <si>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</si>
  <si>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</si>
  <si>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</si>
  <si>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</si>
  <si>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</si>
  <si>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</si>
  <si>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</si>
  <si>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</si>
  <si>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</si>
  <si>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</si>
  <si>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</si>
  <si>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</si>
  <si>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</si>
  <si>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</si>
  <si>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</si>
  <si>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</si>
  <si>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</si>
  <si>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</si>
  <si>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</si>
  <si>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</si>
  <si>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</si>
  <si>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</si>
  <si>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</si>
  <si>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</si>
  <si>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</si>
  <si>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</si>
  <si>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</si>
  <si>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</si>
  <si>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</si>
  <si>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</si>
  <si>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</si>
  <si>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</si>
  <si>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</si>
  <si>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</si>
  <si>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</si>
  <si>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</si>
  <si>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</si>
  <si>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</si>
  <si>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</si>
  <si>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</si>
  <si>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</si>
  <si>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</si>
  <si>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</si>
  <si>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</si>
  <si>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</si>
  <si>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</si>
  <si>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</si>
  <si>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</si>
  <si>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</si>
  <si>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</si>
  <si>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</si>
  <si>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</si>
  <si>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</si>
  <si>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</si>
  <si>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</si>
  <si>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</si>
  <si>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</si>
  <si>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</si>
  <si>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</si>
  <si>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</si>
  <si>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</si>
  <si>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</si>
  <si>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</si>
  <si>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</si>
  <si>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</si>
  <si>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</si>
  <si>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</si>
  <si>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</si>
  <si>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</si>
  <si>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</si>
  <si>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</si>
  <si>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</si>
  <si>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</si>
  <si>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</si>
  <si>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</si>
  <si>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</si>
  <si>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</si>
  <si>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</si>
  <si>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</si>
  <si>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</si>
  <si>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</si>
  <si>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</si>
  <si>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</si>
  <si>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</si>
  <si>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</si>
  <si>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</si>
  <si>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</si>
  <si>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</si>
  <si>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</si>
  <si>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</si>
  <si>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</si>
  <si>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</si>
  <si>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</si>
  <si>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</si>
  <si>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</si>
  <si>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</si>
  <si>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</si>
  <si>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</si>
  <si>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</si>
  <si>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</si>
  <si>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</si>
  <si>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</si>
  <si>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</si>
  <si>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</si>
  <si>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</si>
  <si>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</si>
  <si>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</si>
  <si>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</si>
  <si>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</si>
  <si>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</si>
  <si>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</si>
  <si>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</si>
  <si>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</si>
  <si>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</si>
  <si>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</si>
  <si>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</si>
  <si>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</si>
  <si>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</si>
  <si>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</si>
  <si>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</si>
  <si>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</si>
  <si>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</si>
  <si>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</si>
  <si>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</si>
  <si>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</si>
  <si>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</si>
  <si>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</si>
  <si>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</si>
  <si>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</si>
  <si>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</si>
  <si>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</si>
  <si>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</si>
  <si>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</si>
  <si>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</si>
  <si>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</si>
  <si>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</si>
  <si>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</si>
  <si>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</si>
  <si>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</si>
  <si>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</si>
  <si>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</si>
  <si>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</si>
  <si>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</si>
  <si>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</si>
  <si>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</si>
  <si>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</si>
  <si>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</si>
  <si>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</si>
  <si>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</si>
  <si>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</si>
  <si>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</si>
  <si>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</si>
  <si>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</si>
  <si>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</si>
  <si>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</si>
  <si>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</si>
  <si>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</si>
  <si>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</si>
  <si>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</si>
  <si>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</si>
  <si>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</si>
  <si>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</si>
  <si>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</si>
  <si>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</si>
  <si>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</si>
  <si>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</si>
  <si>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</si>
  <si>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</si>
  <si>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</si>
  <si>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</si>
  <si>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</si>
  <si>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</si>
  <si>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</si>
  <si>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</si>
  <si>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</si>
  <si>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</si>
  <si>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</si>
  <si>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</si>
  <si>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</si>
  <si>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</si>
  <si>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</si>
  <si>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</si>
  <si>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</si>
  <si>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</si>
  <si>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</si>
  <si>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</si>
  <si>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</si>
  <si>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</si>
  <si>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</si>
  <si>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</si>
  <si>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</si>
  <si>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</si>
  <si>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</si>
  <si>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</si>
  <si>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</si>
  <si>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</si>
  <si>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</si>
  <si>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</si>
  <si>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</si>
  <si>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</si>
  <si>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</si>
  <si>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</si>
  <si>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</si>
  <si>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</si>
  <si>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</si>
  <si>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</si>
  <si>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</si>
  <si>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</si>
  <si>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</si>
  <si>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</si>
  <si>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</si>
  <si>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</si>
  <si>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</si>
  <si>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</si>
  <si>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</si>
  <si>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</si>
  <si>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</si>
  <si>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</si>
  <si>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</si>
  <si>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</si>
  <si>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</si>
  <si>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</si>
  <si>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</si>
  <si>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</si>
  <si>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</si>
  <si>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</si>
  <si>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</si>
  <si>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</si>
  <si>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</si>
  <si>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</si>
  <si>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</si>
  <si>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</si>
  <si>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</si>
  <si>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</si>
  <si>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</si>
  <si>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</si>
  <si>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</si>
  <si>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</si>
  <si>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</si>
  <si>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</si>
  <si>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</si>
  <si>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</si>
  <si>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</si>
  <si>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</si>
  <si>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</si>
  <si>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</si>
  <si>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</si>
  <si>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</si>
  <si>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</si>
  <si>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</si>
  <si>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</si>
  <si>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</si>
  <si>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</si>
  <si>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</si>
  <si>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</si>
  <si>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</si>
  <si>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</si>
  <si>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</si>
  <si>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</si>
  <si>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</si>
  <si>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</si>
  <si>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</si>
  <si>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</si>
  <si>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</si>
  <si>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</si>
  <si>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</si>
  <si>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</si>
  <si>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</si>
  <si>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</si>
  <si>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</si>
  <si>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</si>
  <si>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</si>
  <si>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</si>
  <si>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</si>
  <si>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</si>
  <si>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</si>
  <si>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</si>
  <si>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</si>
  <si>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</si>
  <si>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</si>
  <si>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</si>
  <si>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</si>
  <si>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</si>
  <si>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</si>
  <si>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</si>
  <si>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</si>
  <si>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</si>
  <si>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</si>
  <si>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</si>
  <si>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</si>
  <si>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</si>
  <si>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</si>
  <si>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</si>
  <si>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</si>
  <si>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</si>
  <si>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</si>
  <si>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</si>
  <si>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</si>
  <si>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</si>
  <si>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</si>
  <si>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</si>
  <si>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</si>
  <si>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</si>
  <si>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</si>
  <si>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</si>
  <si>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</si>
  <si>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</si>
  <si>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</si>
  <si>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</si>
  <si>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</si>
  <si>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</si>
  <si>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</si>
  <si>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</si>
  <si>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</si>
  <si>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</si>
  <si>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</si>
  <si>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</si>
  <si>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</si>
  <si>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</si>
  <si>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</si>
  <si>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</si>
  <si>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</si>
  <si>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</si>
  <si>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</si>
  <si>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</si>
  <si>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</si>
  <si>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</si>
  <si>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</si>
  <si>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</si>
  <si>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</si>
  <si>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</si>
  <si>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</si>
  <si>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</si>
  <si>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</si>
  <si>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</si>
  <si>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</si>
  <si>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</si>
  <si>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</si>
  <si>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</si>
  <si>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</si>
  <si>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</si>
  <si>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</si>
  <si>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</si>
  <si>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</si>
  <si>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</si>
  <si>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</si>
  <si>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</si>
  <si>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</si>
  <si>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</si>
  <si>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</si>
  <si>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</si>
  <si>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</si>
  <si>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</si>
  <si>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</si>
  <si>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</si>
  <si>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</si>
  <si>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</si>
  <si>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</si>
  <si>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</si>
  <si>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</si>
  <si>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</si>
  <si>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</si>
  <si>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</si>
  <si>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</si>
  <si>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</si>
  <si>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</si>
  <si>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</si>
  <si>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</si>
  <si>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</si>
  <si>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</si>
  <si>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</si>
  <si>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</si>
  <si>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</si>
  <si>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</si>
  <si>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</si>
  <si>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</si>
  <si>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</si>
  <si>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</si>
  <si>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</si>
  <si>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</si>
  <si>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</si>
  <si>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</si>
  <si>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</si>
  <si>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</si>
  <si>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</si>
  <si>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</si>
  <si>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</si>
  <si>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</si>
  <si>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</si>
  <si>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</si>
  <si>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</si>
  <si>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</si>
  <si>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</si>
  <si>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</si>
  <si>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</si>
  <si>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</si>
  <si>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</si>
  <si>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</si>
  <si>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</si>
  <si>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</si>
  <si>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</si>
  <si>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</si>
  <si>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</si>
  <si>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</si>
  <si>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</si>
  <si>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</si>
  <si>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</si>
  <si>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</si>
  <si>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</si>
  <si>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</si>
  <si>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</si>
  <si>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</si>
  <si>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</si>
  <si>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</si>
  <si>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</si>
  <si>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</si>
  <si>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</si>
  <si>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</si>
  <si>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</si>
  <si>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</si>
  <si>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</si>
  <si>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</si>
  <si>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</si>
  <si>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</si>
  <si>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</si>
  <si>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</si>
  <si>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</si>
  <si>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</si>
  <si>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</si>
  <si>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</si>
  <si>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</si>
  <si>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</si>
  <si>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</si>
  <si>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</si>
  <si>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</si>
  <si>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</si>
  <si>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</si>
  <si>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</si>
  <si>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</si>
  <si>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</si>
  <si>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</si>
  <si>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</si>
  <si>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</si>
  <si>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</si>
  <si>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</si>
  <si>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</si>
  <si>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</si>
  <si>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</si>
  <si>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</si>
  <si>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</si>
  <si>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</si>
  <si>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</si>
  <si>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</si>
  <si>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</si>
  <si>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</si>
  <si>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</si>
  <si>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</si>
  <si>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</si>
  <si>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</si>
  <si>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</si>
  <si>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</si>
  <si>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</si>
  <si>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</si>
  <si>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</si>
  <si>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</si>
  <si>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</si>
  <si>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</si>
  <si>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</si>
  <si>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</si>
  <si>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</si>
  <si>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</si>
  <si>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</si>
  <si>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</si>
  <si>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</si>
  <si>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</si>
  <si>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</si>
  <si>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</si>
  <si>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</si>
  <si>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</si>
  <si>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</si>
  <si>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</si>
  <si>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</si>
  <si>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</si>
  <si>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</si>
  <si>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</si>
  <si>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</si>
  <si>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</si>
  <si>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</si>
  <si>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</si>
  <si>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</si>
  <si>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</si>
  <si>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</si>
  <si>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</si>
  <si>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</si>
  <si>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</si>
  <si>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</si>
  <si>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</si>
  <si>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</si>
  <si>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</si>
  <si>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</si>
  <si>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</si>
  <si>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</si>
  <si>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</si>
  <si>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</si>
  <si>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</si>
  <si>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</si>
  <si>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</si>
  <si>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</si>
  <si>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</si>
  <si>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</si>
  <si>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</si>
  <si>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</si>
  <si>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</si>
  <si>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</si>
  <si>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</si>
  <si>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</si>
  <si>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</si>
  <si>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</si>
  <si>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</si>
  <si>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</si>
  <si>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</si>
  <si>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</si>
  <si>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</si>
  <si>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</si>
  <si>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</si>
  <si>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</si>
  <si>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</si>
  <si>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</si>
  <si>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</si>
  <si>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</si>
  <si>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</si>
  <si>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</si>
  <si>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</si>
  <si>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</si>
  <si>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</si>
  <si>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</si>
  <si>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</si>
  <si>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</si>
  <si>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</si>
  <si>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</si>
  <si>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</si>
  <si>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</si>
  <si>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</si>
  <si>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</si>
  <si>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</si>
  <si>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</si>
  <si>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</si>
  <si>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</si>
  <si>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</si>
  <si>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</si>
  <si>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</si>
  <si>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</si>
  <si>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</si>
  <si>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</si>
  <si>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</si>
  <si>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</si>
  <si>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</si>
  <si>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</si>
  <si>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</si>
  <si>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</si>
  <si>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</si>
  <si>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</si>
  <si>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</si>
  <si>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</si>
  <si>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</si>
  <si>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</si>
  <si>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</si>
  <si>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</si>
  <si>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</si>
  <si>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</si>
  <si>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</si>
  <si>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</si>
  <si>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</si>
  <si>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</si>
  <si>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</si>
  <si>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</si>
  <si>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</si>
  <si>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</si>
  <si>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</si>
  <si>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</si>
  <si>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</si>
  <si>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</si>
  <si>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</si>
  <si>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</si>
  <si>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</si>
  <si>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</si>
  <si>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</si>
  <si>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</si>
  <si>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</si>
  <si>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</si>
  <si>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</si>
  <si>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</si>
  <si>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</si>
  <si>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</si>
  <si>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</si>
  <si>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</si>
  <si>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</si>
  <si>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</si>
  <si>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</si>
  <si>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</si>
  <si>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</si>
  <si>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</si>
  <si>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</si>
  <si>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</si>
  <si>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</si>
  <si>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</si>
  <si>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</si>
  <si>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</si>
  <si>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</si>
  <si>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</si>
  <si>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</si>
  <si>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</si>
  <si>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</si>
  <si>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</si>
  <si>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</si>
  <si>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</si>
  <si>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</si>
  <si>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</si>
  <si>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</si>
  <si>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</si>
  <si>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</si>
  <si>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</si>
  <si>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</si>
  <si>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</si>
  <si>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</si>
  <si>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</si>
  <si>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</si>
  <si>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</si>
  <si>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</si>
  <si>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</si>
  <si>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</si>
  <si>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</si>
  <si>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</si>
  <si>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</si>
  <si>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</si>
  <si>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</si>
  <si>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</si>
  <si>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</si>
  <si>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</si>
  <si>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</si>
  <si>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</si>
  <si>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</si>
  <si>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</si>
  <si>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</si>
  <si>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</si>
  <si>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</si>
  <si>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</si>
  <si>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</si>
  <si>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</si>
  <si>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</si>
  <si>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</si>
  <si>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</si>
  <si>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</si>
  <si>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</si>
  <si>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</si>
  <si>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</si>
  <si>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</si>
  <si>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</si>
  <si>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</si>
  <si>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</si>
  <si>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</si>
  <si>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</si>
  <si>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</si>
  <si>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</si>
  <si>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</si>
  <si>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</si>
  <si>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</si>
  <si>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</si>
  <si>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</si>
  <si>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</si>
  <si>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</si>
  <si>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</si>
  <si>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</si>
  <si>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</si>
  <si>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</si>
  <si>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</si>
  <si>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</si>
  <si>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</si>
  <si>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</si>
  <si>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</si>
  <si>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</si>
  <si>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</si>
  <si>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</si>
  <si>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</si>
  <si>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</si>
  <si>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</si>
  <si>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</si>
  <si>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</si>
  <si>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</si>
  <si>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</si>
  <si>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</si>
  <si>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</si>
  <si>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</si>
  <si>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</si>
  <si>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</si>
  <si>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</si>
  <si>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</si>
  <si>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</si>
  <si>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</si>
  <si>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</si>
  <si>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</si>
  <si>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</si>
  <si>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</si>
  <si>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</si>
  <si>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</si>
  <si>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</si>
  <si>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</si>
  <si>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</si>
  <si>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</si>
  <si>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</si>
  <si>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</si>
  <si>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</si>
  <si>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</si>
  <si>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</si>
  <si>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</si>
  <si>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</si>
  <si>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</si>
  <si>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</si>
  <si>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</si>
  <si>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</si>
  <si>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</si>
  <si>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</si>
  <si>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</si>
  <si>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</si>
  <si>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</si>
  <si>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</si>
  <si>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</si>
  <si>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</si>
  <si>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</si>
  <si>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</si>
  <si>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</si>
  <si>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</si>
  <si>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</si>
  <si>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</si>
  <si>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</si>
  <si>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</si>
  <si>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</si>
  <si>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</si>
  <si>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</si>
  <si>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</si>
  <si>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</si>
  <si>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</si>
  <si>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</si>
  <si>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</si>
  <si>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</si>
  <si>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</si>
  <si>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</si>
  <si>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</si>
  <si>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</si>
  <si>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</si>
  <si>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</si>
  <si>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</si>
  <si>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</si>
  <si>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</si>
  <si>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</si>
  <si>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</si>
  <si>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</si>
  <si>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</si>
  <si>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</si>
  <si>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</si>
  <si>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</si>
  <si>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</si>
  <si>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</si>
  <si>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</si>
  <si>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</si>
  <si>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</si>
  <si>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</si>
  <si>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</si>
  <si>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</si>
  <si>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</si>
  <si>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</si>
  <si>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</si>
  <si>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</si>
  <si>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</si>
  <si>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</si>
  <si>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</si>
  <si>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</si>
  <si>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</si>
  <si>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</si>
  <si>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</si>
  <si>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</si>
  <si>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</si>
  <si>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</si>
  <si>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</si>
  <si>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</si>
  <si>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</si>
  <si>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</si>
  <si>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</si>
  <si>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</si>
  <si>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</si>
  <si>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</si>
  <si>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</si>
  <si>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</si>
  <si>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</si>
  <si>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</si>
  <si>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</si>
  <si>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</si>
  <si>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</si>
  <si>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</si>
  <si>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</si>
  <si>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</si>
  <si>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</si>
  <si>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</si>
  <si>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</si>
  <si>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</si>
  <si>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</si>
  <si>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</si>
  <si>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</si>
  <si>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</si>
  <si>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</si>
  <si>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</si>
  <si>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</si>
  <si>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</si>
  <si>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</si>
  <si>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</si>
  <si>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</si>
  <si>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</si>
  <si>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</si>
  <si>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</si>
  <si>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</si>
  <si>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</si>
  <si>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</si>
  <si>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</si>
  <si>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</si>
  <si>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</si>
  <si>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</si>
  <si>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</si>
  <si>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</si>
  <si>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</si>
  <si>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</si>
  <si>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</si>
  <si>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</si>
  <si>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</si>
  <si>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</si>
  <si>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</si>
  <si>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</si>
  <si>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</si>
  <si>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</si>
  <si>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</si>
  <si>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</si>
  <si>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</si>
  <si>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</si>
  <si>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</si>
  <si>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</si>
  <si>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</si>
  <si>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</si>
  <si>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</si>
  <si>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</si>
  <si>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</si>
  <si>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</si>
  <si>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</si>
  <si>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</si>
  <si>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</si>
  <si>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</si>
  <si>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</si>
  <si>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</si>
  <si>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</si>
  <si>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</si>
  <si>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</si>
  <si>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</si>
  <si>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</si>
  <si>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</si>
  <si>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</si>
  <si>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</si>
  <si>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</si>
  <si>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</si>
  <si>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</si>
  <si>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</si>
  <si>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</si>
  <si>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</si>
  <si>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</si>
  <si>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</si>
  <si>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</si>
  <si>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</si>
  <si>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</si>
  <si>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</si>
  <si>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</si>
  <si>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</si>
  <si>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</si>
  <si>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</si>
  <si>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</si>
  <si>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</si>
  <si>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</si>
  <si>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</si>
  <si>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</si>
  <si>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</si>
  <si>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</si>
  <si>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</si>
  <si>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</si>
  <si>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</si>
  <si>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</si>
  <si>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</si>
  <si>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</si>
  <si>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</si>
  <si>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</si>
  <si>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</si>
  <si>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</si>
  <si>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</si>
  <si>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</si>
  <si>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</si>
  <si>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</si>
  <si>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</si>
  <si>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</si>
  <si>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</si>
  <si>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</si>
  <si>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</si>
  <si>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</si>
  <si>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</si>
  <si>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</si>
  <si>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</si>
  <si>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</si>
  <si>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</si>
  <si>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</si>
  <si>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</si>
  <si>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</si>
  <si>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</si>
  <si>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</si>
  <si>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</si>
  <si>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</si>
  <si>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</si>
  <si>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</si>
  <si>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</si>
  <si>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</si>
  <si>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</si>
  <si>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</si>
  <si>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</si>
  <si>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</si>
  <si>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</si>
  <si>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</si>
  <si>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</si>
  <si>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</si>
  <si>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</si>
  <si>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</si>
  <si>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</si>
  <si>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</si>
  <si>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</si>
  <si>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</si>
  <si>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</si>
  <si>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</si>
  <si>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</si>
  <si>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</si>
  <si>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</si>
  <si>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</si>
  <si>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</si>
  <si>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</si>
  <si>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</si>
  <si>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</si>
  <si>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</si>
  <si>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</si>
  <si>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</si>
  <si>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</si>
  <si>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</si>
  <si>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</si>
  <si>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</si>
  <si>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</si>
  <si>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</si>
  <si>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</si>
  <si>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</si>
  <si>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</si>
  <si>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</si>
  <si>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</si>
  <si>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</si>
  <si>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</si>
  <si>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</si>
  <si>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</si>
  <si>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</si>
  <si>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</si>
  <si>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</si>
  <si>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</si>
  <si>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</si>
  <si>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</si>
  <si>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</si>
  <si>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</si>
  <si>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</si>
  <si>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</si>
  <si>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</si>
  <si>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</si>
  <si>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</si>
  <si>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</si>
  <si>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</si>
  <si>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</si>
  <si>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</si>
  <si>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</si>
  <si>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</si>
  <si>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</si>
  <si>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</si>
  <si>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</si>
  <si>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</si>
  <si>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</si>
  <si>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</si>
  <si>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</si>
  <si>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</si>
  <si>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</si>
  <si>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</si>
  <si>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</si>
  <si>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</si>
  <si>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</si>
  <si>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</si>
  <si>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</si>
  <si>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</si>
  <si>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</si>
  <si>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</si>
  <si>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</si>
  <si>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</si>
  <si>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</si>
  <si>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</si>
  <si>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</si>
  <si>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</si>
  <si>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</si>
  <si>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</si>
  <si>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</si>
  <si>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</si>
  <si>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</si>
  <si>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</si>
  <si>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</si>
  <si>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</si>
  <si>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</si>
  <si>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</si>
  <si>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</si>
  <si>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</si>
  <si>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</si>
  <si>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</si>
  <si>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</si>
  <si>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</si>
  <si>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</si>
  <si>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</si>
  <si>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</si>
  <si>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</si>
  <si>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</si>
  <si>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</si>
  <si>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</si>
  <si>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</si>
  <si>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</si>
  <si>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</si>
  <si>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</si>
  <si>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</si>
  <si>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</si>
  <si>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</si>
  <si>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</si>
  <si>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</si>
  <si>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</si>
  <si>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</si>
  <si>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</si>
  <si>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</si>
  <si>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</si>
  <si>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</si>
  <si>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</si>
  <si>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</si>
  <si>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</si>
  <si>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</si>
  <si>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</si>
  <si>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</si>
  <si>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</si>
  <si>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</si>
  <si>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</si>
  <si>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</si>
  <si>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</si>
  <si>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</si>
  <si>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</si>
  <si>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</si>
  <si>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</si>
  <si>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</si>
  <si>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</si>
  <si>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</si>
  <si>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</si>
  <si>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</si>
  <si>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</si>
  <si>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</si>
  <si>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</si>
  <si>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</si>
  <si>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</si>
  <si>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</si>
  <si>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</si>
  <si>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</si>
  <si>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</si>
  <si>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</si>
  <si>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</si>
  <si>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</si>
  <si>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</si>
  <si>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</si>
  <si>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</si>
  <si>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</si>
  <si>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</si>
  <si>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</si>
  <si>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</si>
  <si>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</si>
  <si>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</si>
  <si>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</si>
  <si>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</si>
  <si>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</si>
  <si>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</si>
  <si>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</si>
  <si>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</si>
  <si>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</si>
  <si>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</si>
  <si>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</si>
  <si>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</si>
  <si>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</si>
  <si>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</si>
  <si>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</si>
  <si>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</si>
  <si>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</si>
  <si>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</si>
  <si>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</si>
  <si>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</si>
  <si>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</si>
  <si>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</si>
  <si>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</si>
  <si>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</si>
  <si>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</si>
  <si>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</si>
  <si>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</si>
  <si>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</si>
  <si>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</si>
  <si>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</si>
  <si>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</si>
  <si>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</si>
  <si>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</si>
  <si>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</si>
  <si>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</si>
  <si>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</si>
  <si>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</si>
  <si>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</si>
  <si>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</si>
  <si>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</si>
  <si>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</si>
  <si>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</si>
  <si>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</si>
  <si>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</si>
  <si>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</si>
  <si>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</si>
  <si>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</si>
  <si>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</si>
  <si>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</si>
  <si>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</si>
  <si>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</si>
  <si>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</si>
  <si>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</si>
  <si>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</si>
  <si>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</si>
  <si>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</si>
  <si>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</si>
  <si>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</si>
  <si>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</si>
  <si>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</si>
  <si>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</si>
  <si>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</si>
  <si>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</si>
  <si>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</si>
  <si>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</si>
  <si>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</si>
  <si>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</si>
  <si>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</si>
  <si>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</si>
  <si>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</si>
  <si>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</si>
  <si>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</si>
  <si>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</si>
  <si>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</si>
  <si>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</si>
  <si>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</si>
  <si>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</si>
  <si>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</si>
  <si>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</si>
  <si>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</si>
  <si>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</si>
  <si>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</si>
  <si>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</si>
  <si>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</si>
  <si>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</si>
  <si>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</si>
  <si>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</si>
  <si>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</si>
  <si>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</si>
  <si>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</si>
  <si>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</si>
  <si>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</si>
  <si>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</si>
  <si>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</si>
  <si>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</si>
  <si>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</si>
  <si>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</si>
  <si>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</si>
  <si>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</si>
  <si>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</si>
  <si>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</si>
  <si>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</si>
  <si>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</si>
  <si>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</si>
  <si>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</si>
  <si>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</si>
  <si>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</si>
  <si>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</si>
  <si>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</si>
  <si>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</si>
  <si>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</si>
  <si>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</si>
  <si>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</si>
  <si>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</si>
  <si>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</si>
  <si>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</si>
  <si>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</si>
  <si>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</si>
  <si>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</si>
  <si>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</si>
  <si>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</si>
  <si>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</si>
  <si>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</si>
  <si>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</si>
  <si>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</si>
  <si>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</si>
  <si>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</si>
  <si>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</si>
  <si>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</si>
  <si>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</si>
  <si>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</si>
  <si>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</si>
  <si>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</si>
  <si>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</si>
  <si>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</si>
  <si>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</si>
  <si>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</si>
  <si>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</si>
  <si>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</si>
  <si>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</si>
  <si>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</si>
  <si>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</si>
  <si>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</si>
  <si>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</si>
  <si>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</si>
  <si>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</si>
  <si>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</si>
  <si>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</si>
  <si>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</si>
  <si>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</si>
  <si>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</si>
  <si>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</si>
  <si>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</si>
  <si>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</si>
  <si>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</si>
  <si>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</si>
  <si>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</si>
  <si>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</si>
  <si>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</si>
  <si>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</si>
  <si>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</si>
  <si>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</si>
  <si>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</si>
  <si>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</si>
  <si>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</si>
  <si>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</si>
  <si>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</si>
  <si>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</si>
  <si>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</si>
  <si>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</si>
  <si>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</si>
  <si>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</si>
  <si>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</si>
  <si>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</si>
  <si>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</si>
  <si>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</si>
  <si>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</si>
  <si>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</si>
  <si>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</si>
  <si>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</si>
  <si>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</si>
  <si>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</si>
  <si>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</si>
  <si>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</si>
  <si>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</si>
  <si>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</si>
  <si>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</si>
  <si>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</si>
  <si>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</si>
  <si>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</si>
  <si>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</si>
  <si>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</si>
  <si>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</si>
  <si>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</si>
  <si>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</si>
  <si>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</si>
  <si>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</si>
  <si>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</si>
  <si>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</si>
  <si>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</si>
  <si>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</si>
  <si>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</si>
  <si>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</si>
  <si>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</si>
  <si>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</si>
  <si>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</si>
  <si>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</si>
  <si>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</si>
  <si>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</si>
  <si>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</si>
  <si>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</si>
  <si>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</si>
  <si>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</si>
  <si>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</si>
  <si>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</si>
  <si>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</si>
  <si>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</si>
  <si>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</si>
  <si>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</si>
  <si>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</si>
  <si>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</si>
  <si>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</si>
  <si>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</si>
  <si>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</si>
  <si>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</si>
  <si>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</si>
  <si>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</si>
  <si>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</si>
  <si>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</si>
  <si>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</si>
  <si>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</si>
  <si>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</si>
  <si>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</si>
  <si>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</si>
  <si>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</si>
  <si>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</si>
  <si>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</si>
  <si>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</si>
  <si>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</si>
  <si>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</si>
  <si>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</si>
  <si>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</si>
  <si>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</si>
  <si>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</si>
  <si>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</si>
  <si>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</si>
  <si>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</si>
  <si>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</si>
  <si>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</si>
  <si>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</si>
  <si>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</si>
  <si>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</si>
  <si>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</si>
  <si>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</si>
  <si>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</si>
  <si>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</si>
  <si>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</si>
  <si>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</si>
  <si>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</si>
  <si>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</si>
  <si>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</si>
  <si>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</si>
  <si>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</si>
  <si>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</si>
  <si>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</si>
  <si>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</si>
  <si>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</si>
  <si>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</si>
  <si>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</si>
  <si>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</si>
  <si>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</si>
  <si>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</si>
  <si>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</si>
  <si>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</si>
  <si>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</si>
  <si>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</si>
  <si>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</si>
  <si>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</si>
  <si>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</si>
  <si>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</si>
  <si>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</si>
  <si>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</si>
  <si>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</si>
  <si>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</si>
  <si>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</si>
  <si>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</si>
  <si>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</si>
  <si>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</si>
  <si>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</si>
  <si>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</si>
  <si>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</si>
  <si>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</si>
  <si>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</si>
  <si>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</si>
  <si>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</si>
  <si>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</si>
  <si>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</si>
  <si>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</si>
  <si>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</si>
  <si>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</si>
  <si>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</si>
  <si>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</si>
  <si>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</si>
  <si>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</si>
  <si>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</si>
  <si>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</si>
  <si>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</si>
  <si>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</si>
  <si>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</si>
  <si>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</si>
  <si>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</si>
  <si>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</si>
  <si>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</si>
  <si>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</si>
  <si>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</si>
  <si>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</si>
  <si>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</si>
  <si>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</si>
  <si>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</si>
  <si>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</si>
  <si>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</si>
  <si>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</si>
  <si>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</si>
  <si>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</si>
  <si>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</si>
  <si>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</si>
  <si>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</si>
  <si>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</si>
  <si>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</si>
  <si>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</si>
  <si>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</si>
  <si>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</si>
  <si>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</si>
  <si>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</si>
  <si>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</si>
  <si>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</si>
  <si>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</si>
  <si>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</si>
  <si>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</si>
  <si>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</si>
  <si>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</si>
  <si>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</si>
  <si>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</si>
  <si>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</si>
  <si>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</si>
  <si>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</si>
  <si>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</si>
  <si>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</si>
  <si>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</si>
  <si>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</si>
  <si>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</si>
  <si>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</si>
  <si>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</si>
  <si>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</si>
  <si>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</si>
  <si>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</si>
  <si>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</si>
  <si>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</si>
  <si>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</si>
  <si>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</si>
  <si>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</si>
  <si>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</si>
  <si>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</si>
  <si>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</si>
  <si>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</si>
  <si>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</si>
  <si>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</si>
  <si>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</si>
  <si>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</si>
  <si>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</si>
  <si>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</si>
  <si>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</si>
  <si>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</si>
  <si>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</si>
  <si>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</si>
  <si>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</si>
  <si>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</si>
  <si>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</si>
  <si>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</si>
  <si>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</si>
  <si>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</si>
  <si>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</si>
  <si>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</si>
  <si>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</si>
  <si>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</si>
  <si>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</si>
  <si>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</si>
  <si>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</si>
  <si>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</si>
  <si>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</si>
  <si>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</si>
  <si>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</si>
  <si>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</si>
  <si>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</si>
  <si>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</si>
  <si>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</si>
  <si>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</si>
  <si>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</si>
  <si>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</si>
  <si>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</si>
  <si>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</si>
  <si>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</si>
  <si>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</si>
  <si>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</si>
  <si>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</si>
  <si>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</si>
  <si>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</si>
  <si>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</si>
  <si>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</si>
  <si>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</si>
  <si>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</si>
  <si>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</si>
  <si>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</si>
  <si>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</si>
  <si>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</si>
  <si>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</si>
  <si>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</si>
  <si>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</si>
  <si>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</si>
  <si>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</si>
  <si>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</si>
  <si>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</si>
  <si>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</si>
  <si>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</si>
  <si>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</si>
  <si>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</si>
  <si>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</si>
  <si>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</si>
  <si>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</si>
  <si>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</si>
  <si>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</si>
  <si>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</si>
  <si>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</si>
  <si>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</si>
  <si>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</si>
  <si>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</si>
  <si>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</si>
  <si>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</si>
  <si>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</si>
  <si>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</si>
  <si>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</si>
  <si>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</si>
  <si>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</si>
  <si>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</si>
  <si>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</si>
  <si>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</si>
  <si>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</si>
  <si>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</si>
  <si>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</si>
  <si>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</si>
  <si>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</si>
  <si>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</si>
  <si>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</si>
  <si>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</si>
  <si>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</si>
  <si>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</si>
  <si>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</si>
  <si>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</si>
  <si>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</si>
  <si>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</si>
  <si>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</si>
  <si>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</si>
  <si>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</si>
  <si>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</si>
  <si>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</si>
  <si>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</si>
  <si>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</si>
  <si>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</si>
  <si>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</si>
  <si>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</si>
  <si>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</si>
  <si>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</si>
  <si>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</si>
  <si>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</si>
  <si>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</si>
  <si>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</si>
  <si>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</si>
  <si>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</si>
  <si>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</si>
  <si>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</si>
  <si>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</si>
  <si>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</si>
  <si>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</si>
  <si>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</si>
  <si>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</si>
  <si>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</si>
  <si>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</si>
  <si>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</si>
  <si>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</si>
  <si>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</si>
  <si>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</si>
  <si>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</si>
  <si>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</si>
  <si>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</si>
  <si>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</si>
  <si>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</si>
  <si>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</si>
  <si>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</si>
  <si>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</si>
  <si>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</si>
  <si>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</si>
  <si>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</si>
  <si>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</si>
  <si>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</si>
  <si>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</si>
  <si>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</si>
  <si>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</si>
  <si>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</si>
  <si>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</si>
  <si>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</si>
  <si>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</si>
  <si>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</si>
  <si>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</si>
  <si>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</si>
  <si>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</si>
  <si>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</si>
  <si>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</si>
  <si>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</si>
  <si>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</si>
  <si>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</si>
  <si>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</si>
  <si>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</si>
  <si>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</si>
  <si>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</si>
  <si>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</si>
  <si>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</si>
  <si>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</si>
  <si>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</si>
  <si>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</si>
  <si>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</si>
  <si>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</si>
  <si>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</si>
  <si>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</si>
  <si>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</si>
  <si>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</si>
  <si>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</si>
  <si>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</si>
  <si>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</si>
  <si>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</si>
  <si>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</si>
  <si>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</si>
  <si>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</si>
  <si>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</si>
  <si>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</si>
  <si>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</si>
  <si>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</si>
  <si>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</si>
  <si>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</si>
  <si>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</si>
  <si>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</si>
  <si>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</si>
  <si>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</si>
  <si>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</si>
  <si>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</si>
  <si>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</si>
  <si>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</si>
  <si>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</si>
  <si>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</si>
  <si>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</si>
  <si>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</si>
  <si>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</si>
  <si>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</si>
  <si>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</si>
  <si>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</si>
  <si>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</si>
  <si>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</si>
  <si>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</si>
  <si>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</si>
  <si>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</si>
  <si>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</si>
  <si>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</si>
  <si>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</si>
  <si>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</si>
  <si>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</si>
  <si>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</si>
  <si>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</si>
  <si>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</si>
  <si>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</si>
  <si>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</si>
  <si>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</si>
  <si>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</si>
  <si>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</si>
  <si>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</si>
  <si>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</si>
  <si>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</si>
  <si>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</si>
  <si>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</si>
  <si>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</si>
  <si>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</si>
  <si>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</si>
  <si>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</si>
  <si>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</si>
  <si>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</si>
  <si>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</si>
  <si>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</si>
  <si>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</si>
  <si>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</si>
  <si>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</si>
  <si>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</si>
  <si>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</si>
  <si>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</si>
  <si>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</si>
  <si>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</si>
  <si>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</si>
  <si>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</si>
  <si>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</si>
  <si>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</si>
  <si>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</si>
  <si>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</si>
  <si>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</si>
  <si>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</si>
  <si>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</si>
  <si>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</si>
  <si>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</si>
  <si>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</si>
  <si>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</si>
  <si>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</si>
  <si>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</si>
  <si>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</si>
  <si>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</si>
  <si>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</si>
  <si>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</si>
  <si>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</si>
  <si>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</si>
  <si>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</si>
  <si>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</si>
  <si>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</si>
  <si>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</si>
  <si>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</si>
  <si>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</si>
  <si>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</si>
  <si>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</si>
  <si>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</si>
  <si>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</si>
  <si>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</si>
  <si>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</si>
  <si>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</si>
  <si>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</si>
  <si>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</si>
  <si>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</si>
  <si>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</si>
  <si>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</si>
  <si>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</si>
  <si>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</si>
  <si>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</si>
  <si>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</si>
  <si>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</si>
  <si>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</si>
  <si>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</si>
  <si>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</si>
  <si>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</si>
  <si>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</si>
  <si>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</si>
  <si>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</si>
  <si>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</si>
  <si>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</si>
  <si>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</si>
  <si>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</si>
  <si>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</si>
  <si>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</si>
  <si>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</si>
  <si>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</si>
  <si>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</si>
  <si>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</si>
  <si>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</si>
  <si>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</si>
  <si>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</si>
  <si>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</si>
  <si>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</si>
  <si>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</si>
  <si>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</si>
  <si>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</si>
  <si>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</si>
  <si>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</si>
  <si>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</si>
  <si>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</si>
  <si>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</si>
  <si>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</si>
  <si>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</si>
  <si>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</si>
  <si>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</si>
  <si>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</si>
  <si>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</si>
  <si>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</si>
  <si>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</si>
  <si>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</si>
  <si>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</si>
  <si>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</si>
  <si>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</si>
  <si>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</si>
  <si>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</si>
  <si>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</si>
  <si>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</si>
  <si>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</si>
  <si>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</si>
  <si>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</si>
  <si>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</si>
  <si>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</si>
  <si>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</si>
  <si>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</si>
  <si>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</si>
  <si>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</si>
  <si>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</si>
  <si>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</si>
  <si>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</si>
  <si>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</si>
  <si>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</si>
  <si>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</si>
  <si>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</si>
  <si>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</si>
  <si>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</si>
  <si>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</si>
  <si>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</si>
  <si>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</si>
  <si>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</si>
  <si>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</si>
  <si>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</si>
  <si>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</si>
  <si>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</si>
  <si>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</si>
  <si>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</si>
  <si>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</si>
  <si>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</si>
  <si>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</si>
  <si>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</si>
  <si>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</si>
  <si>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</si>
  <si>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</si>
  <si>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</si>
  <si>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</si>
  <si>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</si>
  <si>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</si>
  <si>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</si>
  <si>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</si>
  <si>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</si>
  <si>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</si>
  <si>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</si>
  <si>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</si>
  <si>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</si>
  <si>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</si>
  <si>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</si>
  <si>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</si>
  <si>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</si>
  <si>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</si>
  <si>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</si>
  <si>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</si>
  <si>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</si>
  <si>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</si>
  <si>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</si>
  <si>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</si>
  <si>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</si>
  <si>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</si>
  <si>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</si>
  <si>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</si>
  <si>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</si>
  <si>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</si>
  <si>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</si>
  <si>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</si>
  <si>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</si>
  <si>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</si>
  <si>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</si>
  <si>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</si>
  <si>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</si>
  <si>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</si>
  <si>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</si>
  <si>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</si>
  <si>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</si>
  <si>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</si>
  <si>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</si>
  <si>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</si>
  <si>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</si>
  <si>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</si>
  <si>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</si>
  <si>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</si>
  <si>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</si>
  <si>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</si>
  <si>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</si>
  <si>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</si>
  <si>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</si>
  <si>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</si>
  <si>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</si>
  <si>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</si>
  <si>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</si>
  <si>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</si>
  <si>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</si>
  <si>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</si>
  <si>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</si>
  <si>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</si>
  <si>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</si>
  <si>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</si>
  <si>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</si>
  <si>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</si>
  <si>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</si>
  <si>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</si>
  <si>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</si>
  <si>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</si>
  <si>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</si>
  <si>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</si>
  <si>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</si>
  <si>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</si>
  <si>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</si>
  <si>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</si>
  <si>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</si>
  <si>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</si>
  <si>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</si>
  <si>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</si>
  <si>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</si>
  <si>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</si>
  <si>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</si>
  <si>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</si>
  <si>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</si>
  <si>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</si>
  <si>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</si>
  <si>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</si>
  <si>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</si>
  <si>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</si>
  <si>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</si>
  <si>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</si>
  <si>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</si>
  <si>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</si>
  <si>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</si>
  <si>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</si>
  <si>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</si>
  <si>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</si>
  <si>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</si>
  <si>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</si>
  <si>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</si>
  <si>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</si>
  <si>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</si>
  <si>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</si>
  <si>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</si>
  <si>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</si>
  <si>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</si>
  <si>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</si>
  <si>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</si>
  <si>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</si>
  <si>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</si>
  <si>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</si>
  <si>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</si>
  <si>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</si>
  <si>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</si>
  <si>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</si>
  <si>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</si>
  <si>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</si>
  <si>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</si>
  <si>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</si>
  <si>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</si>
  <si>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</si>
  <si>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</si>
  <si>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</si>
  <si>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</si>
  <si>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</si>
  <si>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</si>
  <si>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</si>
  <si>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</si>
  <si>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</si>
  <si>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</si>
  <si>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</si>
  <si>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</si>
  <si>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</si>
  <si>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</si>
  <si>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</si>
  <si>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</si>
  <si>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</si>
  <si>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</si>
  <si>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</si>
  <si>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</si>
  <si>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</si>
  <si>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</si>
  <si>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</si>
  <si>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</si>
  <si>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</si>
  <si>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</si>
  <si>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</si>
  <si>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</si>
  <si>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</si>
  <si>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</si>
  <si>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</si>
  <si>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</si>
  <si>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</si>
  <si>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</si>
  <si>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</si>
  <si>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</si>
  <si>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</si>
  <si>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</si>
  <si>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</si>
  <si>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</si>
  <si>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</si>
  <si>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</si>
  <si>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</si>
  <si>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</si>
  <si>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</si>
  <si>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</si>
  <si>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</si>
  <si>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</si>
  <si>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</si>
  <si>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</si>
  <si>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</si>
  <si>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</si>
  <si>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</si>
  <si>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</si>
  <si>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</si>
  <si>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</si>
  <si>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</si>
  <si>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</si>
  <si>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</si>
  <si>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</si>
  <si>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</si>
  <si>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</si>
  <si>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</si>
  <si>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</si>
  <si>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</si>
  <si>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</si>
  <si>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</si>
  <si>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</si>
  <si>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</si>
  <si>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</si>
  <si>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</si>
  <si>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</si>
  <si>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</si>
  <si>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</si>
  <si>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</si>
  <si>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</si>
  <si>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</si>
  <si>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</si>
  <si>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</si>
  <si>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</si>
  <si>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</si>
  <si>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</si>
  <si>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</si>
  <si>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</si>
  <si>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</si>
  <si>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</si>
  <si>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</si>
  <si>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</si>
  <si>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</si>
  <si>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</si>
  <si>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</si>
  <si>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</si>
  <si>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</si>
  <si>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</si>
  <si>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</si>
  <si>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</si>
  <si>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</si>
  <si>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</si>
  <si>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</si>
  <si>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</si>
  <si>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</si>
  <si>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</si>
  <si>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</si>
  <si>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</si>
  <si>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</si>
  <si>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</si>
  <si>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</si>
  <si>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</si>
  <si>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</si>
  <si>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</si>
  <si>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</si>
  <si>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</si>
  <si>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</si>
  <si>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</si>
  <si>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</si>
  <si>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</si>
  <si>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</si>
  <si>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</si>
  <si>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</si>
  <si>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</si>
  <si>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</si>
  <si>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</si>
  <si>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</si>
  <si>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</si>
  <si>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</si>
  <si>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</si>
  <si>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</si>
  <si>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</si>
  <si>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</si>
  <si>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</si>
  <si>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</si>
  <si>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</si>
  <si>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</si>
  <si>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</si>
  <si>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</si>
  <si>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</si>
  <si>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</si>
  <si>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</si>
  <si>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</si>
  <si>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</si>
  <si>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</si>
  <si>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</si>
  <si>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</si>
  <si>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</si>
  <si>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</si>
  <si>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</si>
  <si>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</si>
  <si>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</si>
  <si>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</si>
  <si>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</si>
  <si>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</si>
  <si>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</si>
  <si>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</si>
  <si>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</si>
  <si>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</si>
  <si>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</si>
  <si>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</si>
  <si>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</si>
  <si>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</si>
  <si>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</si>
  <si>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</si>
  <si>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</si>
  <si>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</si>
  <si>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</si>
  <si>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</si>
  <si>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</si>
  <si>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</si>
  <si>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</si>
  <si>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</si>
  <si>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</si>
  <si>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</si>
  <si>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</si>
  <si>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</si>
  <si>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</si>
  <si>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</si>
  <si>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</si>
  <si>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</si>
  <si>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</si>
  <si>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</si>
  <si>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</si>
  <si>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</si>
  <si>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</si>
  <si>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</si>
  <si>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</si>
  <si>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</si>
  <si>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</si>
  <si>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</si>
  <si>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</si>
  <si>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</si>
  <si>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</si>
  <si>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</si>
  <si>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</si>
  <si>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</si>
  <si>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</si>
  <si>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</si>
  <si>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</si>
  <si>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</si>
  <si>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</si>
  <si>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</si>
  <si>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</si>
  <si>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</si>
  <si>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</si>
  <si>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</si>
  <si>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</si>
  <si>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</si>
  <si>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</si>
  <si>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</si>
  <si>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</si>
  <si>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</si>
  <si>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</si>
  <si>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</si>
  <si>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</si>
  <si>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</si>
  <si>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</si>
  <si>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</si>
  <si>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</si>
  <si>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</si>
  <si>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</si>
  <si>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</si>
  <si>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</si>
  <si>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</si>
  <si>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</si>
  <si>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</si>
  <si>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</si>
  <si>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</si>
  <si>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</si>
  <si>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</si>
  <si>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</si>
  <si>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</si>
  <si>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</si>
  <si>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</si>
  <si>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</si>
  <si>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</si>
  <si>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</si>
  <si>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</si>
  <si>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</si>
  <si>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</si>
  <si>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</si>
  <si>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</si>
  <si>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</si>
  <si>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</si>
  <si>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</si>
  <si>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</si>
  <si>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</si>
  <si>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</si>
  <si>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</si>
  <si>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</si>
  <si>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</si>
  <si>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</si>
  <si>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</si>
  <si>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</si>
  <si>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</si>
  <si>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</si>
  <si>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</si>
  <si>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</si>
  <si>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</si>
  <si>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</si>
  <si>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</si>
  <si>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</si>
  <si>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</si>
  <si>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</si>
  <si>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</si>
  <si>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</si>
  <si>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</si>
  <si>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</si>
  <si>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</si>
  <si>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</si>
  <si>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</si>
  <si>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</si>
  <si>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</si>
  <si>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</si>
  <si>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</si>
  <si>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</si>
  <si>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</si>
  <si>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</si>
  <si>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</si>
  <si>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</si>
  <si>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</si>
  <si>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</si>
  <si>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</si>
  <si>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</si>
  <si>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</si>
  <si>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</si>
  <si>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</si>
  <si>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</si>
  <si>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</si>
  <si>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</si>
  <si>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</si>
  <si>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</si>
  <si>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</si>
  <si>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</si>
  <si>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</si>
  <si>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</si>
  <si>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</si>
  <si>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</si>
  <si>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</si>
  <si>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</si>
  <si>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</si>
  <si>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</si>
  <si>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</si>
  <si>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</si>
  <si>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</si>
  <si>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</si>
  <si>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</si>
  <si>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</si>
  <si>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</si>
  <si>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</si>
  <si>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</si>
  <si>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</si>
  <si>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</si>
  <si>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</si>
  <si>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</si>
  <si>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</si>
  <si>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</si>
  <si>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</si>
  <si>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</si>
  <si>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</si>
  <si>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</si>
  <si>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</si>
  <si>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</si>
  <si>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</si>
  <si>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</si>
  <si>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</si>
  <si>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</si>
  <si>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</si>
  <si>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</si>
  <si>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</si>
  <si>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</si>
  <si>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</si>
  <si>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</si>
  <si>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</si>
  <si>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</si>
  <si>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</si>
  <si>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</si>
  <si>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</si>
  <si>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</si>
  <si>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</si>
  <si>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</si>
  <si>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</si>
  <si>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</si>
  <si>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</si>
  <si>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</si>
  <si>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</si>
  <si>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</si>
  <si>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</si>
  <si>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</si>
  <si>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</si>
  <si>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</si>
  <si>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</si>
  <si>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</si>
  <si>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</si>
  <si>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</si>
  <si>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</si>
  <si>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</si>
  <si>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</si>
  <si>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</si>
  <si>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</si>
  <si>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</si>
  <si>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</si>
  <si>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</si>
  <si>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</si>
  <si>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</si>
  <si>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</si>
  <si>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</si>
  <si>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</si>
  <si>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</si>
  <si>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</si>
  <si>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</si>
  <si>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</si>
  <si>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</si>
  <si>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</si>
  <si>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</si>
  <si>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</si>
  <si>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</si>
  <si>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</si>
  <si>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</si>
  <si>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</si>
  <si>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</si>
  <si>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</si>
  <si>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</si>
  <si>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</si>
  <si>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</si>
  <si>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</si>
  <si>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</si>
  <si>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</si>
  <si>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</si>
  <si>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</si>
  <si>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</si>
  <si>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</si>
  <si>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</si>
  <si>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</si>
  <si>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</si>
  <si>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</si>
  <si>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</si>
  <si>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</si>
  <si>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</si>
  <si>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</si>
  <si>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</si>
  <si>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</si>
  <si>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</si>
  <si>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</si>
  <si>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</si>
  <si>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</si>
  <si>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</si>
  <si>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</si>
  <si>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</si>
  <si>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</si>
  <si>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</si>
  <si>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</si>
  <si>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</si>
  <si>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</si>
  <si>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</si>
  <si>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</si>
  <si>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</si>
  <si>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</si>
  <si>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</si>
  <si>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</si>
  <si>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</si>
  <si>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</si>
  <si>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</si>
  <si>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</si>
  <si>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</si>
  <si>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</si>
  <si>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</si>
  <si>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</si>
  <si>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</si>
  <si>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</si>
  <si>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</si>
  <si>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</si>
  <si>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</si>
  <si>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</si>
  <si>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</si>
  <si>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</si>
  <si>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</si>
  <si>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</si>
  <si>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</si>
  <si>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</si>
  <si>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</si>
  <si>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</si>
  <si>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</si>
  <si>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</si>
  <si>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</si>
  <si>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</si>
  <si>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</si>
  <si>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</si>
  <si>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</si>
  <si>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</si>
  <si>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</si>
  <si>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</si>
  <si>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</si>
  <si>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</si>
  <si>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</si>
  <si>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</si>
  <si>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</si>
  <si>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</si>
  <si>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</si>
  <si>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</si>
  <si>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</si>
  <si>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</si>
  <si>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</si>
  <si>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</si>
  <si>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</si>
  <si>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</si>
  <si>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</si>
  <si>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</si>
  <si>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</si>
  <si>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</si>
  <si>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</si>
  <si>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</si>
  <si>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</si>
  <si>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</si>
  <si>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</si>
  <si>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</si>
  <si>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</si>
  <si>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</si>
  <si>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</si>
  <si>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</si>
  <si>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</si>
  <si>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</si>
  <si>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</si>
  <si>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</si>
  <si>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</si>
  <si>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</si>
  <si>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</si>
  <si>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</si>
  <si>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</si>
  <si>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</si>
  <si>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</si>
  <si>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</si>
  <si>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</si>
  <si>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</si>
  <si>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</si>
  <si>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</si>
  <si>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</si>
  <si>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</si>
  <si>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</si>
  <si>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</si>
  <si>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</si>
  <si>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</si>
  <si>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</si>
  <si>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</si>
  <si>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</si>
  <si>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</si>
  <si>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</si>
  <si>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</si>
  <si>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</si>
  <si>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</si>
  <si>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</si>
  <si>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</si>
  <si>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</si>
  <si>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</si>
  <si>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</si>
  <si>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</si>
  <si>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</si>
  <si>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</si>
  <si>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</si>
  <si>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</si>
  <si>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</si>
  <si>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</si>
  <si>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</si>
  <si>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</si>
  <si>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</si>
  <si>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</si>
  <si>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</si>
  <si>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</si>
  <si>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</si>
  <si>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</si>
  <si>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</si>
  <si>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</si>
  <si>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</si>
  <si>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</si>
  <si>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</si>
  <si>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</si>
  <si>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</si>
  <si>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</si>
  <si>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</si>
  <si>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</si>
  <si>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</si>
  <si>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</si>
  <si>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</si>
  <si>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</si>
  <si>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</si>
  <si>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</si>
  <si>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</si>
  <si>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</si>
  <si>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</si>
  <si>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</si>
  <si>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</si>
  <si>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</si>
  <si>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</si>
  <si>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</si>
  <si>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</si>
  <si>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</si>
  <si>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</si>
  <si>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</si>
  <si>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</si>
  <si>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</si>
  <si>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</si>
  <si>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</si>
  <si>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</si>
  <si>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</si>
  <si>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</si>
  <si>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</si>
  <si>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</si>
  <si>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</si>
  <si>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</si>
  <si>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</si>
  <si>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</si>
  <si>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</si>
  <si>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</si>
  <si>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</si>
  <si>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</si>
  <si>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</si>
  <si>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</si>
  <si>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</si>
  <si>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</si>
  <si>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</si>
  <si>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</si>
  <si>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</si>
  <si>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</si>
  <si>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</si>
  <si>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</si>
  <si>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</si>
  <si>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</si>
  <si>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</si>
  <si>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</si>
  <si>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</si>
  <si>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</si>
  <si>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</si>
  <si>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</si>
  <si>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</si>
  <si>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</si>
  <si>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</si>
  <si>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</si>
  <si>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</si>
  <si>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</si>
  <si>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</si>
  <si>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</si>
  <si>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</si>
  <si>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</si>
  <si>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</si>
  <si>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</si>
  <si>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</si>
  <si>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</si>
  <si>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</si>
  <si>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</si>
  <si>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</si>
  <si>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</si>
  <si>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</si>
  <si>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</si>
  <si>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</si>
  <si>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</si>
  <si>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</si>
  <si>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</si>
  <si>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</si>
  <si>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</si>
  <si>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</si>
  <si>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</si>
  <si>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</si>
  <si>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</si>
  <si>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</si>
  <si>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</si>
  <si>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</si>
  <si>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</si>
  <si>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</si>
  <si>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</si>
  <si>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</si>
  <si>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</si>
  <si>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</si>
  <si>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</si>
  <si>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</si>
  <si>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</si>
  <si>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</si>
  <si>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</si>
  <si>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</si>
  <si>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</si>
  <si>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</si>
  <si>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</si>
  <si>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</si>
  <si>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</si>
  <si>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</si>
  <si>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</si>
  <si>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</si>
  <si>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</si>
  <si>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</si>
  <si>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</si>
  <si>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</si>
  <si>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</si>
  <si>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</si>
  <si>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</si>
  <si>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</si>
  <si>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</si>
  <si>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</si>
  <si>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</si>
  <si>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</si>
  <si>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</si>
  <si>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</si>
  <si>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</si>
  <si>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</si>
  <si>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</si>
  <si>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</si>
  <si>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</si>
  <si>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</si>
  <si>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</si>
  <si>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</si>
  <si>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</si>
  <si>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</si>
  <si>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</si>
  <si>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</si>
  <si>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</si>
  <si>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</si>
  <si>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</si>
  <si>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</si>
  <si>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</si>
  <si>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</si>
  <si>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</si>
  <si>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</si>
  <si>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</si>
  <si>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</si>
  <si>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</si>
  <si>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</si>
  <si>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</si>
  <si>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</si>
  <si>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</si>
  <si>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</si>
  <si>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</si>
  <si>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</si>
  <si>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</si>
  <si>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</si>
  <si>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</si>
  <si>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</si>
  <si>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</si>
  <si>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</si>
  <si>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</si>
  <si>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</si>
  <si>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</si>
  <si>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</si>
  <si>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</si>
  <si>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</si>
  <si>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</si>
  <si>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</si>
  <si>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</si>
  <si>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</si>
  <si>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</si>
  <si>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</si>
  <si>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</si>
  <si>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</si>
  <si>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</si>
  <si>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</si>
  <si>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</si>
  <si>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</si>
  <si>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</si>
  <si>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</si>
  <si>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</si>
  <si>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</si>
  <si>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</si>
  <si>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</si>
  <si>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</si>
  <si>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</si>
  <si>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</si>
  <si>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</si>
  <si>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</si>
  <si>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</si>
  <si>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</si>
  <si>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</si>
  <si>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</si>
  <si>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</si>
  <si>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</si>
  <si>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</si>
  <si>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</si>
  <si>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</si>
  <si>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</si>
  <si>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</si>
  <si>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</si>
  <si>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</si>
  <si>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</si>
  <si>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</si>
  <si>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</si>
  <si>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</si>
  <si>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</si>
  <si>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</si>
  <si>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</si>
  <si>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</si>
  <si>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</si>
  <si>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</si>
  <si>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</si>
  <si>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</si>
  <si>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</si>
  <si>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</si>
  <si>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</si>
  <si>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</si>
  <si>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</si>
  <si>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</si>
  <si>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</si>
  <si>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</si>
  <si>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</si>
  <si>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</si>
  <si>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</si>
  <si>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</si>
  <si>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</si>
  <si>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</si>
  <si>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</si>
  <si>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</si>
  <si>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</si>
  <si>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</si>
  <si>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</si>
  <si>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</si>
  <si>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</si>
  <si>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</si>
  <si>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</si>
  <si>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</si>
  <si>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</si>
  <si>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</si>
  <si>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</si>
  <si>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</si>
  <si>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</si>
  <si>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</si>
  <si>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</si>
  <si>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</si>
  <si>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</si>
  <si>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</si>
  <si>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</si>
  <si>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</si>
  <si>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</si>
  <si>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</si>
  <si>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</si>
  <si>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</si>
  <si>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</si>
  <si>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</si>
  <si>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</si>
  <si>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</si>
  <si>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</si>
  <si>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</si>
  <si>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</si>
  <si>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</si>
  <si>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</si>
  <si>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</si>
  <si>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</si>
  <si>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</si>
  <si>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</si>
  <si>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</si>
  <si>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</si>
  <si>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</si>
  <si>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</si>
  <si>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</si>
  <si>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</si>
  <si>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</si>
  <si>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</si>
  <si>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</si>
  <si>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</si>
  <si>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</si>
  <si>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</si>
  <si>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</si>
  <si>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</si>
  <si>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</si>
  <si>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</si>
  <si>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</si>
  <si>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</si>
  <si>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</si>
  <si>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</si>
  <si>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</si>
  <si>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</si>
  <si>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</si>
  <si>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</si>
  <si>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</si>
  <si>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</si>
  <si>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</si>
  <si>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</si>
  <si>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</si>
  <si>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</si>
  <si>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</si>
  <si>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</si>
  <si>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</si>
  <si>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</si>
  <si>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</si>
  <si>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</si>
  <si>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</si>
  <si>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</si>
  <si>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</si>
  <si>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</si>
  <si>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</si>
  <si>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</si>
  <si>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</si>
  <si>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</si>
  <si>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</si>
  <si>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</si>
  <si>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</si>
  <si>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</si>
  <si>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</si>
  <si>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</si>
  <si>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</si>
  <si>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</si>
  <si>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</si>
  <si>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</si>
  <si>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</si>
  <si>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</si>
  <si>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</si>
  <si>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</si>
  <si>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</si>
  <si>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</si>
  <si>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</si>
  <si>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</si>
  <si>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</si>
  <si>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</si>
  <si>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</si>
  <si>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</si>
  <si>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</si>
  <si>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</si>
  <si>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</si>
  <si>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</si>
  <si>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</si>
  <si>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</si>
  <si>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</si>
  <si>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</si>
  <si>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</si>
  <si>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</si>
  <si>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</si>
  <si>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</si>
  <si>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</si>
  <si>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</si>
  <si>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</si>
  <si>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</si>
  <si>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</si>
  <si>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</si>
  <si>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</si>
  <si>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</si>
  <si>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</si>
  <si>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</si>
  <si>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</si>
  <si>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</si>
  <si>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</si>
  <si>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</si>
  <si>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</si>
  <si>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</si>
  <si>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</si>
  <si>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</si>
  <si>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</si>
  <si>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</si>
  <si>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</si>
  <si>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</si>
  <si>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</si>
  <si>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</si>
  <si>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</si>
  <si>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</si>
  <si>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</si>
  <si>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</si>
  <si>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</si>
  <si>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</si>
  <si>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</si>
  <si>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</si>
  <si>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</si>
  <si>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</si>
  <si>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</si>
  <si>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</si>
  <si>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</si>
  <si>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</si>
  <si>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</si>
  <si>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</si>
  <si>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</si>
  <si>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</si>
  <si>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</si>
  <si>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</si>
  <si>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</si>
  <si>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</si>
  <si>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</si>
  <si>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</si>
  <si>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</si>
  <si>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</si>
  <si>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</si>
  <si>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</si>
  <si>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</si>
  <si>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</si>
  <si>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</si>
  <si>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</si>
  <si>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</si>
  <si>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</si>
  <si>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</si>
  <si>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</si>
  <si>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</si>
  <si>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</si>
  <si>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</si>
  <si>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</si>
  <si>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</si>
  <si>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</si>
  <si>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</si>
  <si>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</si>
  <si>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</si>
  <si>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</si>
  <si>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</si>
  <si>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</si>
  <si>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</si>
  <si>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</si>
  <si>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</si>
  <si>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</si>
  <si>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</si>
  <si>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</si>
  <si>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</si>
  <si>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</si>
  <si>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</si>
  <si>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</si>
  <si>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</si>
  <si>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</si>
  <si>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</si>
  <si>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</si>
  <si>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</si>
  <si>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</si>
  <si>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</si>
  <si>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</si>
  <si>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</si>
  <si>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</si>
  <si>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</si>
  <si>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</si>
  <si>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</si>
  <si>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</si>
  <si>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</si>
  <si>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</si>
  <si>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</si>
  <si>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</si>
  <si>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</si>
  <si>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</si>
  <si>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</si>
  <si>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</si>
  <si>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</si>
  <si>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</si>
  <si>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</si>
  <si>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</si>
  <si>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</si>
  <si>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</si>
  <si>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</si>
  <si>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</si>
  <si>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</si>
  <si>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</si>
  <si>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</si>
  <si>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</si>
  <si>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</si>
  <si>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</si>
  <si>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</si>
  <si>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</si>
  <si>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</si>
  <si>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</si>
  <si>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</si>
  <si>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</si>
  <si>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</si>
  <si>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</si>
  <si>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</si>
  <si>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</si>
  <si>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</si>
  <si>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</si>
  <si>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</si>
  <si>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</si>
  <si>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</si>
  <si>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</si>
  <si>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</si>
  <si>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</si>
  <si>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</si>
  <si>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</si>
  <si>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</si>
  <si>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</si>
  <si>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</si>
  <si>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</si>
  <si>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</si>
  <si>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</si>
  <si>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</si>
  <si>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</si>
  <si>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</si>
  <si>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</si>
  <si>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</si>
  <si>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</si>
  <si>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</si>
  <si>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</si>
  <si>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</si>
  <si>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</si>
  <si>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</si>
  <si>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</si>
  <si>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</si>
  <si>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</si>
  <si>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</si>
  <si>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</si>
  <si>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</si>
  <si>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</si>
  <si>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</si>
  <si>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</si>
  <si>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</si>
  <si>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</si>
  <si>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</si>
  <si>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</si>
  <si>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</si>
  <si>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</si>
  <si>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</si>
  <si>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</si>
  <si>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</si>
  <si>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</si>
  <si>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</si>
  <si>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</si>
  <si>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</si>
  <si>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</si>
  <si>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</si>
  <si>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</si>
  <si>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</si>
  <si>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</si>
  <si>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</si>
  <si>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</si>
  <si>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</si>
  <si>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</si>
  <si>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</si>
  <si>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</si>
  <si>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</si>
  <si>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</si>
  <si>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</si>
  <si>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</si>
  <si>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</si>
  <si>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</si>
  <si>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</si>
  <si>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</si>
  <si>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</si>
  <si>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</si>
  <si>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</si>
  <si>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</si>
  <si>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</si>
  <si>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</si>
  <si>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</si>
  <si>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</si>
  <si>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</si>
  <si>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</si>
  <si>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</si>
  <si>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</si>
  <si>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</si>
  <si>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</si>
  <si>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</si>
  <si>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</si>
  <si>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</si>
  <si>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</si>
  <si>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</si>
  <si>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</si>
  <si>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</si>
  <si>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</si>
  <si>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</si>
  <si>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</si>
  <si>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</si>
  <si>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</si>
  <si>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</si>
  <si>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</si>
  <si>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</si>
  <si>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</si>
  <si>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</si>
  <si>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</si>
  <si>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</si>
  <si>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</si>
  <si>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</si>
  <si>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</si>
  <si>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</si>
  <si>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</si>
  <si>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</si>
  <si>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</si>
  <si>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</si>
  <si>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</si>
  <si>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</si>
  <si>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</si>
  <si>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</si>
  <si>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</si>
  <si>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</si>
  <si>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</si>
  <si>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</si>
  <si>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</si>
  <si>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</si>
  <si>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</si>
  <si>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</si>
  <si>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</si>
  <si>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</si>
  <si>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</si>
  <si>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</si>
  <si>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</si>
  <si>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</si>
  <si>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</si>
  <si>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</si>
  <si>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</si>
  <si>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</si>
  <si>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</si>
  <si>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</si>
  <si>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</si>
  <si>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</si>
  <si>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</si>
  <si>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</si>
  <si>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</si>
  <si>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</si>
  <si>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</si>
  <si>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</si>
  <si>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</si>
  <si>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</si>
  <si>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</si>
  <si>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</si>
  <si>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</si>
  <si>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</si>
  <si>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</si>
  <si>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</si>
  <si>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</si>
  <si>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</si>
  <si>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</si>
  <si>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</si>
  <si>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</si>
  <si>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</si>
  <si>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</si>
  <si>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</si>
  <si>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</si>
  <si>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</si>
  <si>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</si>
  <si>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</si>
  <si>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</si>
  <si>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</si>
  <si>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</si>
  <si>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</si>
  <si>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</si>
  <si>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</si>
  <si>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</si>
  <si>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</si>
  <si>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</si>
  <si>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</si>
  <si>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</si>
  <si>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</si>
  <si>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</si>
  <si>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</si>
  <si>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</si>
  <si>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</si>
  <si>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</si>
  <si>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</si>
  <si>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</si>
  <si>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</si>
  <si>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</si>
  <si>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</si>
  <si>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</si>
  <si>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</si>
  <si>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</si>
  <si>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</si>
  <si>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</si>
  <si>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</si>
  <si>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</si>
  <si>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</si>
  <si>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</si>
  <si>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</si>
  <si>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</si>
  <si>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</si>
  <si>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</si>
  <si>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</si>
  <si>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</si>
  <si>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</si>
  <si>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</si>
  <si>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</si>
  <si>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</si>
  <si>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</si>
  <si>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</si>
  <si>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</si>
  <si>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</si>
  <si>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</si>
  <si>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</si>
  <si>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</si>
  <si>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</si>
  <si>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</si>
  <si>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</si>
  <si>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</si>
  <si>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</si>
  <si>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</si>
  <si>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</si>
  <si>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</si>
  <si>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</si>
  <si>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</si>
  <si>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</si>
  <si>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</si>
  <si>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</si>
  <si>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</si>
  <si>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</si>
  <si>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</si>
  <si>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</si>
  <si>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</si>
  <si>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</si>
  <si>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</si>
  <si>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</si>
  <si>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</si>
  <si>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</si>
  <si>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</si>
  <si>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</si>
  <si>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</si>
  <si>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</si>
  <si>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</si>
  <si>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</si>
  <si>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</si>
  <si>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</si>
  <si>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</si>
  <si>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</si>
  <si>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</si>
  <si>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</si>
  <si>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</si>
  <si>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</si>
  <si>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</si>
  <si>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</si>
  <si>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</si>
  <si>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</si>
  <si>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</si>
  <si>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</si>
  <si>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</si>
  <si>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</si>
  <si>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</si>
  <si>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</si>
  <si>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</si>
  <si>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</si>
  <si>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</si>
  <si>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</si>
  <si>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</si>
  <si>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</si>
  <si>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</si>
  <si>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</si>
  <si>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</si>
  <si>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</si>
  <si>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</si>
  <si>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</si>
  <si>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</si>
  <si>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</si>
  <si>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</si>
  <si>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</si>
  <si>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</si>
  <si>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</si>
  <si>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</si>
  <si>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</si>
  <si>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</si>
  <si>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</si>
  <si>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</si>
  <si>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</si>
  <si>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</si>
  <si>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</si>
  <si>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</si>
  <si>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</si>
  <si>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</si>
  <si>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</si>
  <si>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</si>
  <si>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</si>
  <si>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</si>
  <si>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</si>
  <si>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</si>
  <si>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</si>
  <si>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</si>
  <si>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</si>
  <si>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</si>
  <si>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</si>
  <si>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</si>
  <si>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</si>
  <si>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</si>
  <si>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</si>
  <si>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</si>
  <si>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</si>
  <si>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</si>
  <si>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</si>
  <si>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</si>
  <si>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</si>
  <si>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</si>
  <si>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</si>
  <si>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</si>
  <si>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</si>
  <si>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</si>
  <si>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</si>
  <si>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</si>
  <si>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</si>
  <si>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</si>
  <si>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</si>
  <si>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</si>
  <si>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</si>
  <si>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</si>
  <si>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</si>
  <si>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</si>
  <si>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</si>
  <si>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</si>
  <si>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</si>
  <si>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</si>
  <si>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</si>
  <si>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</si>
  <si>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</si>
  <si>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</si>
  <si>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</si>
  <si>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</si>
  <si>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</si>
  <si>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</si>
  <si>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</si>
  <si>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</si>
  <si>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</si>
  <si>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</si>
  <si>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</si>
  <si>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</si>
  <si>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</si>
  <si>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</si>
  <si>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</si>
  <si>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</si>
  <si>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</si>
  <si>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</si>
  <si>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</si>
  <si>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</si>
  <si>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</si>
  <si>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</si>
  <si>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</si>
  <si>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</si>
  <si>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</si>
  <si>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</si>
  <si>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</si>
  <si>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</si>
  <si>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</si>
  <si>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</si>
  <si>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</si>
  <si>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</si>
  <si>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</si>
  <si>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</si>
  <si>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</si>
  <si>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</si>
  <si>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</si>
  <si>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</si>
  <si>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</si>
  <si>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</si>
  <si>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</si>
  <si>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</si>
  <si>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</si>
  <si>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</si>
  <si>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</si>
  <si>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</si>
  <si>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</si>
  <si>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</si>
  <si>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</si>
  <si>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</si>
  <si>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</si>
  <si>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</si>
  <si>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</si>
  <si>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</si>
  <si>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</si>
  <si>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</si>
  <si>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</si>
  <si>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</si>
  <si>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</si>
  <si>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</si>
  <si>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</si>
  <si>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</si>
  <si>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</si>
  <si>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</si>
  <si>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</si>
  <si>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</si>
  <si>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</si>
  <si>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</si>
  <si>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</si>
  <si>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</si>
  <si>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</si>
  <si>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</si>
  <si>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</si>
  <si>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</si>
  <si>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</si>
  <si>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</si>
  <si>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</si>
  <si>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</si>
  <si>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</si>
  <si>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</si>
  <si>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</si>
  <si>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</si>
  <si>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</si>
  <si>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</si>
  <si>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</si>
  <si>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</si>
  <si>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</si>
  <si>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</si>
  <si>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</si>
  <si>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</si>
  <si>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</si>
  <si>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</si>
  <si>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</si>
  <si>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</si>
  <si>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</si>
  <si>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</si>
  <si>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</si>
  <si>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</si>
  <si>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</si>
  <si>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</si>
  <si>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</si>
  <si>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</si>
  <si>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</si>
  <si>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</si>
  <si>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</si>
  <si>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</si>
  <si>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</si>
  <si>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</si>
  <si>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</si>
  <si>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</si>
  <si>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</si>
  <si>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</si>
  <si>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</si>
  <si>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</si>
  <si>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</si>
  <si>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</si>
  <si>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</si>
  <si>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</si>
  <si>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</si>
  <si>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</si>
  <si>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</si>
  <si>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</si>
  <si>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</si>
  <si>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</si>
  <si>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</si>
  <si>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</si>
  <si>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</si>
  <si>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</si>
  <si>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</si>
  <si>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</si>
  <si>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</si>
  <si>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</si>
  <si>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</si>
  <si>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</si>
  <si>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</si>
  <si>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</si>
  <si>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</si>
  <si>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</si>
  <si>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</si>
  <si>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</si>
  <si>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</si>
  <si>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</si>
  <si>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</si>
  <si>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</si>
  <si>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</si>
  <si>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</si>
  <si>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</si>
  <si>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</si>
  <si>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</si>
  <si>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</si>
  <si>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</si>
  <si>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</si>
  <si>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</si>
  <si>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</si>
  <si>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</si>
  <si>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</si>
  <si>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</si>
  <si>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</si>
  <si>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</si>
  <si>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</si>
  <si>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</si>
  <si>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</si>
  <si>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</si>
  <si>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</si>
  <si>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</si>
  <si>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</si>
  <si>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</si>
  <si>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</si>
  <si>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</si>
  <si>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</si>
  <si>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</si>
  <si>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</si>
  <si>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</si>
  <si>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</si>
  <si>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</si>
  <si>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</si>
  <si>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</si>
  <si>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</si>
  <si>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</si>
  <si>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</si>
  <si>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</si>
  <si>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</si>
  <si>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</si>
  <si>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</si>
  <si>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</si>
  <si>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</si>
  <si>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</si>
  <si>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</si>
  <si>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</si>
  <si>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</si>
  <si>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</si>
  <si>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</si>
  <si>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</si>
  <si>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</si>
  <si>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</si>
  <si>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</si>
  <si>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</si>
  <si>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</si>
  <si>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</si>
  <si>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</si>
  <si>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</si>
  <si>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</si>
  <si>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</si>
  <si>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</si>
  <si>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</si>
  <si>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</si>
  <si>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</si>
  <si>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</si>
  <si>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</si>
  <si>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</si>
  <si>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</si>
  <si>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</si>
  <si>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</si>
  <si>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</si>
  <si>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</si>
  <si>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</si>
  <si>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</si>
  <si>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</si>
  <si>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</si>
  <si>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</si>
  <si>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</si>
  <si>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</si>
  <si>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</si>
  <si>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</si>
  <si>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</si>
  <si>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</si>
  <si>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</si>
  <si>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</si>
  <si>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</si>
  <si>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</si>
  <si>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</si>
  <si>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</si>
  <si>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</si>
  <si>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</si>
  <si>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</si>
  <si>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</si>
  <si>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</si>
  <si>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</si>
  <si>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</si>
  <si>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</si>
  <si>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</si>
  <si>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</si>
  <si>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</si>
  <si>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</si>
  <si>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</si>
  <si>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</si>
  <si>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</si>
  <si>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</si>
  <si>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</si>
  <si>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</si>
  <si>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</si>
  <si>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</si>
  <si>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</si>
  <si>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</si>
  <si>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</si>
  <si>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</si>
  <si>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</si>
  <si>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</si>
  <si>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</si>
  <si>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</si>
  <si>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</si>
  <si>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</si>
  <si>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</si>
  <si>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</si>
  <si>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</si>
  <si>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</si>
  <si>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</si>
  <si>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</si>
  <si>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</si>
  <si>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</si>
  <si>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</si>
  <si>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</si>
  <si>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</si>
  <si>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</si>
  <si>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</si>
  <si>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</si>
  <si>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</si>
  <si>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</si>
  <si>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</si>
  <si>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</si>
  <si>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</si>
  <si>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</si>
  <si>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</si>
  <si>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</si>
  <si>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</si>
  <si>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</si>
  <si>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</si>
  <si>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</si>
  <si>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</si>
  <si>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</si>
  <si>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</si>
  <si>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</si>
  <si>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</si>
  <si>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</si>
  <si>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</si>
  <si>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</si>
  <si>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</si>
  <si>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</si>
  <si>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</si>
  <si>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</si>
  <si>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</si>
  <si>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</si>
  <si>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</si>
  <si>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</si>
  <si>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</si>
  <si>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</si>
  <si>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</si>
  <si>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</si>
  <si>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</si>
  <si>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</si>
  <si>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</si>
  <si>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</si>
  <si>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</si>
  <si>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</si>
  <si>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</si>
  <si>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</si>
  <si>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</si>
  <si>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</si>
  <si>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</si>
  <si>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</si>
  <si>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</si>
  <si>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</si>
  <si>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</si>
  <si>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</si>
  <si>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</si>
  <si>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</si>
  <si>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</si>
  <si>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</si>
  <si>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</si>
  <si>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</si>
  <si>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</si>
  <si>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</si>
  <si>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</si>
  <si>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</si>
  <si>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</si>
  <si>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</si>
  <si>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</si>
  <si>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</si>
  <si>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</si>
  <si>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</si>
  <si>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</si>
  <si>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</si>
  <si>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</si>
  <si>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</si>
  <si>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</si>
  <si>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</si>
  <si>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</si>
  <si>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</si>
  <si>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</si>
  <si>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</si>
  <si>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</si>
  <si>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</si>
  <si>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</si>
  <si>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</si>
  <si>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</si>
  <si>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</si>
  <si>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</si>
  <si>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</si>
  <si>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</si>
  <si>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</si>
  <si>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</si>
  <si>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</si>
  <si>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</si>
  <si>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</si>
  <si>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</si>
  <si>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</si>
  <si>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</si>
  <si>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</si>
  <si>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</si>
  <si>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</si>
  <si>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</si>
  <si>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</si>
  <si>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</si>
  <si>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</si>
  <si>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</si>
  <si>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</si>
  <si>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</si>
  <si>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</si>
  <si>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</si>
  <si>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</si>
  <si>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</si>
  <si>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</si>
  <si>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</si>
  <si>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</si>
  <si>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</si>
  <si>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</si>
  <si>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</si>
  <si>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</si>
  <si>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</si>
  <si>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</si>
  <si>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</si>
  <si>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</si>
  <si>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</si>
  <si>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</si>
  <si>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</si>
  <si>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</si>
  <si>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</si>
  <si>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</si>
  <si>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</si>
  <si>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</si>
  <si>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</si>
  <si>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</si>
  <si>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</si>
  <si>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</si>
  <si>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</si>
  <si>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</si>
  <si>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</si>
  <si>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</si>
  <si>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</si>
  <si>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</si>
  <si>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</si>
  <si>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</si>
  <si>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</si>
  <si>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</si>
  <si>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</si>
  <si>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</si>
  <si>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</si>
  <si>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</si>
  <si>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</si>
  <si>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</si>
  <si>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</si>
  <si>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</si>
  <si>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</si>
  <si>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</si>
  <si>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</si>
  <si>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</si>
  <si>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</si>
  <si>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</si>
  <si>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</si>
  <si>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</si>
  <si>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</si>
  <si>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</si>
  <si>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</si>
  <si>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</si>
  <si>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</si>
  <si>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</si>
  <si>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</si>
  <si>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</si>
  <si>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</si>
  <si>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</si>
  <si>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</si>
  <si>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</si>
  <si>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</si>
  <si>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</si>
  <si>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</si>
  <si>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</si>
  <si>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</si>
  <si>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</si>
  <si>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</si>
  <si>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</si>
  <si>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</si>
  <si>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</si>
  <si>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</si>
  <si>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</si>
  <si>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</si>
  <si>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</si>
  <si>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</si>
  <si>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</si>
  <si>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</si>
  <si>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</si>
  <si>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</si>
  <si>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</si>
  <si>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</si>
  <si>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</si>
  <si>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</si>
  <si>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</si>
  <si>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</si>
  <si>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</si>
  <si>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</si>
  <si>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</si>
  <si>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</si>
  <si>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</si>
  <si>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</si>
  <si>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</si>
  <si>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</si>
  <si>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</si>
  <si>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</si>
  <si>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</si>
  <si>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</si>
  <si>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</si>
  <si>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</si>
  <si>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</si>
  <si>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</si>
  <si>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</si>
  <si>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</si>
  <si>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</si>
  <si>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</si>
  <si>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</si>
  <si>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</si>
  <si>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</si>
  <si>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</si>
  <si>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</si>
  <si>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</si>
  <si>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</si>
  <si>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</si>
  <si>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</si>
  <si>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</si>
  <si>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</si>
  <si>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</si>
  <si>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</si>
  <si>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</si>
  <si>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</si>
  <si>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</si>
  <si>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</si>
  <si>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</si>
  <si>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</si>
  <si>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</si>
  <si>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</si>
  <si>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</si>
  <si>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</si>
  <si>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</si>
  <si>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</si>
  <si>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</si>
  <si>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</si>
  <si>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</si>
  <si>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</si>
  <si>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</si>
  <si>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</si>
  <si>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</si>
  <si>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</si>
  <si>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</si>
  <si>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</si>
  <si>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</si>
  <si>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</si>
  <si>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</si>
  <si>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</si>
  <si>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</si>
  <si>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</si>
  <si>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</si>
  <si>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</si>
  <si>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</si>
  <si>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</si>
  <si>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</si>
  <si>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</si>
  <si>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</si>
  <si>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</si>
  <si>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</si>
  <si>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</si>
  <si>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</si>
  <si>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</si>
  <si>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</si>
  <si>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</si>
  <si>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</si>
  <si>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</si>
  <si>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</si>
  <si>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</si>
  <si>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</si>
  <si>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</si>
  <si>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</si>
  <si>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</si>
  <si>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</si>
  <si>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</si>
  <si>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</si>
  <si>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</si>
  <si>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</si>
  <si>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</si>
  <si>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</si>
  <si>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</si>
  <si>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</si>
  <si>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</si>
  <si>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</si>
  <si>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</si>
  <si>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</si>
  <si>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</si>
  <si>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</si>
  <si>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</si>
  <si>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</si>
  <si>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</si>
  <si>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</si>
  <si>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</si>
  <si>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</si>
  <si>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</si>
  <si>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</si>
  <si>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</si>
  <si>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</si>
  <si>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</si>
  <si>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</si>
  <si>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</si>
  <si>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</si>
  <si>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</si>
  <si>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</si>
  <si>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</si>
  <si>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</si>
  <si>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</si>
  <si>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</si>
  <si>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</si>
  <si>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</si>
  <si>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</si>
  <si>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</si>
  <si>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</si>
  <si>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</si>
  <si>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</si>
  <si>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</si>
  <si>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</si>
  <si>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</si>
  <si>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</si>
  <si>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</si>
  <si>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</si>
  <si>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</si>
  <si>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</si>
  <si>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</si>
  <si>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</si>
  <si>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</si>
  <si>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</si>
  <si>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</si>
  <si>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</si>
  <si>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</si>
  <si>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</si>
  <si>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</si>
  <si>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</si>
  <si>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</si>
  <si>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</si>
  <si>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</si>
  <si>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</si>
  <si>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</si>
  <si>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</si>
  <si>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</si>
  <si>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</si>
  <si>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</si>
  <si>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</si>
  <si>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</si>
  <si>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</si>
  <si>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</si>
  <si>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</si>
  <si>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</si>
  <si>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</si>
  <si>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</si>
  <si>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</si>
  <si>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</si>
  <si>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</si>
  <si>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</si>
  <si>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</si>
  <si>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</si>
  <si>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</si>
  <si>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</si>
  <si>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</si>
  <si>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</si>
  <si>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</si>
  <si>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</si>
  <si>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</si>
  <si>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</si>
  <si>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</si>
  <si>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</si>
  <si>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</si>
  <si>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</si>
  <si>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</si>
  <si>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</si>
  <si>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</si>
  <si>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</si>
  <si>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</si>
  <si>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</si>
  <si>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</si>
  <si>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</si>
  <si>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</si>
  <si>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</si>
  <si>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</si>
  <si>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</si>
  <si>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</si>
  <si>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</si>
  <si>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</si>
  <si>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</si>
  <si>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</si>
  <si>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</si>
  <si>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</si>
  <si>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</si>
  <si>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</si>
  <si>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</si>
  <si>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</si>
  <si>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</si>
  <si>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</si>
  <si>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</si>
  <si>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</si>
  <si>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</si>
  <si>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</si>
  <si>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</si>
  <si>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</si>
  <si>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</si>
  <si>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</si>
  <si>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</si>
  <si>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</si>
  <si>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</si>
  <si>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</si>
  <si>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</si>
  <si>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</si>
  <si>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</si>
  <si>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</si>
  <si>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</si>
  <si>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</si>
  <si>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</si>
  <si>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</si>
  <si>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</si>
  <si>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</si>
  <si>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</si>
  <si>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</si>
  <si>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</si>
  <si>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</si>
  <si>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</si>
  <si>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</si>
  <si>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</si>
  <si>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</si>
  <si>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</si>
  <si>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</si>
  <si>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</si>
  <si>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</si>
  <si>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</si>
  <si>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</si>
  <si>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</si>
  <si>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</si>
  <si>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</si>
  <si>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</si>
  <si>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</si>
  <si>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</si>
  <si>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</si>
  <si>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</si>
  <si>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</si>
  <si>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</si>
  <si>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</si>
  <si>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</si>
  <si>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</si>
  <si>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</si>
  <si>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</si>
  <si>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</si>
  <si>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</si>
  <si>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</si>
  <si>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</si>
  <si>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</si>
  <si>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</si>
  <si>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</si>
  <si>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</si>
  <si>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</si>
  <si>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</si>
  <si>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</si>
  <si>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</si>
  <si>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</si>
  <si>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</si>
  <si>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</si>
  <si>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</si>
  <si>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</si>
  <si>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</si>
  <si>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</si>
  <si>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</si>
  <si>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</si>
  <si>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</si>
  <si>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</si>
  <si>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</si>
  <si>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</si>
  <si>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</si>
  <si>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</si>
  <si>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</si>
  <si>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</si>
  <si>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</si>
  <si>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</si>
  <si>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</si>
  <si>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</si>
  <si>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</si>
  <si>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</si>
  <si>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</si>
  <si>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</si>
  <si>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</si>
  <si>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</si>
  <si>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</si>
  <si>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</si>
  <si>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</si>
  <si>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</si>
  <si>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</si>
  <si>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</si>
  <si>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</si>
  <si>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</si>
  <si>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</si>
  <si>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</si>
  <si>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</si>
  <si>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</si>
  <si>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</si>
  <si>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</si>
  <si>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</si>
  <si>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</si>
  <si>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</si>
  <si>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</si>
  <si>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</si>
  <si>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</si>
  <si>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</si>
  <si>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</si>
  <si>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</si>
  <si>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Plays - US</t>
  </si>
  <si>
    <t>Indie Rock - All</t>
  </si>
  <si>
    <t>Photobooks - ALL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</si>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</sst>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5" fontId="1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CC00"/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36546999785917E-2"/>
          <c:y val="0.12363333333333335"/>
          <c:w val="0.95104986466167429"/>
          <c:h val="0.7227887139107611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4023-845F-3C32313DE4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C-4023-845F-3C32313DE4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5C-4023-845F-3C32313DE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980303"/>
        <c:axId val="216979471"/>
      </c:lineChart>
      <c:catAx>
        <c:axId val="21698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79471"/>
        <c:crosses val="autoZero"/>
        <c:auto val="1"/>
        <c:lblAlgn val="ctr"/>
        <c:lblOffset val="100"/>
        <c:noMultiLvlLbl val="0"/>
      </c:catAx>
      <c:valAx>
        <c:axId val="21697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98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4343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C00"/>
            </a:solidFill>
            <a:round/>
          </a:ln>
          <a:effectLst/>
        </c:spPr>
        <c:marker>
          <c:symbol val="circle"/>
          <c:size val="5"/>
          <c:spPr>
            <a:solidFill>
              <a:srgbClr val="FFCC00"/>
            </a:solidFill>
            <a:ln w="9525">
              <a:solidFill>
                <a:srgbClr val="FFCC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0548750850588E-2"/>
          <c:y val="9.9704279971154025E-2"/>
          <c:w val="0.81013414989792942"/>
          <c:h val="0.8176890361589833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5-4335-8B3A-7375A953FEB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4343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C5-4335-8B3A-7375A953FEB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C00"/>
              </a:solidFill>
              <a:ln w="9525">
                <a:solidFill>
                  <a:srgbClr val="FFCC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C5-4335-8B3A-7375A953F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940784"/>
        <c:axId val="1476941200"/>
      </c:lineChart>
      <c:catAx>
        <c:axId val="14769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41200"/>
        <c:crosses val="autoZero"/>
        <c:auto val="1"/>
        <c:lblAlgn val="ctr"/>
        <c:lblOffset val="100"/>
        <c:noMultiLvlLbl val="0"/>
      </c:catAx>
      <c:valAx>
        <c:axId val="147694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4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7915512957046504"/>
          <c:y val="4.3580395732025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0-4B83-BB05-63D0D60B8A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0-4B83-BB05-63D0D60B8A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70-4B83-BB05-63D0D60B8A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70-4B83-BB05-63D0D60B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8236415"/>
        <c:axId val="1738239743"/>
      </c:barChart>
      <c:catAx>
        <c:axId val="173823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239743"/>
        <c:crosses val="autoZero"/>
        <c:auto val="1"/>
        <c:lblAlgn val="ctr"/>
        <c:lblOffset val="100"/>
        <c:noMultiLvlLbl val="0"/>
      </c:catAx>
      <c:valAx>
        <c:axId val="17382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23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02789929036647E-2"/>
          <c:y val="0.13482414698162729"/>
          <c:w val="0.85679584804985798"/>
          <c:h val="0.60704776902887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5-40F7-A919-2501E512B5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5-40F7-A919-2501E512B5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5-40F7-A919-2501E512B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067839"/>
        <c:axId val="1954062847"/>
      </c:barChart>
      <c:catAx>
        <c:axId val="195406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62847"/>
        <c:crosses val="autoZero"/>
        <c:auto val="1"/>
        <c:lblAlgn val="ctr"/>
        <c:lblOffset val="100"/>
        <c:noMultiLvlLbl val="0"/>
      </c:catAx>
      <c:valAx>
        <c:axId val="195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F-4C19-83B3-AAFCFD78D4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9BF-4C19-83B3-AAFCFD78D4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9BF-4C19-83B3-AAFCFD78D4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9BF-4C19-83B3-AAFCFD78D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561295"/>
        <c:axId val="1729558383"/>
      </c:lineChart>
      <c:catAx>
        <c:axId val="172956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58383"/>
        <c:crosses val="autoZero"/>
        <c:auto val="1"/>
        <c:lblAlgn val="ctr"/>
        <c:lblOffset val="100"/>
        <c:noMultiLvlLbl val="0"/>
      </c:catAx>
      <c:valAx>
        <c:axId val="17295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6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F3567A0-C74A-40B4-B2CA-245B8471E01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133797-897E-4902-8938-BA4A0CD758E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0E50B1-D1C7-4738-BFE0-B4C985A715D2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352426</xdr:colOff>
      <xdr:row>14</xdr:row>
      <xdr:rowOff>0</xdr:rowOff>
    </xdr:from>
    <xdr:to>
      <xdr:col>13</xdr:col>
      <xdr:colOff>19050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B44AB-3B7D-4864-B4E9-0DE7C4D77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2</xdr:row>
      <xdr:rowOff>190499</xdr:rowOff>
    </xdr:from>
    <xdr:to>
      <xdr:col>21</xdr:col>
      <xdr:colOff>9525</xdr:colOff>
      <xdr:row>26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E2E9C-3BD0-4637-BBB3-C8F4E842D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0</xdr:row>
      <xdr:rowOff>142875</xdr:rowOff>
    </xdr:from>
    <xdr:to>
      <xdr:col>21</xdr:col>
      <xdr:colOff>28574</xdr:colOff>
      <xdr:row>24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4183E-6625-46E6-8907-FF799FB4F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180975</xdr:rowOff>
    </xdr:from>
    <xdr:to>
      <xdr:col>22</xdr:col>
      <xdr:colOff>66675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A04C5-09D8-45B3-837C-181E4276D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95250</xdr:rowOff>
    </xdr:from>
    <xdr:to>
      <xdr:col>22</xdr:col>
      <xdr:colOff>0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C1C40-91E7-400F-901D-6E7A22D3E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6963" cy="62817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E213A7-F193-4791-8C6F-8623A91BC87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76B9436-D939-467F-96E8-6A67BE043FD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963" cy="62817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Merry" refreshedDate="44534.416824652777" createdVersion="7" refreshedVersion="7" minRefreshableVersion="3" recordCount="4114" xr:uid="{AFD577FD-256C-4310-BFB8-E082A50745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Merry" refreshedDate="44534.442049884259" createdVersion="7" refreshedVersion="7" minRefreshableVersion="3" recordCount="4114" xr:uid="{3CF149A7-214A-4195-B008-0730899041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Merry" refreshedDate="44541.433017476855" createdVersion="7" refreshedVersion="7" minRefreshableVersion="3" recordCount="4114" xr:uid="{6E855E97-66D6-4C74-B0F5-503CFAF5E36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4"/>
        <n v="2017"/>
        <n v="2015"/>
        <n v="2016"/>
        <n v="2012"/>
        <n v="2013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4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6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3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4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36648-C64C-40FC-B0BF-82567B2E1938}" name="PivotTable2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5"/>
        <item x="6"/>
        <item x="1"/>
        <item x="3"/>
        <item x="4"/>
        <item x="2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8A598-AAF4-4E8F-A7CC-449E5A4AAB5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B2735-FCD5-457A-91EF-41582EDA93F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7741E-0A61-4D4D-BCFB-90146326635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85" zoomScaleNormal="85" workbookViewId="0">
      <pane ySplit="1" topLeftCell="A2" activePane="bottomLeft" state="frozen"/>
      <selection pane="bottomLeft" activeCell="T4" sqref="T4"/>
    </sheetView>
  </sheetViews>
  <sheetFormatPr defaultColWidth="8.85546875" defaultRowHeight="15" x14ac:dyDescent="0.25"/>
  <cols>
    <col min="1" max="1" width="8" bestFit="1" customWidth="1"/>
    <col min="2" max="2" width="40.42578125" style="3" bestFit="1" customWidth="1"/>
    <col min="3" max="3" width="43.140625" style="3" bestFit="1" customWidth="1"/>
    <col min="4" max="4" width="15.7109375" style="6" customWidth="1"/>
    <col min="5" max="5" width="13.140625" style="8" bestFit="1" customWidth="1"/>
    <col min="6" max="6" width="14.5703125" bestFit="1" customWidth="1"/>
    <col min="7" max="7" width="12.7109375" bestFit="1" customWidth="1"/>
    <col min="8" max="9" width="13.5703125" bestFit="1" customWidth="1"/>
    <col min="10" max="10" width="16.5703125" bestFit="1" customWidth="1"/>
    <col min="11" max="11" width="14.7109375" bestFit="1" customWidth="1"/>
    <col min="12" max="12" width="18.42578125" bestFit="1" customWidth="1"/>
    <col min="13" max="13" width="13.7109375" bestFit="1" customWidth="1"/>
    <col min="14" max="14" width="29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8" bestFit="1" customWidth="1"/>
    <col min="19" max="19" width="23.42578125" bestFit="1" customWidth="1"/>
    <col min="20" max="20" width="19.7109375" style="13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  <c r="U1" s="1" t="s">
        <v>8379</v>
      </c>
    </row>
    <row r="2" spans="1:21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1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5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  <c r="U1808">
        <f>YEAR(S1808)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  <c r="U1809">
        <f t="shared" ref="U1809:U1872" si="116">YEAR(S1809)</f>
        <v>2014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  <c r="U1810">
        <f t="shared" si="116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  <c r="U1811">
        <f t="shared" si="116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  <c r="U1812">
        <f t="shared" si="116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  <c r="U1813">
        <f t="shared" si="116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  <c r="U1814">
        <f t="shared" si="116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  <c r="U1815">
        <f t="shared" si="116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  <c r="U1816">
        <f t="shared" si="116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  <c r="U1817">
        <f t="shared" si="116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  <c r="U1818">
        <f t="shared" si="116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  <c r="U1819">
        <f t="shared" si="116"/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  <c r="U1820">
        <f t="shared" si="116"/>
        <v>2015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  <c r="U1821">
        <f t="shared" si="116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  <c r="U1822">
        <f t="shared" si="116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  <c r="U1823">
        <f t="shared" si="116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  <c r="U1824">
        <f t="shared" si="116"/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  <c r="U1825">
        <f t="shared" si="116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  <c r="U1826">
        <f t="shared" si="116"/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  <c r="U1827">
        <f t="shared" si="116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  <c r="U1828">
        <f t="shared" si="116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  <c r="U1829">
        <f t="shared" si="116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  <c r="U1830">
        <f t="shared" si="116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  <c r="U1831">
        <f t="shared" si="116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  <c r="U1832">
        <f t="shared" si="116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  <c r="U1833">
        <f t="shared" si="116"/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  <c r="U1834">
        <f t="shared" si="116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  <c r="U1835">
        <f t="shared" si="116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  <c r="U1836">
        <f t="shared" si="116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  <c r="U1837">
        <f t="shared" si="116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  <c r="U1838">
        <f t="shared" si="116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  <c r="U1839">
        <f t="shared" si="116"/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  <c r="U1840">
        <f t="shared" si="116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  <c r="U1841">
        <f t="shared" si="116"/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  <c r="U1842">
        <f t="shared" si="116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  <c r="U1843">
        <f t="shared" si="116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  <c r="U1844">
        <f t="shared" si="116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  <c r="U1845">
        <f t="shared" si="116"/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  <c r="U1846">
        <f t="shared" si="116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  <c r="U1847">
        <f t="shared" si="116"/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  <c r="U1848">
        <f t="shared" si="116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  <c r="U1849">
        <f t="shared" si="116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  <c r="U1850">
        <f t="shared" si="116"/>
        <v>2011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  <c r="U1851">
        <f t="shared" si="116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  <c r="U1852">
        <f t="shared" si="116"/>
        <v>2014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  <c r="U1853">
        <f t="shared" si="116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  <c r="U1854">
        <f t="shared" si="116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  <c r="U1855">
        <f t="shared" si="116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  <c r="U1856">
        <f t="shared" si="116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  <c r="U1857">
        <f t="shared" si="116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  <c r="U1858">
        <f t="shared" si="116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t="s">
        <v>8323</v>
      </c>
      <c r="R1859" t="s">
        <v>8324</v>
      </c>
      <c r="S1859" s="13">
        <f t="shared" ref="S1859:S1922" si="119">(((J1859/60)/60)/24)+DATE(1970,1,1)</f>
        <v>41864.76866898148</v>
      </c>
      <c r="T1859" s="13">
        <f t="shared" ref="T1859:T1922" si="120">(((I1859/60)/60)/24)+DATE(1970,1,1)</f>
        <v>41894.76866898148</v>
      </c>
      <c r="U1859">
        <f t="shared" si="116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t="s">
        <v>8323</v>
      </c>
      <c r="R1860" t="s">
        <v>8324</v>
      </c>
      <c r="S1860" s="13">
        <f t="shared" si="119"/>
        <v>40833.200474537036</v>
      </c>
      <c r="T1860" s="13">
        <f t="shared" si="120"/>
        <v>40893.242141203707</v>
      </c>
      <c r="U1860">
        <f t="shared" si="116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t="s">
        <v>8323</v>
      </c>
      <c r="R1861" t="s">
        <v>8324</v>
      </c>
      <c r="S1861" s="13">
        <f t="shared" si="119"/>
        <v>40778.770011574074</v>
      </c>
      <c r="T1861" s="13">
        <f t="shared" si="120"/>
        <v>40808.770011574074</v>
      </c>
      <c r="U1861">
        <f t="shared" si="116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t="s">
        <v>8323</v>
      </c>
      <c r="R1862" t="s">
        <v>8324</v>
      </c>
      <c r="S1862" s="13">
        <f t="shared" si="119"/>
        <v>41655.709305555552</v>
      </c>
      <c r="T1862" s="13">
        <f t="shared" si="120"/>
        <v>41676.709305555552</v>
      </c>
      <c r="U1862">
        <f t="shared" si="116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t="s">
        <v>8331</v>
      </c>
      <c r="R1863" t="s">
        <v>8333</v>
      </c>
      <c r="S1863" s="13">
        <f t="shared" si="119"/>
        <v>42000.300243055557</v>
      </c>
      <c r="T1863" s="13">
        <f t="shared" si="120"/>
        <v>42030.300243055557</v>
      </c>
      <c r="U1863">
        <f t="shared" si="116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t="s">
        <v>8331</v>
      </c>
      <c r="R1864" t="s">
        <v>8333</v>
      </c>
      <c r="S1864" s="13">
        <f t="shared" si="119"/>
        <v>42755.492754629624</v>
      </c>
      <c r="T1864" s="13">
        <f t="shared" si="120"/>
        <v>42802.3125</v>
      </c>
      <c r="U1864">
        <f t="shared" si="116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t="s">
        <v>8331</v>
      </c>
      <c r="R1865" t="s">
        <v>8333</v>
      </c>
      <c r="S1865" s="13">
        <f t="shared" si="119"/>
        <v>41772.797280092593</v>
      </c>
      <c r="T1865" s="13">
        <f t="shared" si="120"/>
        <v>41802.797280092593</v>
      </c>
      <c r="U1865">
        <f t="shared" si="116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t="s">
        <v>8331</v>
      </c>
      <c r="R1866" t="s">
        <v>8333</v>
      </c>
      <c r="S1866" s="13">
        <f t="shared" si="119"/>
        <v>41733.716435185182</v>
      </c>
      <c r="T1866" s="13">
        <f t="shared" si="120"/>
        <v>41763.716435185182</v>
      </c>
      <c r="U1866">
        <f t="shared" si="116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t="s">
        <v>8331</v>
      </c>
      <c r="R1867" t="s">
        <v>8333</v>
      </c>
      <c r="S1867" s="13">
        <f t="shared" si="119"/>
        <v>42645.367442129631</v>
      </c>
      <c r="T1867" s="13">
        <f t="shared" si="120"/>
        <v>42680.409108796302</v>
      </c>
      <c r="U1867">
        <f t="shared" si="116"/>
        <v>2016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t="s">
        <v>8331</v>
      </c>
      <c r="R1868" t="s">
        <v>8333</v>
      </c>
      <c r="S1868" s="13">
        <f t="shared" si="119"/>
        <v>42742.246493055558</v>
      </c>
      <c r="T1868" s="13">
        <f t="shared" si="120"/>
        <v>42795.166666666672</v>
      </c>
      <c r="U1868">
        <f t="shared" si="116"/>
        <v>2017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t="s">
        <v>8331</v>
      </c>
      <c r="R1869" t="s">
        <v>8333</v>
      </c>
      <c r="S1869" s="13">
        <f t="shared" si="119"/>
        <v>42649.924907407403</v>
      </c>
      <c r="T1869" s="13">
        <f t="shared" si="120"/>
        <v>42679.924907407403</v>
      </c>
      <c r="U1869">
        <f t="shared" si="116"/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t="s">
        <v>8331</v>
      </c>
      <c r="R1870" t="s">
        <v>8333</v>
      </c>
      <c r="S1870" s="13">
        <f t="shared" si="119"/>
        <v>42328.779224537036</v>
      </c>
      <c r="T1870" s="13">
        <f t="shared" si="120"/>
        <v>42353.332638888889</v>
      </c>
      <c r="U1870">
        <f t="shared" si="116"/>
        <v>2015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t="s">
        <v>8331</v>
      </c>
      <c r="R1871" t="s">
        <v>8333</v>
      </c>
      <c r="S1871" s="13">
        <f t="shared" si="119"/>
        <v>42709.002881944441</v>
      </c>
      <c r="T1871" s="13">
        <f t="shared" si="120"/>
        <v>42739.002881944441</v>
      </c>
      <c r="U1871">
        <f t="shared" si="116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t="s">
        <v>8331</v>
      </c>
      <c r="R1872" t="s">
        <v>8333</v>
      </c>
      <c r="S1872" s="13">
        <f t="shared" si="119"/>
        <v>42371.355729166666</v>
      </c>
      <c r="T1872" s="13">
        <f t="shared" si="120"/>
        <v>42400.178472222222</v>
      </c>
      <c r="U1872">
        <f t="shared" si="116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t="s">
        <v>8331</v>
      </c>
      <c r="R1873" t="s">
        <v>8333</v>
      </c>
      <c r="S1873" s="13">
        <f t="shared" si="119"/>
        <v>41923.783576388887</v>
      </c>
      <c r="T1873" s="13">
        <f t="shared" si="120"/>
        <v>41963.825243055559</v>
      </c>
      <c r="U1873">
        <f t="shared" ref="U1873:U1936" si="121">YEAR(S1873)</f>
        <v>2014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t="s">
        <v>8331</v>
      </c>
      <c r="R1874" t="s">
        <v>8333</v>
      </c>
      <c r="S1874" s="13">
        <f t="shared" si="119"/>
        <v>42155.129652777774</v>
      </c>
      <c r="T1874" s="13">
        <f t="shared" si="120"/>
        <v>42185.129652777774</v>
      </c>
      <c r="U1874">
        <f t="shared" si="121"/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t="s">
        <v>8331</v>
      </c>
      <c r="R1875" t="s">
        <v>8333</v>
      </c>
      <c r="S1875" s="13">
        <f t="shared" si="119"/>
        <v>42164.615856481483</v>
      </c>
      <c r="T1875" s="13">
        <f t="shared" si="120"/>
        <v>42193.697916666672</v>
      </c>
      <c r="U1875">
        <f t="shared" si="121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t="s">
        <v>8331</v>
      </c>
      <c r="R1876" t="s">
        <v>8333</v>
      </c>
      <c r="S1876" s="13">
        <f t="shared" si="119"/>
        <v>42529.969131944439</v>
      </c>
      <c r="T1876" s="13">
        <f t="shared" si="120"/>
        <v>42549.969131944439</v>
      </c>
      <c r="U1876">
        <f t="shared" si="121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t="s">
        <v>8331</v>
      </c>
      <c r="R1877" t="s">
        <v>8333</v>
      </c>
      <c r="S1877" s="13">
        <f t="shared" si="119"/>
        <v>42528.899398148147</v>
      </c>
      <c r="T1877" s="13">
        <f t="shared" si="120"/>
        <v>42588.899398148147</v>
      </c>
      <c r="U1877">
        <f t="shared" si="121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t="s">
        <v>8331</v>
      </c>
      <c r="R1878" t="s">
        <v>8333</v>
      </c>
      <c r="S1878" s="13">
        <f t="shared" si="119"/>
        <v>41776.284780092588</v>
      </c>
      <c r="T1878" s="13">
        <f t="shared" si="120"/>
        <v>41806.284780092588</v>
      </c>
      <c r="U1878">
        <f t="shared" si="121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t="s">
        <v>8331</v>
      </c>
      <c r="R1879" t="s">
        <v>8333</v>
      </c>
      <c r="S1879" s="13">
        <f t="shared" si="119"/>
        <v>42035.029224537036</v>
      </c>
      <c r="T1879" s="13">
        <f t="shared" si="120"/>
        <v>42064.029224537036</v>
      </c>
      <c r="U1879">
        <f t="shared" si="121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t="s">
        <v>8331</v>
      </c>
      <c r="R1880" t="s">
        <v>8333</v>
      </c>
      <c r="S1880" s="13">
        <f t="shared" si="119"/>
        <v>41773.008738425924</v>
      </c>
      <c r="T1880" s="13">
        <f t="shared" si="120"/>
        <v>41803.008738425924</v>
      </c>
      <c r="U1880">
        <f t="shared" si="121"/>
        <v>2014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t="s">
        <v>8331</v>
      </c>
      <c r="R1881" t="s">
        <v>8333</v>
      </c>
      <c r="S1881" s="13">
        <f t="shared" si="119"/>
        <v>42413.649641203709</v>
      </c>
      <c r="T1881" s="13">
        <f t="shared" si="120"/>
        <v>42443.607974537037</v>
      </c>
      <c r="U1881">
        <f t="shared" si="121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t="s">
        <v>8331</v>
      </c>
      <c r="R1882" t="s">
        <v>8333</v>
      </c>
      <c r="S1882" s="13">
        <f t="shared" si="119"/>
        <v>42430.566898148143</v>
      </c>
      <c r="T1882" s="13">
        <f t="shared" si="120"/>
        <v>42459.525231481486</v>
      </c>
      <c r="U1882">
        <f t="shared" si="121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t="s">
        <v>8323</v>
      </c>
      <c r="R1883" t="s">
        <v>8327</v>
      </c>
      <c r="S1883" s="13">
        <f t="shared" si="119"/>
        <v>42043.152650462958</v>
      </c>
      <c r="T1883" s="13">
        <f t="shared" si="120"/>
        <v>42073.110983796301</v>
      </c>
      <c r="U1883">
        <f t="shared" si="121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t="s">
        <v>8323</v>
      </c>
      <c r="R1884" t="s">
        <v>8327</v>
      </c>
      <c r="S1884" s="13">
        <f t="shared" si="119"/>
        <v>41067.949212962965</v>
      </c>
      <c r="T1884" s="13">
        <f t="shared" si="120"/>
        <v>41100.991666666669</v>
      </c>
      <c r="U1884">
        <f t="shared" si="121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t="s">
        <v>8323</v>
      </c>
      <c r="R1885" t="s">
        <v>8327</v>
      </c>
      <c r="S1885" s="13">
        <f t="shared" si="119"/>
        <v>40977.948009259257</v>
      </c>
      <c r="T1885" s="13">
        <f t="shared" si="120"/>
        <v>41007.906342592592</v>
      </c>
      <c r="U1885">
        <f t="shared" si="121"/>
        <v>2012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t="s">
        <v>8323</v>
      </c>
      <c r="R1886" t="s">
        <v>8327</v>
      </c>
      <c r="S1886" s="13">
        <f t="shared" si="119"/>
        <v>41205.198321759257</v>
      </c>
      <c r="T1886" s="13">
        <f t="shared" si="120"/>
        <v>41240.5</v>
      </c>
      <c r="U1886">
        <f t="shared" si="121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t="s">
        <v>8323</v>
      </c>
      <c r="R1887" t="s">
        <v>8327</v>
      </c>
      <c r="S1887" s="13">
        <f t="shared" si="119"/>
        <v>41099.093865740739</v>
      </c>
      <c r="T1887" s="13">
        <f t="shared" si="120"/>
        <v>41131.916666666664</v>
      </c>
      <c r="U1887">
        <f t="shared" si="121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t="s">
        <v>8323</v>
      </c>
      <c r="R1888" t="s">
        <v>8327</v>
      </c>
      <c r="S1888" s="13">
        <f t="shared" si="119"/>
        <v>41925.906689814816</v>
      </c>
      <c r="T1888" s="13">
        <f t="shared" si="120"/>
        <v>41955.94835648148</v>
      </c>
      <c r="U1888">
        <f t="shared" si="121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t="s">
        <v>8323</v>
      </c>
      <c r="R1889" t="s">
        <v>8327</v>
      </c>
      <c r="S1889" s="13">
        <f t="shared" si="119"/>
        <v>42323.800138888888</v>
      </c>
      <c r="T1889" s="13">
        <f t="shared" si="120"/>
        <v>42341.895833333328</v>
      </c>
      <c r="U1889">
        <f t="shared" si="121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t="s">
        <v>8323</v>
      </c>
      <c r="R1890" t="s">
        <v>8327</v>
      </c>
      <c r="S1890" s="13">
        <f t="shared" si="119"/>
        <v>40299.239953703705</v>
      </c>
      <c r="T1890" s="13">
        <f t="shared" si="120"/>
        <v>40330.207638888889</v>
      </c>
      <c r="U1890">
        <f t="shared" si="121"/>
        <v>2010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t="s">
        <v>8323</v>
      </c>
      <c r="R1891" t="s">
        <v>8327</v>
      </c>
      <c r="S1891" s="13">
        <f t="shared" si="119"/>
        <v>41299.793356481481</v>
      </c>
      <c r="T1891" s="13">
        <f t="shared" si="120"/>
        <v>41344.751689814817</v>
      </c>
      <c r="U1891">
        <f t="shared" si="121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t="s">
        <v>8323</v>
      </c>
      <c r="R1892" t="s">
        <v>8327</v>
      </c>
      <c r="S1892" s="13">
        <f t="shared" si="119"/>
        <v>41228.786203703705</v>
      </c>
      <c r="T1892" s="13">
        <f t="shared" si="120"/>
        <v>41258.786203703705</v>
      </c>
      <c r="U1892">
        <f t="shared" si="121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t="s">
        <v>8323</v>
      </c>
      <c r="R1893" t="s">
        <v>8327</v>
      </c>
      <c r="S1893" s="13">
        <f t="shared" si="119"/>
        <v>40335.798078703701</v>
      </c>
      <c r="T1893" s="13">
        <f t="shared" si="120"/>
        <v>40381.25</v>
      </c>
      <c r="U1893">
        <f t="shared" si="121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t="s">
        <v>8323</v>
      </c>
      <c r="R1894" t="s">
        <v>8327</v>
      </c>
      <c r="S1894" s="13">
        <f t="shared" si="119"/>
        <v>40671.637511574074</v>
      </c>
      <c r="T1894" s="13">
        <f t="shared" si="120"/>
        <v>40701.637511574074</v>
      </c>
      <c r="U1894">
        <f t="shared" si="121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t="s">
        <v>8323</v>
      </c>
      <c r="R1895" t="s">
        <v>8327</v>
      </c>
      <c r="S1895" s="13">
        <f t="shared" si="119"/>
        <v>40632.94195601852</v>
      </c>
      <c r="T1895" s="13">
        <f t="shared" si="120"/>
        <v>40649.165972222225</v>
      </c>
      <c r="U1895">
        <f t="shared" si="121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t="s">
        <v>8323</v>
      </c>
      <c r="R1896" t="s">
        <v>8327</v>
      </c>
      <c r="S1896" s="13">
        <f t="shared" si="119"/>
        <v>40920.904895833337</v>
      </c>
      <c r="T1896" s="13">
        <f t="shared" si="120"/>
        <v>40951.904895833337</v>
      </c>
      <c r="U1896">
        <f t="shared" si="121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t="s">
        <v>8323</v>
      </c>
      <c r="R1897" t="s">
        <v>8327</v>
      </c>
      <c r="S1897" s="13">
        <f t="shared" si="119"/>
        <v>42267.746782407412</v>
      </c>
      <c r="T1897" s="13">
        <f t="shared" si="120"/>
        <v>42297.746782407412</v>
      </c>
      <c r="U1897">
        <f t="shared" si="121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t="s">
        <v>8323</v>
      </c>
      <c r="R1898" t="s">
        <v>8327</v>
      </c>
      <c r="S1898" s="13">
        <f t="shared" si="119"/>
        <v>40981.710243055553</v>
      </c>
      <c r="T1898" s="13">
        <f t="shared" si="120"/>
        <v>41011.710243055553</v>
      </c>
      <c r="U1898">
        <f t="shared" si="121"/>
        <v>2012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t="s">
        <v>8323</v>
      </c>
      <c r="R1899" t="s">
        <v>8327</v>
      </c>
      <c r="S1899" s="13">
        <f t="shared" si="119"/>
        <v>41680.583402777782</v>
      </c>
      <c r="T1899" s="13">
        <f t="shared" si="120"/>
        <v>41702.875</v>
      </c>
      <c r="U1899">
        <f t="shared" si="121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t="s">
        <v>8323</v>
      </c>
      <c r="R1900" t="s">
        <v>8327</v>
      </c>
      <c r="S1900" s="13">
        <f t="shared" si="119"/>
        <v>42366.192974537036</v>
      </c>
      <c r="T1900" s="13">
        <f t="shared" si="120"/>
        <v>42401.75</v>
      </c>
      <c r="U1900">
        <f t="shared" si="121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t="s">
        <v>8323</v>
      </c>
      <c r="R1901" t="s">
        <v>8327</v>
      </c>
      <c r="S1901" s="13">
        <f t="shared" si="119"/>
        <v>42058.941736111112</v>
      </c>
      <c r="T1901" s="13">
        <f t="shared" si="120"/>
        <v>42088.90006944444</v>
      </c>
      <c r="U1901">
        <f t="shared" si="121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t="s">
        <v>8323</v>
      </c>
      <c r="R1902" t="s">
        <v>8327</v>
      </c>
      <c r="S1902" s="13">
        <f t="shared" si="119"/>
        <v>41160.871886574074</v>
      </c>
      <c r="T1902" s="13">
        <f t="shared" si="120"/>
        <v>41188.415972222225</v>
      </c>
      <c r="U1902">
        <f t="shared" si="121"/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t="s">
        <v>8317</v>
      </c>
      <c r="R1903" t="s">
        <v>8346</v>
      </c>
      <c r="S1903" s="13">
        <f t="shared" si="119"/>
        <v>42116.54315972222</v>
      </c>
      <c r="T1903" s="13">
        <f t="shared" si="120"/>
        <v>42146.541666666672</v>
      </c>
      <c r="U1903">
        <f t="shared" si="121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t="s">
        <v>8317</v>
      </c>
      <c r="R1904" t="s">
        <v>8346</v>
      </c>
      <c r="S1904" s="13">
        <f t="shared" si="119"/>
        <v>42037.789895833332</v>
      </c>
      <c r="T1904" s="13">
        <f t="shared" si="120"/>
        <v>42067.789895833332</v>
      </c>
      <c r="U1904">
        <f t="shared" si="121"/>
        <v>2015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t="s">
        <v>8317</v>
      </c>
      <c r="R1905" t="s">
        <v>8346</v>
      </c>
      <c r="S1905" s="13">
        <f t="shared" si="119"/>
        <v>42702.770729166667</v>
      </c>
      <c r="T1905" s="13">
        <f t="shared" si="120"/>
        <v>42762.770729166667</v>
      </c>
      <c r="U1905">
        <f t="shared" si="121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t="s">
        <v>8317</v>
      </c>
      <c r="R1906" t="s">
        <v>8346</v>
      </c>
      <c r="S1906" s="13">
        <f t="shared" si="119"/>
        <v>42326.685428240744</v>
      </c>
      <c r="T1906" s="13">
        <f t="shared" si="120"/>
        <v>42371.685428240744</v>
      </c>
      <c r="U1906">
        <f t="shared" si="121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t="s">
        <v>8317</v>
      </c>
      <c r="R1907" t="s">
        <v>8346</v>
      </c>
      <c r="S1907" s="13">
        <f t="shared" si="119"/>
        <v>41859.925856481481</v>
      </c>
      <c r="T1907" s="13">
        <f t="shared" si="120"/>
        <v>41889.925856481481</v>
      </c>
      <c r="U1907">
        <f t="shared" si="121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t="s">
        <v>8317</v>
      </c>
      <c r="R1908" t="s">
        <v>8346</v>
      </c>
      <c r="S1908" s="13">
        <f t="shared" si="119"/>
        <v>42514.671099537038</v>
      </c>
      <c r="T1908" s="13">
        <f t="shared" si="120"/>
        <v>42544.671099537038</v>
      </c>
      <c r="U1908">
        <f t="shared" si="121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t="s">
        <v>8317</v>
      </c>
      <c r="R1909" t="s">
        <v>8346</v>
      </c>
      <c r="S1909" s="13">
        <f t="shared" si="119"/>
        <v>41767.587094907409</v>
      </c>
      <c r="T1909" s="13">
        <f t="shared" si="120"/>
        <v>41782.587094907409</v>
      </c>
      <c r="U1909">
        <f t="shared" si="121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t="s">
        <v>8317</v>
      </c>
      <c r="R1910" t="s">
        <v>8346</v>
      </c>
      <c r="S1910" s="13">
        <f t="shared" si="119"/>
        <v>42703.917824074073</v>
      </c>
      <c r="T1910" s="13">
        <f t="shared" si="120"/>
        <v>42733.917824074073</v>
      </c>
      <c r="U1910">
        <f t="shared" si="121"/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t="s">
        <v>8317</v>
      </c>
      <c r="R1911" t="s">
        <v>8346</v>
      </c>
      <c r="S1911" s="13">
        <f t="shared" si="119"/>
        <v>41905.429155092592</v>
      </c>
      <c r="T1911" s="13">
        <f t="shared" si="120"/>
        <v>41935.429155092592</v>
      </c>
      <c r="U1911">
        <f t="shared" si="121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t="s">
        <v>8317</v>
      </c>
      <c r="R1912" t="s">
        <v>8346</v>
      </c>
      <c r="S1912" s="13">
        <f t="shared" si="119"/>
        <v>42264.963159722218</v>
      </c>
      <c r="T1912" s="13">
        <f t="shared" si="120"/>
        <v>42308.947916666672</v>
      </c>
      <c r="U1912">
        <f t="shared" si="121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t="s">
        <v>8317</v>
      </c>
      <c r="R1913" t="s">
        <v>8346</v>
      </c>
      <c r="S1913" s="13">
        <f t="shared" si="119"/>
        <v>41830.033958333333</v>
      </c>
      <c r="T1913" s="13">
        <f t="shared" si="120"/>
        <v>41860.033958333333</v>
      </c>
      <c r="U1913">
        <f t="shared" si="121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t="s">
        <v>8317</v>
      </c>
      <c r="R1914" t="s">
        <v>8346</v>
      </c>
      <c r="S1914" s="13">
        <f t="shared" si="119"/>
        <v>42129.226388888885</v>
      </c>
      <c r="T1914" s="13">
        <f t="shared" si="120"/>
        <v>42159.226388888885</v>
      </c>
      <c r="U1914">
        <f t="shared" si="121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t="s">
        <v>8317</v>
      </c>
      <c r="R1915" t="s">
        <v>8346</v>
      </c>
      <c r="S1915" s="13">
        <f t="shared" si="119"/>
        <v>41890.511319444442</v>
      </c>
      <c r="T1915" s="13">
        <f t="shared" si="120"/>
        <v>41920.511319444442</v>
      </c>
      <c r="U1915">
        <f t="shared" si="121"/>
        <v>2014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t="s">
        <v>8317</v>
      </c>
      <c r="R1916" t="s">
        <v>8346</v>
      </c>
      <c r="S1916" s="13">
        <f t="shared" si="119"/>
        <v>41929.174456018518</v>
      </c>
      <c r="T1916" s="13">
        <f t="shared" si="120"/>
        <v>41944.165972222225</v>
      </c>
      <c r="U1916">
        <f t="shared" si="121"/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t="s">
        <v>8317</v>
      </c>
      <c r="R1917" t="s">
        <v>8346</v>
      </c>
      <c r="S1917" s="13">
        <f t="shared" si="119"/>
        <v>41864.04886574074</v>
      </c>
      <c r="T1917" s="13">
        <f t="shared" si="120"/>
        <v>41884.04886574074</v>
      </c>
      <c r="U1917">
        <f t="shared" si="121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t="s">
        <v>8317</v>
      </c>
      <c r="R1918" t="s">
        <v>8346</v>
      </c>
      <c r="S1918" s="13">
        <f t="shared" si="119"/>
        <v>42656.717303240745</v>
      </c>
      <c r="T1918" s="13">
        <f t="shared" si="120"/>
        <v>42681.758969907409</v>
      </c>
      <c r="U1918">
        <f t="shared" si="121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t="s">
        <v>8317</v>
      </c>
      <c r="R1919" t="s">
        <v>8346</v>
      </c>
      <c r="S1919" s="13">
        <f t="shared" si="119"/>
        <v>42746.270057870366</v>
      </c>
      <c r="T1919" s="13">
        <f t="shared" si="120"/>
        <v>42776.270057870366</v>
      </c>
      <c r="U1919">
        <f t="shared" si="121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t="s">
        <v>8317</v>
      </c>
      <c r="R1920" t="s">
        <v>8346</v>
      </c>
      <c r="S1920" s="13">
        <f t="shared" si="119"/>
        <v>41828.789942129632</v>
      </c>
      <c r="T1920" s="13">
        <f t="shared" si="120"/>
        <v>41863.789942129632</v>
      </c>
      <c r="U1920">
        <f t="shared" si="121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t="s">
        <v>8317</v>
      </c>
      <c r="R1921" t="s">
        <v>8346</v>
      </c>
      <c r="S1921" s="13">
        <f t="shared" si="119"/>
        <v>42113.875567129624</v>
      </c>
      <c r="T1921" s="13">
        <f t="shared" si="120"/>
        <v>42143.875567129624</v>
      </c>
      <c r="U1921">
        <f t="shared" si="121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8"/>
        <v>40.98</v>
      </c>
      <c r="Q1922" t="s">
        <v>8317</v>
      </c>
      <c r="R1922" t="s">
        <v>8346</v>
      </c>
      <c r="S1922" s="13">
        <f t="shared" si="119"/>
        <v>42270.875706018516</v>
      </c>
      <c r="T1922" s="13">
        <f t="shared" si="120"/>
        <v>42298.958333333328</v>
      </c>
      <c r="U1922">
        <f t="shared" si="121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t="s">
        <v>8323</v>
      </c>
      <c r="R1923" t="s">
        <v>8327</v>
      </c>
      <c r="S1923" s="13">
        <f t="shared" ref="S1923:S1986" si="124">(((J1923/60)/60)/24)+DATE(1970,1,1)</f>
        <v>41074.221562500003</v>
      </c>
      <c r="T1923" s="13">
        <f t="shared" ref="T1923:T1986" si="125">(((I1923/60)/60)/24)+DATE(1970,1,1)</f>
        <v>41104.221562500003</v>
      </c>
      <c r="U1923">
        <f t="shared" si="121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t="s">
        <v>8323</v>
      </c>
      <c r="R1924" t="s">
        <v>8327</v>
      </c>
      <c r="S1924" s="13">
        <f t="shared" si="124"/>
        <v>41590.255868055552</v>
      </c>
      <c r="T1924" s="13">
        <f t="shared" si="125"/>
        <v>41620.255868055552</v>
      </c>
      <c r="U1924">
        <f t="shared" si="121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t="s">
        <v>8323</v>
      </c>
      <c r="R1925" t="s">
        <v>8327</v>
      </c>
      <c r="S1925" s="13">
        <f t="shared" si="124"/>
        <v>40772.848749999997</v>
      </c>
      <c r="T1925" s="13">
        <f t="shared" si="125"/>
        <v>40813.207638888889</v>
      </c>
      <c r="U1925">
        <f t="shared" si="121"/>
        <v>2011</v>
      </c>
    </row>
    <row r="1926" spans="1:21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t="s">
        <v>8323</v>
      </c>
      <c r="R1926" t="s">
        <v>8327</v>
      </c>
      <c r="S1926" s="13">
        <f t="shared" si="124"/>
        <v>41626.761053240742</v>
      </c>
      <c r="T1926" s="13">
        <f t="shared" si="125"/>
        <v>41654.814583333333</v>
      </c>
      <c r="U1926">
        <f t="shared" si="121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t="s">
        <v>8323</v>
      </c>
      <c r="R1927" t="s">
        <v>8327</v>
      </c>
      <c r="S1927" s="13">
        <f t="shared" si="124"/>
        <v>41535.90148148148</v>
      </c>
      <c r="T1927" s="13">
        <f t="shared" si="125"/>
        <v>41558</v>
      </c>
      <c r="U1927">
        <f t="shared" si="121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t="s">
        <v>8323</v>
      </c>
      <c r="R1928" t="s">
        <v>8327</v>
      </c>
      <c r="S1928" s="13">
        <f t="shared" si="124"/>
        <v>40456.954351851848</v>
      </c>
      <c r="T1928" s="13">
        <f t="shared" si="125"/>
        <v>40484.018055555556</v>
      </c>
      <c r="U1928">
        <f t="shared" si="121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t="s">
        <v>8323</v>
      </c>
      <c r="R1929" t="s">
        <v>8327</v>
      </c>
      <c r="S1929" s="13">
        <f t="shared" si="124"/>
        <v>40960.861562500002</v>
      </c>
      <c r="T1929" s="13">
        <f t="shared" si="125"/>
        <v>40976.207638888889</v>
      </c>
      <c r="U1929">
        <f t="shared" si="121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t="s">
        <v>8323</v>
      </c>
      <c r="R1930" t="s">
        <v>8327</v>
      </c>
      <c r="S1930" s="13">
        <f t="shared" si="124"/>
        <v>41371.648078703707</v>
      </c>
      <c r="T1930" s="13">
        <f t="shared" si="125"/>
        <v>41401.648078703707</v>
      </c>
      <c r="U1930">
        <f t="shared" si="121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t="s">
        <v>8323</v>
      </c>
      <c r="R1931" t="s">
        <v>8327</v>
      </c>
      <c r="S1931" s="13">
        <f t="shared" si="124"/>
        <v>40687.021597222221</v>
      </c>
      <c r="T1931" s="13">
        <f t="shared" si="125"/>
        <v>40729.021597222221</v>
      </c>
      <c r="U1931">
        <f t="shared" si="121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t="s">
        <v>8323</v>
      </c>
      <c r="R1932" t="s">
        <v>8327</v>
      </c>
      <c r="S1932" s="13">
        <f t="shared" si="124"/>
        <v>41402.558819444443</v>
      </c>
      <c r="T1932" s="13">
        <f t="shared" si="125"/>
        <v>41462.558819444443</v>
      </c>
      <c r="U1932">
        <f t="shared" si="121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t="s">
        <v>8323</v>
      </c>
      <c r="R1933" t="s">
        <v>8327</v>
      </c>
      <c r="S1933" s="13">
        <f t="shared" si="124"/>
        <v>41037.892465277779</v>
      </c>
      <c r="T1933" s="13">
        <f t="shared" si="125"/>
        <v>41051.145833333336</v>
      </c>
      <c r="U1933">
        <f t="shared" si="121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t="s">
        <v>8323</v>
      </c>
      <c r="R1934" t="s">
        <v>8327</v>
      </c>
      <c r="S1934" s="13">
        <f t="shared" si="124"/>
        <v>40911.809872685182</v>
      </c>
      <c r="T1934" s="13">
        <f t="shared" si="125"/>
        <v>40932.809872685182</v>
      </c>
      <c r="U1934">
        <f t="shared" si="121"/>
        <v>2012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t="s">
        <v>8323</v>
      </c>
      <c r="R1935" t="s">
        <v>8327</v>
      </c>
      <c r="S1935" s="13">
        <f t="shared" si="124"/>
        <v>41879.130868055552</v>
      </c>
      <c r="T1935" s="13">
        <f t="shared" si="125"/>
        <v>41909.130868055552</v>
      </c>
      <c r="U1935">
        <f t="shared" si="121"/>
        <v>2014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t="s">
        <v>8323</v>
      </c>
      <c r="R1936" t="s">
        <v>8327</v>
      </c>
      <c r="S1936" s="13">
        <f t="shared" si="124"/>
        <v>40865.867141203707</v>
      </c>
      <c r="T1936" s="13">
        <f t="shared" si="125"/>
        <v>40902.208333333336</v>
      </c>
      <c r="U1936">
        <f t="shared" si="121"/>
        <v>2011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t="s">
        <v>8323</v>
      </c>
      <c r="R1937" t="s">
        <v>8327</v>
      </c>
      <c r="S1937" s="13">
        <f t="shared" si="124"/>
        <v>41773.932534722226</v>
      </c>
      <c r="T1937" s="13">
        <f t="shared" si="125"/>
        <v>41811.207638888889</v>
      </c>
      <c r="U1937">
        <f t="shared" ref="U1937:U2000" si="126">YEAR(S1937)</f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t="s">
        <v>8323</v>
      </c>
      <c r="R1938" t="s">
        <v>8327</v>
      </c>
      <c r="S1938" s="13">
        <f t="shared" si="124"/>
        <v>40852.889699074076</v>
      </c>
      <c r="T1938" s="13">
        <f t="shared" si="125"/>
        <v>40883.249305555553</v>
      </c>
      <c r="U1938">
        <f t="shared" si="12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t="s">
        <v>8323</v>
      </c>
      <c r="R1939" t="s">
        <v>8327</v>
      </c>
      <c r="S1939" s="13">
        <f t="shared" si="124"/>
        <v>41059.118993055556</v>
      </c>
      <c r="T1939" s="13">
        <f t="shared" si="125"/>
        <v>41075.165972222225</v>
      </c>
      <c r="U1939">
        <f t="shared" si="126"/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t="s">
        <v>8323</v>
      </c>
      <c r="R1940" t="s">
        <v>8327</v>
      </c>
      <c r="S1940" s="13">
        <f t="shared" si="124"/>
        <v>41426.259618055556</v>
      </c>
      <c r="T1940" s="13">
        <f t="shared" si="125"/>
        <v>41457.208333333336</v>
      </c>
      <c r="U1940">
        <f t="shared" si="12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t="s">
        <v>8323</v>
      </c>
      <c r="R1941" t="s">
        <v>8327</v>
      </c>
      <c r="S1941" s="13">
        <f t="shared" si="124"/>
        <v>41313.985046296293</v>
      </c>
      <c r="T1941" s="13">
        <f t="shared" si="125"/>
        <v>41343.943379629629</v>
      </c>
      <c r="U1941">
        <f t="shared" si="12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t="s">
        <v>8323</v>
      </c>
      <c r="R1942" t="s">
        <v>8327</v>
      </c>
      <c r="S1942" s="13">
        <f t="shared" si="124"/>
        <v>40670.507326388892</v>
      </c>
      <c r="T1942" s="13">
        <f t="shared" si="125"/>
        <v>40709.165972222225</v>
      </c>
      <c r="U1942">
        <f t="shared" si="126"/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t="s">
        <v>8317</v>
      </c>
      <c r="R1943" t="s">
        <v>8347</v>
      </c>
      <c r="S1943" s="13">
        <f t="shared" si="124"/>
        <v>41744.290868055556</v>
      </c>
      <c r="T1943" s="13">
        <f t="shared" si="125"/>
        <v>41774.290868055556</v>
      </c>
      <c r="U1943">
        <f t="shared" si="126"/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t="s">
        <v>8317</v>
      </c>
      <c r="R1944" t="s">
        <v>8347</v>
      </c>
      <c r="S1944" s="13">
        <f t="shared" si="124"/>
        <v>40638.828009259261</v>
      </c>
      <c r="T1944" s="13">
        <f t="shared" si="125"/>
        <v>40728.828009259261</v>
      </c>
      <c r="U1944">
        <f t="shared" si="12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t="s">
        <v>8317</v>
      </c>
      <c r="R1945" t="s">
        <v>8347</v>
      </c>
      <c r="S1945" s="13">
        <f t="shared" si="124"/>
        <v>42548.269861111112</v>
      </c>
      <c r="T1945" s="13">
        <f t="shared" si="125"/>
        <v>42593.269861111112</v>
      </c>
      <c r="U1945">
        <f t="shared" si="12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t="s">
        <v>8317</v>
      </c>
      <c r="R1946" t="s">
        <v>8347</v>
      </c>
      <c r="S1946" s="13">
        <f t="shared" si="124"/>
        <v>41730.584374999999</v>
      </c>
      <c r="T1946" s="13">
        <f t="shared" si="125"/>
        <v>41760.584374999999</v>
      </c>
      <c r="U1946">
        <f t="shared" si="12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t="s">
        <v>8317</v>
      </c>
      <c r="R1947" t="s">
        <v>8347</v>
      </c>
      <c r="S1947" s="13">
        <f t="shared" si="124"/>
        <v>42157.251828703709</v>
      </c>
      <c r="T1947" s="13">
        <f t="shared" si="125"/>
        <v>42197.251828703709</v>
      </c>
      <c r="U1947">
        <f t="shared" si="12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t="s">
        <v>8317</v>
      </c>
      <c r="R1948" t="s">
        <v>8347</v>
      </c>
      <c r="S1948" s="13">
        <f t="shared" si="124"/>
        <v>41689.150011574071</v>
      </c>
      <c r="T1948" s="13">
        <f t="shared" si="125"/>
        <v>41749.108344907407</v>
      </c>
      <c r="U1948">
        <f t="shared" si="12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t="s">
        <v>8317</v>
      </c>
      <c r="R1949" t="s">
        <v>8347</v>
      </c>
      <c r="S1949" s="13">
        <f t="shared" si="124"/>
        <v>40102.918055555558</v>
      </c>
      <c r="T1949" s="13">
        <f t="shared" si="125"/>
        <v>40140.249305555553</v>
      </c>
      <c r="U1949">
        <f t="shared" si="12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t="s">
        <v>8317</v>
      </c>
      <c r="R1950" t="s">
        <v>8347</v>
      </c>
      <c r="S1950" s="13">
        <f t="shared" si="124"/>
        <v>42473.604270833333</v>
      </c>
      <c r="T1950" s="13">
        <f t="shared" si="125"/>
        <v>42527.709722222222</v>
      </c>
      <c r="U1950">
        <f t="shared" si="12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t="s">
        <v>8317</v>
      </c>
      <c r="R1951" t="s">
        <v>8347</v>
      </c>
      <c r="S1951" s="13">
        <f t="shared" si="124"/>
        <v>41800.423043981478</v>
      </c>
      <c r="T1951" s="13">
        <f t="shared" si="125"/>
        <v>41830.423043981478</v>
      </c>
      <c r="U1951">
        <f t="shared" si="12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t="s">
        <v>8317</v>
      </c>
      <c r="R1952" t="s">
        <v>8347</v>
      </c>
      <c r="S1952" s="13">
        <f t="shared" si="124"/>
        <v>40624.181400462963</v>
      </c>
      <c r="T1952" s="13">
        <f t="shared" si="125"/>
        <v>40655.181400462963</v>
      </c>
      <c r="U1952">
        <f t="shared" si="126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t="s">
        <v>8317</v>
      </c>
      <c r="R1953" t="s">
        <v>8347</v>
      </c>
      <c r="S1953" s="13">
        <f t="shared" si="124"/>
        <v>42651.420567129629</v>
      </c>
      <c r="T1953" s="13">
        <f t="shared" si="125"/>
        <v>42681.462233796294</v>
      </c>
      <c r="U1953">
        <f t="shared" si="126"/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t="s">
        <v>8317</v>
      </c>
      <c r="R1954" t="s">
        <v>8347</v>
      </c>
      <c r="S1954" s="13">
        <f t="shared" si="124"/>
        <v>41526.60665509259</v>
      </c>
      <c r="T1954" s="13">
        <f t="shared" si="125"/>
        <v>41563.60665509259</v>
      </c>
      <c r="U1954">
        <f t="shared" si="12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t="s">
        <v>8317</v>
      </c>
      <c r="R1955" t="s">
        <v>8347</v>
      </c>
      <c r="S1955" s="13">
        <f t="shared" si="124"/>
        <v>40941.199826388889</v>
      </c>
      <c r="T1955" s="13">
        <f t="shared" si="125"/>
        <v>40970.125</v>
      </c>
      <c r="U1955">
        <f t="shared" si="12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t="s">
        <v>8317</v>
      </c>
      <c r="R1956" t="s">
        <v>8347</v>
      </c>
      <c r="S1956" s="13">
        <f t="shared" si="124"/>
        <v>42394.580740740741</v>
      </c>
      <c r="T1956" s="13">
        <f t="shared" si="125"/>
        <v>42441.208333333328</v>
      </c>
      <c r="U1956">
        <f t="shared" si="12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t="s">
        <v>8317</v>
      </c>
      <c r="R1957" t="s">
        <v>8347</v>
      </c>
      <c r="S1957" s="13">
        <f t="shared" si="124"/>
        <v>41020.271770833337</v>
      </c>
      <c r="T1957" s="13">
        <f t="shared" si="125"/>
        <v>41052.791666666664</v>
      </c>
      <c r="U1957">
        <f t="shared" si="126"/>
        <v>2012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t="s">
        <v>8317</v>
      </c>
      <c r="R1958" t="s">
        <v>8347</v>
      </c>
      <c r="S1958" s="13">
        <f t="shared" si="124"/>
        <v>42067.923668981486</v>
      </c>
      <c r="T1958" s="13">
        <f t="shared" si="125"/>
        <v>42112.882002314815</v>
      </c>
      <c r="U1958">
        <f t="shared" si="12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t="s">
        <v>8317</v>
      </c>
      <c r="R1959" t="s">
        <v>8347</v>
      </c>
      <c r="S1959" s="13">
        <f t="shared" si="124"/>
        <v>41179.098530092589</v>
      </c>
      <c r="T1959" s="13">
        <f t="shared" si="125"/>
        <v>41209.098530092589</v>
      </c>
      <c r="U1959">
        <f t="shared" si="126"/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t="s">
        <v>8317</v>
      </c>
      <c r="R1960" t="s">
        <v>8347</v>
      </c>
      <c r="S1960" s="13">
        <f t="shared" si="124"/>
        <v>41326.987974537034</v>
      </c>
      <c r="T1960" s="13">
        <f t="shared" si="125"/>
        <v>41356.94630787037</v>
      </c>
      <c r="U1960">
        <f t="shared" si="12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t="s">
        <v>8317</v>
      </c>
      <c r="R1961" t="s">
        <v>8347</v>
      </c>
      <c r="S1961" s="13">
        <f t="shared" si="124"/>
        <v>41871.845601851855</v>
      </c>
      <c r="T1961" s="13">
        <f t="shared" si="125"/>
        <v>41913</v>
      </c>
      <c r="U1961">
        <f t="shared" si="126"/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t="s">
        <v>8317</v>
      </c>
      <c r="R1962" t="s">
        <v>8347</v>
      </c>
      <c r="S1962" s="13">
        <f t="shared" si="124"/>
        <v>41964.362743055557</v>
      </c>
      <c r="T1962" s="13">
        <f t="shared" si="125"/>
        <v>41994.362743055557</v>
      </c>
      <c r="U1962">
        <f t="shared" si="12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t="s">
        <v>8317</v>
      </c>
      <c r="R1963" t="s">
        <v>8347</v>
      </c>
      <c r="S1963" s="13">
        <f t="shared" si="124"/>
        <v>41148.194641203707</v>
      </c>
      <c r="T1963" s="13">
        <f t="shared" si="125"/>
        <v>41188.165972222225</v>
      </c>
      <c r="U1963">
        <f t="shared" si="126"/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t="s">
        <v>8317</v>
      </c>
      <c r="R1964" t="s">
        <v>8347</v>
      </c>
      <c r="S1964" s="13">
        <f t="shared" si="124"/>
        <v>41742.780509259261</v>
      </c>
      <c r="T1964" s="13">
        <f t="shared" si="125"/>
        <v>41772.780509259261</v>
      </c>
      <c r="U1964">
        <f t="shared" si="12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t="s">
        <v>8317</v>
      </c>
      <c r="R1965" t="s">
        <v>8347</v>
      </c>
      <c r="S1965" s="13">
        <f t="shared" si="124"/>
        <v>41863.429791666669</v>
      </c>
      <c r="T1965" s="13">
        <f t="shared" si="125"/>
        <v>41898.429791666669</v>
      </c>
      <c r="U1965">
        <f t="shared" si="12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t="s">
        <v>8317</v>
      </c>
      <c r="R1966" t="s">
        <v>8347</v>
      </c>
      <c r="S1966" s="13">
        <f t="shared" si="124"/>
        <v>42452.272824074069</v>
      </c>
      <c r="T1966" s="13">
        <f t="shared" si="125"/>
        <v>42482.272824074069</v>
      </c>
      <c r="U1966">
        <f t="shared" si="12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t="s">
        <v>8317</v>
      </c>
      <c r="R1967" t="s">
        <v>8347</v>
      </c>
      <c r="S1967" s="13">
        <f t="shared" si="124"/>
        <v>40898.089236111111</v>
      </c>
      <c r="T1967" s="13">
        <f t="shared" si="125"/>
        <v>40920.041666666664</v>
      </c>
      <c r="U1967">
        <f t="shared" si="12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t="s">
        <v>8317</v>
      </c>
      <c r="R1968" t="s">
        <v>8347</v>
      </c>
      <c r="S1968" s="13">
        <f t="shared" si="124"/>
        <v>41835.540486111109</v>
      </c>
      <c r="T1968" s="13">
        <f t="shared" si="125"/>
        <v>41865.540486111109</v>
      </c>
      <c r="U1968">
        <f t="shared" si="126"/>
        <v>2014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t="s">
        <v>8317</v>
      </c>
      <c r="R1969" t="s">
        <v>8347</v>
      </c>
      <c r="S1969" s="13">
        <f t="shared" si="124"/>
        <v>41730.663530092592</v>
      </c>
      <c r="T1969" s="13">
        <f t="shared" si="125"/>
        <v>41760.663530092592</v>
      </c>
      <c r="U1969">
        <f t="shared" si="12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t="s">
        <v>8317</v>
      </c>
      <c r="R1970" t="s">
        <v>8347</v>
      </c>
      <c r="S1970" s="13">
        <f t="shared" si="124"/>
        <v>42676.586979166663</v>
      </c>
      <c r="T1970" s="13">
        <f t="shared" si="125"/>
        <v>42707.628645833334</v>
      </c>
      <c r="U1970">
        <f t="shared" si="126"/>
        <v>2016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t="s">
        <v>8317</v>
      </c>
      <c r="R1971" t="s">
        <v>8347</v>
      </c>
      <c r="S1971" s="13">
        <f t="shared" si="124"/>
        <v>42557.792453703703</v>
      </c>
      <c r="T1971" s="13">
        <f t="shared" si="125"/>
        <v>42587.792453703703</v>
      </c>
      <c r="U1971">
        <f t="shared" si="12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t="s">
        <v>8317</v>
      </c>
      <c r="R1972" t="s">
        <v>8347</v>
      </c>
      <c r="S1972" s="13">
        <f t="shared" si="124"/>
        <v>41324.193298611113</v>
      </c>
      <c r="T1972" s="13">
        <f t="shared" si="125"/>
        <v>41384.151631944449</v>
      </c>
      <c r="U1972">
        <f t="shared" si="126"/>
        <v>2013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t="s">
        <v>8317</v>
      </c>
      <c r="R1973" t="s">
        <v>8347</v>
      </c>
      <c r="S1973" s="13">
        <f t="shared" si="124"/>
        <v>41561.500706018516</v>
      </c>
      <c r="T1973" s="13">
        <f t="shared" si="125"/>
        <v>41593.166666666664</v>
      </c>
      <c r="U1973">
        <f t="shared" si="126"/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t="s">
        <v>8317</v>
      </c>
      <c r="R1974" t="s">
        <v>8347</v>
      </c>
      <c r="S1974" s="13">
        <f t="shared" si="124"/>
        <v>41201.012083333335</v>
      </c>
      <c r="T1974" s="13">
        <f t="shared" si="125"/>
        <v>41231.053749999999</v>
      </c>
      <c r="U1974">
        <f t="shared" si="12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t="s">
        <v>8317</v>
      </c>
      <c r="R1975" t="s">
        <v>8347</v>
      </c>
      <c r="S1975" s="13">
        <f t="shared" si="124"/>
        <v>42549.722962962958</v>
      </c>
      <c r="T1975" s="13">
        <f t="shared" si="125"/>
        <v>42588.291666666672</v>
      </c>
      <c r="U1975">
        <f t="shared" si="126"/>
        <v>2016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t="s">
        <v>8317</v>
      </c>
      <c r="R1976" t="s">
        <v>8347</v>
      </c>
      <c r="S1976" s="13">
        <f t="shared" si="124"/>
        <v>41445.334131944444</v>
      </c>
      <c r="T1976" s="13">
        <f t="shared" si="125"/>
        <v>41505.334131944444</v>
      </c>
      <c r="U1976">
        <f t="shared" si="12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t="s">
        <v>8317</v>
      </c>
      <c r="R1977" t="s">
        <v>8347</v>
      </c>
      <c r="S1977" s="13">
        <f t="shared" si="124"/>
        <v>41313.755219907405</v>
      </c>
      <c r="T1977" s="13">
        <f t="shared" si="125"/>
        <v>41343.755219907405</v>
      </c>
      <c r="U1977">
        <f t="shared" si="12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t="s">
        <v>8317</v>
      </c>
      <c r="R1978" t="s">
        <v>8347</v>
      </c>
      <c r="S1978" s="13">
        <f t="shared" si="124"/>
        <v>41438.899594907409</v>
      </c>
      <c r="T1978" s="13">
        <f t="shared" si="125"/>
        <v>41468.899594907409</v>
      </c>
      <c r="U1978">
        <f t="shared" si="12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t="s">
        <v>8317</v>
      </c>
      <c r="R1979" t="s">
        <v>8347</v>
      </c>
      <c r="S1979" s="13">
        <f t="shared" si="124"/>
        <v>42311.216898148152</v>
      </c>
      <c r="T1979" s="13">
        <f t="shared" si="125"/>
        <v>42357.332638888889</v>
      </c>
      <c r="U1979">
        <f t="shared" si="12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t="s">
        <v>8317</v>
      </c>
      <c r="R1980" t="s">
        <v>8347</v>
      </c>
      <c r="S1980" s="13">
        <f t="shared" si="124"/>
        <v>41039.225601851853</v>
      </c>
      <c r="T1980" s="13">
        <f t="shared" si="125"/>
        <v>41072.291666666664</v>
      </c>
      <c r="U1980">
        <f t="shared" si="12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t="s">
        <v>8317</v>
      </c>
      <c r="R1981" t="s">
        <v>8347</v>
      </c>
      <c r="S1981" s="13">
        <f t="shared" si="124"/>
        <v>42290.460023148145</v>
      </c>
      <c r="T1981" s="13">
        <f t="shared" si="125"/>
        <v>42327.207638888889</v>
      </c>
      <c r="U1981">
        <f t="shared" si="12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t="s">
        <v>8317</v>
      </c>
      <c r="R1982" t="s">
        <v>8347</v>
      </c>
      <c r="S1982" s="13">
        <f t="shared" si="124"/>
        <v>42423.542384259257</v>
      </c>
      <c r="T1982" s="13">
        <f t="shared" si="125"/>
        <v>42463.500717592593</v>
      </c>
      <c r="U1982">
        <f t="shared" si="126"/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t="s">
        <v>8336</v>
      </c>
      <c r="R1983" t="s">
        <v>8348</v>
      </c>
      <c r="S1983" s="13">
        <f t="shared" si="124"/>
        <v>41799.725289351853</v>
      </c>
      <c r="T1983" s="13">
        <f t="shared" si="125"/>
        <v>41829.725289351853</v>
      </c>
      <c r="U1983">
        <f t="shared" si="12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t="s">
        <v>8336</v>
      </c>
      <c r="R1984" t="s">
        <v>8348</v>
      </c>
      <c r="S1984" s="13">
        <f t="shared" si="124"/>
        <v>42678.586655092593</v>
      </c>
      <c r="T1984" s="13">
        <f t="shared" si="125"/>
        <v>42708.628321759257</v>
      </c>
      <c r="U1984">
        <f t="shared" si="126"/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t="s">
        <v>8336</v>
      </c>
      <c r="R1985" t="s">
        <v>8348</v>
      </c>
      <c r="S1985" s="13">
        <f t="shared" si="124"/>
        <v>42593.011782407411</v>
      </c>
      <c r="T1985" s="13">
        <f t="shared" si="125"/>
        <v>42615.291666666672</v>
      </c>
      <c r="U1985">
        <f t="shared" si="12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3"/>
        <v>453.14</v>
      </c>
      <c r="Q1986" t="s">
        <v>8336</v>
      </c>
      <c r="R1986" t="s">
        <v>8348</v>
      </c>
      <c r="S1986" s="13">
        <f t="shared" si="124"/>
        <v>41913.790289351848</v>
      </c>
      <c r="T1986" s="13">
        <f t="shared" si="125"/>
        <v>41973.831956018519</v>
      </c>
      <c r="U1986">
        <f t="shared" si="12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ref="P1987:P2050" si="128">IFERROR(ROUND(E1987/L1987,2),0)</f>
        <v>12.75</v>
      </c>
      <c r="Q1987" t="s">
        <v>8336</v>
      </c>
      <c r="R1987" t="s">
        <v>8348</v>
      </c>
      <c r="S1987" s="13">
        <f t="shared" ref="S1987:S2050" si="129">(((J1987/60)/60)/24)+DATE(1970,1,1)</f>
        <v>42555.698738425926</v>
      </c>
      <c r="T1987" s="13">
        <f t="shared" ref="T1987:T2050" si="130">(((I1987/60)/60)/24)+DATE(1970,1,1)</f>
        <v>42584.958333333328</v>
      </c>
      <c r="U1987">
        <f t="shared" si="126"/>
        <v>2016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8"/>
        <v>1</v>
      </c>
      <c r="Q1988" t="s">
        <v>8336</v>
      </c>
      <c r="R1988" t="s">
        <v>8348</v>
      </c>
      <c r="S1988" s="13">
        <f t="shared" si="129"/>
        <v>42413.433831018512</v>
      </c>
      <c r="T1988" s="13">
        <f t="shared" si="130"/>
        <v>42443.392164351855</v>
      </c>
      <c r="U1988">
        <f t="shared" si="126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8"/>
        <v>83.43</v>
      </c>
      <c r="Q1989" t="s">
        <v>8336</v>
      </c>
      <c r="R1989" t="s">
        <v>8348</v>
      </c>
      <c r="S1989" s="13">
        <f t="shared" si="129"/>
        <v>42034.639768518522</v>
      </c>
      <c r="T1989" s="13">
        <f t="shared" si="130"/>
        <v>42064.639768518522</v>
      </c>
      <c r="U1989">
        <f t="shared" si="126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8"/>
        <v>25</v>
      </c>
      <c r="Q1990" t="s">
        <v>8336</v>
      </c>
      <c r="R1990" t="s">
        <v>8348</v>
      </c>
      <c r="S1990" s="13">
        <f t="shared" si="129"/>
        <v>42206.763217592597</v>
      </c>
      <c r="T1990" s="13">
        <f t="shared" si="130"/>
        <v>42236.763217592597</v>
      </c>
      <c r="U1990">
        <f t="shared" si="126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8"/>
        <v>50</v>
      </c>
      <c r="Q1991" t="s">
        <v>8336</v>
      </c>
      <c r="R1991" t="s">
        <v>8348</v>
      </c>
      <c r="S1991" s="13">
        <f t="shared" si="129"/>
        <v>42685.680648148147</v>
      </c>
      <c r="T1991" s="13">
        <f t="shared" si="130"/>
        <v>42715.680648148147</v>
      </c>
      <c r="U1991">
        <f t="shared" si="126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8"/>
        <v>101.8</v>
      </c>
      <c r="Q1992" t="s">
        <v>8336</v>
      </c>
      <c r="R1992" t="s">
        <v>8348</v>
      </c>
      <c r="S1992" s="13">
        <f t="shared" si="129"/>
        <v>42398.195972222224</v>
      </c>
      <c r="T1992" s="13">
        <f t="shared" si="130"/>
        <v>42413.195972222224</v>
      </c>
      <c r="U1992">
        <f t="shared" si="126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8"/>
        <v>46.67</v>
      </c>
      <c r="Q1993" t="s">
        <v>8336</v>
      </c>
      <c r="R1993" t="s">
        <v>8348</v>
      </c>
      <c r="S1993" s="13">
        <f t="shared" si="129"/>
        <v>42167.89335648148</v>
      </c>
      <c r="T1993" s="13">
        <f t="shared" si="130"/>
        <v>42188.89335648148</v>
      </c>
      <c r="U1993">
        <f t="shared" si="126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8"/>
        <v>1</v>
      </c>
      <c r="Q1994" t="s">
        <v>8336</v>
      </c>
      <c r="R1994" t="s">
        <v>8348</v>
      </c>
      <c r="S1994" s="13">
        <f t="shared" si="129"/>
        <v>42023.143414351856</v>
      </c>
      <c r="T1994" s="13">
        <f t="shared" si="130"/>
        <v>42053.143414351856</v>
      </c>
      <c r="U1994">
        <f t="shared" si="126"/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8"/>
        <v>0</v>
      </c>
      <c r="Q1995" t="s">
        <v>8336</v>
      </c>
      <c r="R1995" t="s">
        <v>8348</v>
      </c>
      <c r="S1995" s="13">
        <f t="shared" si="129"/>
        <v>42329.58839120371</v>
      </c>
      <c r="T1995" s="13">
        <f t="shared" si="130"/>
        <v>42359.58839120371</v>
      </c>
      <c r="U1995">
        <f t="shared" si="126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8"/>
        <v>0</v>
      </c>
      <c r="Q1996" t="s">
        <v>8336</v>
      </c>
      <c r="R1996" t="s">
        <v>8348</v>
      </c>
      <c r="S1996" s="13">
        <f t="shared" si="129"/>
        <v>42651.006273148145</v>
      </c>
      <c r="T1996" s="13">
        <f t="shared" si="130"/>
        <v>42711.047939814816</v>
      </c>
      <c r="U1996">
        <f t="shared" si="126"/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8"/>
        <v>26</v>
      </c>
      <c r="Q1997" t="s">
        <v>8336</v>
      </c>
      <c r="R1997" t="s">
        <v>8348</v>
      </c>
      <c r="S1997" s="13">
        <f t="shared" si="129"/>
        <v>42181.902037037042</v>
      </c>
      <c r="T1997" s="13">
        <f t="shared" si="130"/>
        <v>42201.902037037042</v>
      </c>
      <c r="U1997">
        <f t="shared" si="126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8"/>
        <v>0</v>
      </c>
      <c r="Q1998" t="s">
        <v>8336</v>
      </c>
      <c r="R1998" t="s">
        <v>8348</v>
      </c>
      <c r="S1998" s="13">
        <f t="shared" si="129"/>
        <v>41800.819571759261</v>
      </c>
      <c r="T1998" s="13">
        <f t="shared" si="130"/>
        <v>41830.819571759261</v>
      </c>
      <c r="U1998">
        <f t="shared" si="126"/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8"/>
        <v>0</v>
      </c>
      <c r="Q1999" t="s">
        <v>8336</v>
      </c>
      <c r="R1999" t="s">
        <v>8348</v>
      </c>
      <c r="S1999" s="13">
        <f t="shared" si="129"/>
        <v>41847.930694444447</v>
      </c>
      <c r="T1999" s="13">
        <f t="shared" si="130"/>
        <v>41877.930694444447</v>
      </c>
      <c r="U1999">
        <f t="shared" si="126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8"/>
        <v>218.33</v>
      </c>
      <c r="Q2000" t="s">
        <v>8336</v>
      </c>
      <c r="R2000" t="s">
        <v>8348</v>
      </c>
      <c r="S2000" s="13">
        <f t="shared" si="129"/>
        <v>41807.118495370371</v>
      </c>
      <c r="T2000" s="13">
        <f t="shared" si="130"/>
        <v>41852.118495370371</v>
      </c>
      <c r="U2000">
        <f t="shared" si="126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8"/>
        <v>33.71</v>
      </c>
      <c r="Q2001" t="s">
        <v>8336</v>
      </c>
      <c r="R2001" t="s">
        <v>8348</v>
      </c>
      <c r="S2001" s="13">
        <f t="shared" si="129"/>
        <v>41926.482731481483</v>
      </c>
      <c r="T2001" s="13">
        <f t="shared" si="130"/>
        <v>41956.524398148147</v>
      </c>
      <c r="U2001">
        <f t="shared" ref="U2001:U2064" si="131">YEAR(S2001)</f>
        <v>2014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8"/>
        <v>25</v>
      </c>
      <c r="Q2002" t="s">
        <v>8336</v>
      </c>
      <c r="R2002" t="s">
        <v>8348</v>
      </c>
      <c r="S2002" s="13">
        <f t="shared" si="129"/>
        <v>42345.951539351852</v>
      </c>
      <c r="T2002" s="13">
        <f t="shared" si="130"/>
        <v>42375.951539351852</v>
      </c>
      <c r="U2002">
        <f t="shared" si="13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8"/>
        <v>128.38999999999999</v>
      </c>
      <c r="Q2003" t="s">
        <v>8317</v>
      </c>
      <c r="R2003" t="s">
        <v>8347</v>
      </c>
      <c r="S2003" s="13">
        <f t="shared" si="129"/>
        <v>42136.209675925929</v>
      </c>
      <c r="T2003" s="13">
        <f t="shared" si="130"/>
        <v>42167.833333333328</v>
      </c>
      <c r="U2003">
        <f t="shared" si="13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8"/>
        <v>78.83</v>
      </c>
      <c r="Q2004" t="s">
        <v>8317</v>
      </c>
      <c r="R2004" t="s">
        <v>8347</v>
      </c>
      <c r="S2004" s="13">
        <f t="shared" si="129"/>
        <v>42728.71230324074</v>
      </c>
      <c r="T2004" s="13">
        <f t="shared" si="130"/>
        <v>42758.71230324074</v>
      </c>
      <c r="U2004">
        <f t="shared" si="13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8"/>
        <v>91.76</v>
      </c>
      <c r="Q2005" t="s">
        <v>8317</v>
      </c>
      <c r="R2005" t="s">
        <v>8347</v>
      </c>
      <c r="S2005" s="13">
        <f t="shared" si="129"/>
        <v>40347.125601851854</v>
      </c>
      <c r="T2005" s="13">
        <f t="shared" si="130"/>
        <v>40361.958333333336</v>
      </c>
      <c r="U2005">
        <f t="shared" si="131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8"/>
        <v>331.1</v>
      </c>
      <c r="Q2006" t="s">
        <v>8317</v>
      </c>
      <c r="R2006" t="s">
        <v>8347</v>
      </c>
      <c r="S2006" s="13">
        <f t="shared" si="129"/>
        <v>41800.604895833334</v>
      </c>
      <c r="T2006" s="13">
        <f t="shared" si="130"/>
        <v>41830.604895833334</v>
      </c>
      <c r="U2006">
        <f t="shared" si="131"/>
        <v>2014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8"/>
        <v>194.26</v>
      </c>
      <c r="Q2007" t="s">
        <v>8317</v>
      </c>
      <c r="R2007" t="s">
        <v>8347</v>
      </c>
      <c r="S2007" s="13">
        <f t="shared" si="129"/>
        <v>41535.812708333331</v>
      </c>
      <c r="T2007" s="13">
        <f t="shared" si="130"/>
        <v>41563.165972222225</v>
      </c>
      <c r="U2007">
        <f t="shared" si="13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8"/>
        <v>408.98</v>
      </c>
      <c r="Q2008" t="s">
        <v>8317</v>
      </c>
      <c r="R2008" t="s">
        <v>8347</v>
      </c>
      <c r="S2008" s="13">
        <f t="shared" si="129"/>
        <v>41941.500520833331</v>
      </c>
      <c r="T2008" s="13">
        <f t="shared" si="130"/>
        <v>41976.542187500003</v>
      </c>
      <c r="U2008">
        <f t="shared" si="13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8"/>
        <v>84.46</v>
      </c>
      <c r="Q2009" t="s">
        <v>8317</v>
      </c>
      <c r="R2009" t="s">
        <v>8347</v>
      </c>
      <c r="S2009" s="13">
        <f t="shared" si="129"/>
        <v>40347.837800925925</v>
      </c>
      <c r="T2009" s="13">
        <f t="shared" si="130"/>
        <v>40414.166666666664</v>
      </c>
      <c r="U2009">
        <f t="shared" si="13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8"/>
        <v>44.85</v>
      </c>
      <c r="Q2010" t="s">
        <v>8317</v>
      </c>
      <c r="R2010" t="s">
        <v>8347</v>
      </c>
      <c r="S2010" s="13">
        <f t="shared" si="129"/>
        <v>40761.604421296295</v>
      </c>
      <c r="T2010" s="13">
        <f t="shared" si="130"/>
        <v>40805.604421296295</v>
      </c>
      <c r="U2010">
        <f t="shared" si="131"/>
        <v>2011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8"/>
        <v>383.36</v>
      </c>
      <c r="Q2011" t="s">
        <v>8317</v>
      </c>
      <c r="R2011" t="s">
        <v>8347</v>
      </c>
      <c r="S2011" s="13">
        <f t="shared" si="129"/>
        <v>42661.323414351849</v>
      </c>
      <c r="T2011" s="13">
        <f t="shared" si="130"/>
        <v>42697.365081018521</v>
      </c>
      <c r="U2011">
        <f t="shared" si="13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8"/>
        <v>55.28</v>
      </c>
      <c r="Q2012" t="s">
        <v>8317</v>
      </c>
      <c r="R2012" t="s">
        <v>8347</v>
      </c>
      <c r="S2012" s="13">
        <f t="shared" si="129"/>
        <v>42570.996423611112</v>
      </c>
      <c r="T2012" s="13">
        <f t="shared" si="130"/>
        <v>42600.996423611112</v>
      </c>
      <c r="U2012">
        <f t="shared" si="13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8"/>
        <v>422.02</v>
      </c>
      <c r="Q2013" t="s">
        <v>8317</v>
      </c>
      <c r="R2013" t="s">
        <v>8347</v>
      </c>
      <c r="S2013" s="13">
        <f t="shared" si="129"/>
        <v>42347.358483796299</v>
      </c>
      <c r="T2013" s="13">
        <f t="shared" si="130"/>
        <v>42380.958333333328</v>
      </c>
      <c r="U2013">
        <f t="shared" si="13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8"/>
        <v>64.180000000000007</v>
      </c>
      <c r="Q2014" t="s">
        <v>8317</v>
      </c>
      <c r="R2014" t="s">
        <v>8347</v>
      </c>
      <c r="S2014" s="13">
        <f t="shared" si="129"/>
        <v>42010.822233796294</v>
      </c>
      <c r="T2014" s="13">
        <f t="shared" si="130"/>
        <v>42040.822233796294</v>
      </c>
      <c r="U2014">
        <f t="shared" si="13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8"/>
        <v>173.58</v>
      </c>
      <c r="Q2015" t="s">
        <v>8317</v>
      </c>
      <c r="R2015" t="s">
        <v>8347</v>
      </c>
      <c r="S2015" s="13">
        <f t="shared" si="129"/>
        <v>42499.960810185185</v>
      </c>
      <c r="T2015" s="13">
        <f t="shared" si="130"/>
        <v>42559.960810185185</v>
      </c>
      <c r="U2015">
        <f t="shared" si="13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8"/>
        <v>88.6</v>
      </c>
      <c r="Q2016" t="s">
        <v>8317</v>
      </c>
      <c r="R2016" t="s">
        <v>8347</v>
      </c>
      <c r="S2016" s="13">
        <f t="shared" si="129"/>
        <v>41324.214571759258</v>
      </c>
      <c r="T2016" s="13">
        <f t="shared" si="130"/>
        <v>41358.172905092593</v>
      </c>
      <c r="U2016">
        <f t="shared" si="13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8"/>
        <v>50.22</v>
      </c>
      <c r="Q2017" t="s">
        <v>8317</v>
      </c>
      <c r="R2017" t="s">
        <v>8347</v>
      </c>
      <c r="S2017" s="13">
        <f t="shared" si="129"/>
        <v>40765.876886574071</v>
      </c>
      <c r="T2017" s="13">
        <f t="shared" si="130"/>
        <v>40795.876886574071</v>
      </c>
      <c r="U2017">
        <f t="shared" si="13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8"/>
        <v>192.39</v>
      </c>
      <c r="Q2018" t="s">
        <v>8317</v>
      </c>
      <c r="R2018" t="s">
        <v>8347</v>
      </c>
      <c r="S2018" s="13">
        <f t="shared" si="129"/>
        <v>41312.88077546296</v>
      </c>
      <c r="T2018" s="13">
        <f t="shared" si="130"/>
        <v>41342.88077546296</v>
      </c>
      <c r="U2018">
        <f t="shared" si="131"/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8"/>
        <v>73.42</v>
      </c>
      <c r="Q2019" t="s">
        <v>8317</v>
      </c>
      <c r="R2019" t="s">
        <v>8347</v>
      </c>
      <c r="S2019" s="13">
        <f t="shared" si="129"/>
        <v>40961.057349537034</v>
      </c>
      <c r="T2019" s="13">
        <f t="shared" si="130"/>
        <v>40992.166666666664</v>
      </c>
      <c r="U2019">
        <f t="shared" si="131"/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8"/>
        <v>147.68</v>
      </c>
      <c r="Q2020" t="s">
        <v>8317</v>
      </c>
      <c r="R2020" t="s">
        <v>8347</v>
      </c>
      <c r="S2020" s="13">
        <f t="shared" si="129"/>
        <v>42199.365844907406</v>
      </c>
      <c r="T2020" s="13">
        <f t="shared" si="130"/>
        <v>42229.365844907406</v>
      </c>
      <c r="U2020">
        <f t="shared" si="13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8"/>
        <v>108.97</v>
      </c>
      <c r="Q2021" t="s">
        <v>8317</v>
      </c>
      <c r="R2021" t="s">
        <v>8347</v>
      </c>
      <c r="S2021" s="13">
        <f t="shared" si="129"/>
        <v>42605.70857638889</v>
      </c>
      <c r="T2021" s="13">
        <f t="shared" si="130"/>
        <v>42635.70857638889</v>
      </c>
      <c r="U2021">
        <f t="shared" si="131"/>
        <v>2016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8"/>
        <v>23.65</v>
      </c>
      <c r="Q2022" t="s">
        <v>8317</v>
      </c>
      <c r="R2022" t="s">
        <v>8347</v>
      </c>
      <c r="S2022" s="13">
        <f t="shared" si="129"/>
        <v>41737.097499999996</v>
      </c>
      <c r="T2022" s="13">
        <f t="shared" si="130"/>
        <v>41773.961111111108</v>
      </c>
      <c r="U2022">
        <f t="shared" si="131"/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8"/>
        <v>147.94999999999999</v>
      </c>
      <c r="Q2023" t="s">
        <v>8317</v>
      </c>
      <c r="R2023" t="s">
        <v>8347</v>
      </c>
      <c r="S2023" s="13">
        <f t="shared" si="129"/>
        <v>41861.070567129631</v>
      </c>
      <c r="T2023" s="13">
        <f t="shared" si="130"/>
        <v>41906.070567129631</v>
      </c>
      <c r="U2023">
        <f t="shared" si="13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8"/>
        <v>385.04</v>
      </c>
      <c r="Q2024" t="s">
        <v>8317</v>
      </c>
      <c r="R2024" t="s">
        <v>8347</v>
      </c>
      <c r="S2024" s="13">
        <f t="shared" si="129"/>
        <v>42502.569120370375</v>
      </c>
      <c r="T2024" s="13">
        <f t="shared" si="130"/>
        <v>42532.569120370375</v>
      </c>
      <c r="U2024">
        <f t="shared" si="13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8"/>
        <v>457.39</v>
      </c>
      <c r="Q2025" t="s">
        <v>8317</v>
      </c>
      <c r="R2025" t="s">
        <v>8347</v>
      </c>
      <c r="S2025" s="13">
        <f t="shared" si="129"/>
        <v>42136.420752314814</v>
      </c>
      <c r="T2025" s="13">
        <f t="shared" si="130"/>
        <v>42166.420752314814</v>
      </c>
      <c r="U2025">
        <f t="shared" si="131"/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8"/>
        <v>222.99</v>
      </c>
      <c r="Q2026" t="s">
        <v>8317</v>
      </c>
      <c r="R2026" t="s">
        <v>8347</v>
      </c>
      <c r="S2026" s="13">
        <f t="shared" si="129"/>
        <v>41099.966944444444</v>
      </c>
      <c r="T2026" s="13">
        <f t="shared" si="130"/>
        <v>41134.125</v>
      </c>
      <c r="U2026">
        <f t="shared" si="131"/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8"/>
        <v>220.74</v>
      </c>
      <c r="Q2027" t="s">
        <v>8317</v>
      </c>
      <c r="R2027" t="s">
        <v>8347</v>
      </c>
      <c r="S2027" s="13">
        <f t="shared" si="129"/>
        <v>42136.184560185182</v>
      </c>
      <c r="T2027" s="13">
        <f t="shared" si="130"/>
        <v>42166.184560185182</v>
      </c>
      <c r="U2027">
        <f t="shared" si="13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8"/>
        <v>73.5</v>
      </c>
      <c r="Q2028" t="s">
        <v>8317</v>
      </c>
      <c r="R2028" t="s">
        <v>8347</v>
      </c>
      <c r="S2028" s="13">
        <f t="shared" si="129"/>
        <v>41704.735937500001</v>
      </c>
      <c r="T2028" s="13">
        <f t="shared" si="130"/>
        <v>41750.165972222225</v>
      </c>
      <c r="U2028">
        <f t="shared" si="13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8"/>
        <v>223.1</v>
      </c>
      <c r="Q2029" t="s">
        <v>8317</v>
      </c>
      <c r="R2029" t="s">
        <v>8347</v>
      </c>
      <c r="S2029" s="13">
        <f t="shared" si="129"/>
        <v>42048.813877314817</v>
      </c>
      <c r="T2029" s="13">
        <f t="shared" si="130"/>
        <v>42093.772210648152</v>
      </c>
      <c r="U2029">
        <f t="shared" si="13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8"/>
        <v>47.91</v>
      </c>
      <c r="Q2030" t="s">
        <v>8317</v>
      </c>
      <c r="R2030" t="s">
        <v>8347</v>
      </c>
      <c r="S2030" s="13">
        <f t="shared" si="129"/>
        <v>40215.919050925928</v>
      </c>
      <c r="T2030" s="13">
        <f t="shared" si="130"/>
        <v>40252.913194444445</v>
      </c>
      <c r="U2030">
        <f t="shared" si="13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8"/>
        <v>96.06</v>
      </c>
      <c r="Q2031" t="s">
        <v>8317</v>
      </c>
      <c r="R2031" t="s">
        <v>8347</v>
      </c>
      <c r="S2031" s="13">
        <f t="shared" si="129"/>
        <v>41848.021770833337</v>
      </c>
      <c r="T2031" s="13">
        <f t="shared" si="130"/>
        <v>41878.021770833337</v>
      </c>
      <c r="U2031">
        <f t="shared" si="13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8"/>
        <v>118.61</v>
      </c>
      <c r="Q2032" t="s">
        <v>8317</v>
      </c>
      <c r="R2032" t="s">
        <v>8347</v>
      </c>
      <c r="S2032" s="13">
        <f t="shared" si="129"/>
        <v>41212.996481481481</v>
      </c>
      <c r="T2032" s="13">
        <f t="shared" si="130"/>
        <v>41242.996481481481</v>
      </c>
      <c r="U2032">
        <f t="shared" si="13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8"/>
        <v>118.45</v>
      </c>
      <c r="Q2033" t="s">
        <v>8317</v>
      </c>
      <c r="R2033" t="s">
        <v>8347</v>
      </c>
      <c r="S2033" s="13">
        <f t="shared" si="129"/>
        <v>41975.329317129625</v>
      </c>
      <c r="T2033" s="13">
        <f t="shared" si="130"/>
        <v>42013.041666666672</v>
      </c>
      <c r="U2033">
        <f t="shared" si="131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8"/>
        <v>143.21</v>
      </c>
      <c r="Q2034" t="s">
        <v>8317</v>
      </c>
      <c r="R2034" t="s">
        <v>8347</v>
      </c>
      <c r="S2034" s="13">
        <f t="shared" si="129"/>
        <v>42689.565671296295</v>
      </c>
      <c r="T2034" s="13">
        <f t="shared" si="130"/>
        <v>42719.208333333328</v>
      </c>
      <c r="U2034">
        <f t="shared" si="13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8"/>
        <v>282.72000000000003</v>
      </c>
      <c r="Q2035" t="s">
        <v>8317</v>
      </c>
      <c r="R2035" t="s">
        <v>8347</v>
      </c>
      <c r="S2035" s="13">
        <f t="shared" si="129"/>
        <v>41725.082384259258</v>
      </c>
      <c r="T2035" s="13">
        <f t="shared" si="130"/>
        <v>41755.082384259258</v>
      </c>
      <c r="U2035">
        <f t="shared" si="13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8"/>
        <v>593.94000000000005</v>
      </c>
      <c r="Q2036" t="s">
        <v>8317</v>
      </c>
      <c r="R2036" t="s">
        <v>8347</v>
      </c>
      <c r="S2036" s="13">
        <f t="shared" si="129"/>
        <v>42076.130011574074</v>
      </c>
      <c r="T2036" s="13">
        <f t="shared" si="130"/>
        <v>42131.290277777778</v>
      </c>
      <c r="U2036">
        <f t="shared" si="13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8"/>
        <v>262.16000000000003</v>
      </c>
      <c r="Q2037" t="s">
        <v>8317</v>
      </c>
      <c r="R2037" t="s">
        <v>8347</v>
      </c>
      <c r="S2037" s="13">
        <f t="shared" si="129"/>
        <v>42311.625081018516</v>
      </c>
      <c r="T2037" s="13">
        <f t="shared" si="130"/>
        <v>42357.041666666672</v>
      </c>
      <c r="U2037">
        <f t="shared" si="131"/>
        <v>2015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8"/>
        <v>46.58</v>
      </c>
      <c r="Q2038" t="s">
        <v>8317</v>
      </c>
      <c r="R2038" t="s">
        <v>8347</v>
      </c>
      <c r="S2038" s="13">
        <f t="shared" si="129"/>
        <v>41738.864803240744</v>
      </c>
      <c r="T2038" s="13">
        <f t="shared" si="130"/>
        <v>41768.864803240744</v>
      </c>
      <c r="U2038">
        <f t="shared" si="13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8"/>
        <v>70.040000000000006</v>
      </c>
      <c r="Q2039" t="s">
        <v>8317</v>
      </c>
      <c r="R2039" t="s">
        <v>8347</v>
      </c>
      <c r="S2039" s="13">
        <f t="shared" si="129"/>
        <v>41578.210104166668</v>
      </c>
      <c r="T2039" s="13">
        <f t="shared" si="130"/>
        <v>41638.251770833333</v>
      </c>
      <c r="U2039">
        <f t="shared" si="131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8"/>
        <v>164.91</v>
      </c>
      <c r="Q2040" t="s">
        <v>8317</v>
      </c>
      <c r="R2040" t="s">
        <v>8347</v>
      </c>
      <c r="S2040" s="13">
        <f t="shared" si="129"/>
        <v>41424.27107638889</v>
      </c>
      <c r="T2040" s="13">
        <f t="shared" si="130"/>
        <v>41456.75</v>
      </c>
      <c r="U2040">
        <f t="shared" si="13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8"/>
        <v>449.26</v>
      </c>
      <c r="Q2041" t="s">
        <v>8317</v>
      </c>
      <c r="R2041" t="s">
        <v>8347</v>
      </c>
      <c r="S2041" s="13">
        <f t="shared" si="129"/>
        <v>42675.438946759255</v>
      </c>
      <c r="T2041" s="13">
        <f t="shared" si="130"/>
        <v>42705.207638888889</v>
      </c>
      <c r="U2041">
        <f t="shared" si="13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8"/>
        <v>27.47</v>
      </c>
      <c r="Q2042" t="s">
        <v>8317</v>
      </c>
      <c r="R2042" t="s">
        <v>8347</v>
      </c>
      <c r="S2042" s="13">
        <f t="shared" si="129"/>
        <v>41578.927118055559</v>
      </c>
      <c r="T2042" s="13">
        <f t="shared" si="130"/>
        <v>41593.968784722223</v>
      </c>
      <c r="U2042">
        <f t="shared" si="131"/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8"/>
        <v>143.97999999999999</v>
      </c>
      <c r="Q2043" t="s">
        <v>8317</v>
      </c>
      <c r="R2043" t="s">
        <v>8347</v>
      </c>
      <c r="S2043" s="13">
        <f t="shared" si="129"/>
        <v>42654.525775462964</v>
      </c>
      <c r="T2043" s="13">
        <f t="shared" si="130"/>
        <v>42684.567442129628</v>
      </c>
      <c r="U2043">
        <f t="shared" si="13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8"/>
        <v>88.24</v>
      </c>
      <c r="Q2044" t="s">
        <v>8317</v>
      </c>
      <c r="R2044" t="s">
        <v>8347</v>
      </c>
      <c r="S2044" s="13">
        <f t="shared" si="129"/>
        <v>42331.708032407405</v>
      </c>
      <c r="T2044" s="13">
        <f t="shared" si="130"/>
        <v>42391.708032407405</v>
      </c>
      <c r="U2044">
        <f t="shared" si="13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8"/>
        <v>36.33</v>
      </c>
      <c r="Q2045" t="s">
        <v>8317</v>
      </c>
      <c r="R2045" t="s">
        <v>8347</v>
      </c>
      <c r="S2045" s="13">
        <f t="shared" si="129"/>
        <v>42661.176817129628</v>
      </c>
      <c r="T2045" s="13">
        <f t="shared" si="130"/>
        <v>42715.207638888889</v>
      </c>
      <c r="U2045">
        <f t="shared" si="131"/>
        <v>2016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8"/>
        <v>90.18</v>
      </c>
      <c r="Q2046" t="s">
        <v>8317</v>
      </c>
      <c r="R2046" t="s">
        <v>8347</v>
      </c>
      <c r="S2046" s="13">
        <f t="shared" si="129"/>
        <v>42138.684189814812</v>
      </c>
      <c r="T2046" s="13">
        <f t="shared" si="130"/>
        <v>42168.684189814812</v>
      </c>
      <c r="U2046">
        <f t="shared" si="13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8"/>
        <v>152.62</v>
      </c>
      <c r="Q2047" t="s">
        <v>8317</v>
      </c>
      <c r="R2047" t="s">
        <v>8347</v>
      </c>
      <c r="S2047" s="13">
        <f t="shared" si="129"/>
        <v>41069.088506944441</v>
      </c>
      <c r="T2047" s="13">
        <f t="shared" si="130"/>
        <v>41099.088506944441</v>
      </c>
      <c r="U2047">
        <f t="shared" si="131"/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8"/>
        <v>55.81</v>
      </c>
      <c r="Q2048" t="s">
        <v>8317</v>
      </c>
      <c r="R2048" t="s">
        <v>8347</v>
      </c>
      <c r="S2048" s="13">
        <f t="shared" si="129"/>
        <v>41387.171805555554</v>
      </c>
      <c r="T2048" s="13">
        <f t="shared" si="130"/>
        <v>41417.171805555554</v>
      </c>
      <c r="U2048">
        <f t="shared" si="131"/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8"/>
        <v>227.85</v>
      </c>
      <c r="Q2049" t="s">
        <v>8317</v>
      </c>
      <c r="R2049" t="s">
        <v>8347</v>
      </c>
      <c r="S2049" s="13">
        <f t="shared" si="129"/>
        <v>42081.903587962966</v>
      </c>
      <c r="T2049" s="13">
        <f t="shared" si="130"/>
        <v>42111</v>
      </c>
      <c r="U2049">
        <f t="shared" si="131"/>
        <v>2015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2">ROUND(E2050/D2050*100,0)</f>
        <v>148</v>
      </c>
      <c r="P2050">
        <f t="shared" si="128"/>
        <v>91.83</v>
      </c>
      <c r="Q2050" t="s">
        <v>8317</v>
      </c>
      <c r="R2050" t="s">
        <v>8347</v>
      </c>
      <c r="S2050" s="13">
        <f t="shared" si="129"/>
        <v>41387.651516203703</v>
      </c>
      <c r="T2050" s="13">
        <f t="shared" si="130"/>
        <v>41417.651516203703</v>
      </c>
      <c r="U2050">
        <f t="shared" si="131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2"/>
        <v>120</v>
      </c>
      <c r="P2051">
        <f t="shared" ref="P2051:P2114" si="133">IFERROR(ROUND(E2051/L2051,2),0)</f>
        <v>80.989999999999995</v>
      </c>
      <c r="Q2051" t="s">
        <v>8317</v>
      </c>
      <c r="R2051" t="s">
        <v>8347</v>
      </c>
      <c r="S2051" s="13">
        <f t="shared" ref="S2051:S2114" si="134">(((J2051/60)/60)/24)+DATE(1970,1,1)</f>
        <v>41575.527349537035</v>
      </c>
      <c r="T2051" s="13">
        <f t="shared" ref="T2051:T2114" si="135">(((I2051/60)/60)/24)+DATE(1970,1,1)</f>
        <v>41610.957638888889</v>
      </c>
      <c r="U2051">
        <f t="shared" si="131"/>
        <v>2013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2"/>
        <v>473</v>
      </c>
      <c r="P2052">
        <f t="shared" si="133"/>
        <v>278.39</v>
      </c>
      <c r="Q2052" t="s">
        <v>8317</v>
      </c>
      <c r="R2052" t="s">
        <v>8347</v>
      </c>
      <c r="S2052" s="13">
        <f t="shared" si="134"/>
        <v>42115.071504629625</v>
      </c>
      <c r="T2052" s="13">
        <f t="shared" si="135"/>
        <v>42155.071504629625</v>
      </c>
      <c r="U2052">
        <f t="shared" si="131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2"/>
        <v>130</v>
      </c>
      <c r="P2053">
        <f t="shared" si="133"/>
        <v>43.1</v>
      </c>
      <c r="Q2053" t="s">
        <v>8317</v>
      </c>
      <c r="R2053" t="s">
        <v>8347</v>
      </c>
      <c r="S2053" s="13">
        <f t="shared" si="134"/>
        <v>41604.022418981483</v>
      </c>
      <c r="T2053" s="13">
        <f t="shared" si="135"/>
        <v>41634.022418981483</v>
      </c>
      <c r="U2053">
        <f t="shared" si="131"/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2"/>
        <v>353</v>
      </c>
      <c r="P2054">
        <f t="shared" si="133"/>
        <v>326.29000000000002</v>
      </c>
      <c r="Q2054" t="s">
        <v>8317</v>
      </c>
      <c r="R2054" t="s">
        <v>8347</v>
      </c>
      <c r="S2054" s="13">
        <f t="shared" si="134"/>
        <v>42375.08394675926</v>
      </c>
      <c r="T2054" s="13">
        <f t="shared" si="135"/>
        <v>42420.08394675926</v>
      </c>
      <c r="U2054">
        <f t="shared" si="131"/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2"/>
        <v>101</v>
      </c>
      <c r="P2055">
        <f t="shared" si="133"/>
        <v>41.74</v>
      </c>
      <c r="Q2055" t="s">
        <v>8317</v>
      </c>
      <c r="R2055" t="s">
        <v>8347</v>
      </c>
      <c r="S2055" s="13">
        <f t="shared" si="134"/>
        <v>42303.617488425924</v>
      </c>
      <c r="T2055" s="13">
        <f t="shared" si="135"/>
        <v>42333.659155092595</v>
      </c>
      <c r="U2055">
        <f t="shared" si="131"/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2"/>
        <v>114</v>
      </c>
      <c r="P2056">
        <f t="shared" si="133"/>
        <v>64.02</v>
      </c>
      <c r="Q2056" t="s">
        <v>8317</v>
      </c>
      <c r="R2056" t="s">
        <v>8347</v>
      </c>
      <c r="S2056" s="13">
        <f t="shared" si="134"/>
        <v>41731.520949074074</v>
      </c>
      <c r="T2056" s="13">
        <f t="shared" si="135"/>
        <v>41761.520949074074</v>
      </c>
      <c r="U2056">
        <f t="shared" si="131"/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2"/>
        <v>167</v>
      </c>
      <c r="P2057">
        <f t="shared" si="133"/>
        <v>99.46</v>
      </c>
      <c r="Q2057" t="s">
        <v>8317</v>
      </c>
      <c r="R2057" t="s">
        <v>8347</v>
      </c>
      <c r="S2057" s="13">
        <f t="shared" si="134"/>
        <v>41946.674108796295</v>
      </c>
      <c r="T2057" s="13">
        <f t="shared" si="135"/>
        <v>41976.166666666672</v>
      </c>
      <c r="U2057">
        <f t="shared" si="131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2"/>
        <v>153</v>
      </c>
      <c r="P2058">
        <f t="shared" si="133"/>
        <v>138.49</v>
      </c>
      <c r="Q2058" t="s">
        <v>8317</v>
      </c>
      <c r="R2058" t="s">
        <v>8347</v>
      </c>
      <c r="S2058" s="13">
        <f t="shared" si="134"/>
        <v>41351.76090277778</v>
      </c>
      <c r="T2058" s="13">
        <f t="shared" si="135"/>
        <v>41381.76090277778</v>
      </c>
      <c r="U2058">
        <f t="shared" si="131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t="s">
        <v>8317</v>
      </c>
      <c r="R2059" t="s">
        <v>8347</v>
      </c>
      <c r="S2059" s="13">
        <f t="shared" si="134"/>
        <v>42396.494583333333</v>
      </c>
      <c r="T2059" s="13">
        <f t="shared" si="135"/>
        <v>42426.494583333333</v>
      </c>
      <c r="U2059">
        <f t="shared" si="131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t="s">
        <v>8317</v>
      </c>
      <c r="R2060" t="s">
        <v>8347</v>
      </c>
      <c r="S2060" s="13">
        <f t="shared" si="134"/>
        <v>42026.370717592596</v>
      </c>
      <c r="T2060" s="13">
        <f t="shared" si="135"/>
        <v>42065.833333333328</v>
      </c>
      <c r="U2060">
        <f t="shared" si="131"/>
        <v>2015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t="s">
        <v>8317</v>
      </c>
      <c r="R2061" t="s">
        <v>8347</v>
      </c>
      <c r="S2061" s="13">
        <f t="shared" si="134"/>
        <v>42361.602476851855</v>
      </c>
      <c r="T2061" s="13">
        <f t="shared" si="135"/>
        <v>42400.915972222225</v>
      </c>
      <c r="U2061">
        <f t="shared" si="131"/>
        <v>2015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t="s">
        <v>8317</v>
      </c>
      <c r="R2062" t="s">
        <v>8347</v>
      </c>
      <c r="S2062" s="13">
        <f t="shared" si="134"/>
        <v>41783.642939814818</v>
      </c>
      <c r="T2062" s="13">
        <f t="shared" si="135"/>
        <v>41843.642939814818</v>
      </c>
      <c r="U2062">
        <f t="shared" si="131"/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t="s">
        <v>8317</v>
      </c>
      <c r="R2063" t="s">
        <v>8347</v>
      </c>
      <c r="S2063" s="13">
        <f t="shared" si="134"/>
        <v>42705.764513888891</v>
      </c>
      <c r="T2063" s="13">
        <f t="shared" si="135"/>
        <v>42735.764513888891</v>
      </c>
      <c r="U2063">
        <f t="shared" si="131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t="s">
        <v>8317</v>
      </c>
      <c r="R2064" t="s">
        <v>8347</v>
      </c>
      <c r="S2064" s="13">
        <f t="shared" si="134"/>
        <v>42423.3830787037</v>
      </c>
      <c r="T2064" s="13">
        <f t="shared" si="135"/>
        <v>42453.341412037036</v>
      </c>
      <c r="U2064">
        <f t="shared" si="131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t="s">
        <v>8317</v>
      </c>
      <c r="R2065" t="s">
        <v>8347</v>
      </c>
      <c r="S2065" s="13">
        <f t="shared" si="134"/>
        <v>42472.73265046296</v>
      </c>
      <c r="T2065" s="13">
        <f t="shared" si="135"/>
        <v>42505.73265046296</v>
      </c>
      <c r="U2065">
        <f t="shared" ref="U2065:U2128" si="136">YEAR(S2065)</f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t="s">
        <v>8317</v>
      </c>
      <c r="R2066" t="s">
        <v>8347</v>
      </c>
      <c r="S2066" s="13">
        <f t="shared" si="134"/>
        <v>41389.364849537036</v>
      </c>
      <c r="T2066" s="13">
        <f t="shared" si="135"/>
        <v>41425.5</v>
      </c>
      <c r="U2066">
        <f t="shared" si="136"/>
        <v>2013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t="s">
        <v>8317</v>
      </c>
      <c r="R2067" t="s">
        <v>8347</v>
      </c>
      <c r="S2067" s="13">
        <f t="shared" si="134"/>
        <v>41603.333668981482</v>
      </c>
      <c r="T2067" s="13">
        <f t="shared" si="135"/>
        <v>41633.333668981482</v>
      </c>
      <c r="U2067">
        <f t="shared" si="136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t="s">
        <v>8317</v>
      </c>
      <c r="R2068" t="s">
        <v>8347</v>
      </c>
      <c r="S2068" s="13">
        <f t="shared" si="134"/>
        <v>41844.771793981483</v>
      </c>
      <c r="T2068" s="13">
        <f t="shared" si="135"/>
        <v>41874.771793981483</v>
      </c>
      <c r="U2068">
        <f t="shared" si="136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t="s">
        <v>8317</v>
      </c>
      <c r="R2069" t="s">
        <v>8347</v>
      </c>
      <c r="S2069" s="13">
        <f t="shared" si="134"/>
        <v>42115.853888888887</v>
      </c>
      <c r="T2069" s="13">
        <f t="shared" si="135"/>
        <v>42148.853888888887</v>
      </c>
      <c r="U2069">
        <f t="shared" si="136"/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t="s">
        <v>8317</v>
      </c>
      <c r="R2070" t="s">
        <v>8347</v>
      </c>
      <c r="S2070" s="13">
        <f t="shared" si="134"/>
        <v>42633.841608796298</v>
      </c>
      <c r="T2070" s="13">
        <f t="shared" si="135"/>
        <v>42663.841608796298</v>
      </c>
      <c r="U2070">
        <f t="shared" si="136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t="s">
        <v>8317</v>
      </c>
      <c r="R2071" t="s">
        <v>8347</v>
      </c>
      <c r="S2071" s="13">
        <f t="shared" si="134"/>
        <v>42340.972118055557</v>
      </c>
      <c r="T2071" s="13">
        <f t="shared" si="135"/>
        <v>42371.972118055557</v>
      </c>
      <c r="U2071">
        <f t="shared" si="136"/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t="s">
        <v>8317</v>
      </c>
      <c r="R2072" t="s">
        <v>8347</v>
      </c>
      <c r="S2072" s="13">
        <f t="shared" si="134"/>
        <v>42519.6565162037</v>
      </c>
      <c r="T2072" s="13">
        <f t="shared" si="135"/>
        <v>42549.6565162037</v>
      </c>
      <c r="U2072">
        <f t="shared" si="136"/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t="s">
        <v>8317</v>
      </c>
      <c r="R2073" t="s">
        <v>8347</v>
      </c>
      <c r="S2073" s="13">
        <f t="shared" si="134"/>
        <v>42600.278749999998</v>
      </c>
      <c r="T2073" s="13">
        <f t="shared" si="135"/>
        <v>42645.278749999998</v>
      </c>
      <c r="U2073">
        <f t="shared" si="136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t="s">
        <v>8317</v>
      </c>
      <c r="R2074" t="s">
        <v>8347</v>
      </c>
      <c r="S2074" s="13">
        <f t="shared" si="134"/>
        <v>42467.581388888888</v>
      </c>
      <c r="T2074" s="13">
        <f t="shared" si="135"/>
        <v>42497.581388888888</v>
      </c>
      <c r="U2074">
        <f t="shared" si="136"/>
        <v>2016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t="s">
        <v>8317</v>
      </c>
      <c r="R2075" t="s">
        <v>8347</v>
      </c>
      <c r="S2075" s="13">
        <f t="shared" si="134"/>
        <v>42087.668032407411</v>
      </c>
      <c r="T2075" s="13">
        <f t="shared" si="135"/>
        <v>42132.668032407411</v>
      </c>
      <c r="U2075">
        <f t="shared" si="136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t="s">
        <v>8317</v>
      </c>
      <c r="R2076" t="s">
        <v>8347</v>
      </c>
      <c r="S2076" s="13">
        <f t="shared" si="134"/>
        <v>42466.826180555552</v>
      </c>
      <c r="T2076" s="13">
        <f t="shared" si="135"/>
        <v>42496.826180555552</v>
      </c>
      <c r="U2076">
        <f t="shared" si="136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t="s">
        <v>8317</v>
      </c>
      <c r="R2077" t="s">
        <v>8347</v>
      </c>
      <c r="S2077" s="13">
        <f t="shared" si="134"/>
        <v>41450.681574074071</v>
      </c>
      <c r="T2077" s="13">
        <f t="shared" si="135"/>
        <v>41480.681574074071</v>
      </c>
      <c r="U2077">
        <f t="shared" si="136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t="s">
        <v>8317</v>
      </c>
      <c r="R2078" t="s">
        <v>8347</v>
      </c>
      <c r="S2078" s="13">
        <f t="shared" si="134"/>
        <v>41803.880659722221</v>
      </c>
      <c r="T2078" s="13">
        <f t="shared" si="135"/>
        <v>41843.880659722221</v>
      </c>
      <c r="U2078">
        <f t="shared" si="136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t="s">
        <v>8317</v>
      </c>
      <c r="R2079" t="s">
        <v>8347</v>
      </c>
      <c r="S2079" s="13">
        <f t="shared" si="134"/>
        <v>42103.042546296296</v>
      </c>
      <c r="T2079" s="13">
        <f t="shared" si="135"/>
        <v>42160.875</v>
      </c>
      <c r="U2079">
        <f t="shared" si="136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t="s">
        <v>8317</v>
      </c>
      <c r="R2080" t="s">
        <v>8347</v>
      </c>
      <c r="S2080" s="13">
        <f t="shared" si="134"/>
        <v>42692.771493055552</v>
      </c>
      <c r="T2080" s="13">
        <f t="shared" si="135"/>
        <v>42722.771493055552</v>
      </c>
      <c r="U2080">
        <f t="shared" si="136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t="s">
        <v>8317</v>
      </c>
      <c r="R2081" t="s">
        <v>8347</v>
      </c>
      <c r="S2081" s="13">
        <f t="shared" si="134"/>
        <v>42150.71056712963</v>
      </c>
      <c r="T2081" s="13">
        <f t="shared" si="135"/>
        <v>42180.791666666672</v>
      </c>
      <c r="U2081">
        <f t="shared" si="136"/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t="s">
        <v>8317</v>
      </c>
      <c r="R2082" t="s">
        <v>8347</v>
      </c>
      <c r="S2082" s="13">
        <f t="shared" si="134"/>
        <v>42289.957175925927</v>
      </c>
      <c r="T2082" s="13">
        <f t="shared" si="135"/>
        <v>42319.998842592591</v>
      </c>
      <c r="U2082">
        <f t="shared" si="136"/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t="s">
        <v>8323</v>
      </c>
      <c r="R2083" t="s">
        <v>8327</v>
      </c>
      <c r="S2083" s="13">
        <f t="shared" si="134"/>
        <v>41004.156886574077</v>
      </c>
      <c r="T2083" s="13">
        <f t="shared" si="135"/>
        <v>41045.207638888889</v>
      </c>
      <c r="U2083">
        <f t="shared" si="136"/>
        <v>2012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t="s">
        <v>8323</v>
      </c>
      <c r="R2084" t="s">
        <v>8327</v>
      </c>
      <c r="S2084" s="13">
        <f t="shared" si="134"/>
        <v>40811.120324074072</v>
      </c>
      <c r="T2084" s="13">
        <f t="shared" si="135"/>
        <v>40871.161990740737</v>
      </c>
      <c r="U2084">
        <f t="shared" si="136"/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t="s">
        <v>8323</v>
      </c>
      <c r="R2085" t="s">
        <v>8327</v>
      </c>
      <c r="S2085" s="13">
        <f t="shared" si="134"/>
        <v>41034.72216435185</v>
      </c>
      <c r="T2085" s="13">
        <f t="shared" si="135"/>
        <v>41064.72216435185</v>
      </c>
      <c r="U2085">
        <f t="shared" si="136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t="s">
        <v>8323</v>
      </c>
      <c r="R2086" t="s">
        <v>8327</v>
      </c>
      <c r="S2086" s="13">
        <f t="shared" si="134"/>
        <v>41731.833124999997</v>
      </c>
      <c r="T2086" s="13">
        <f t="shared" si="135"/>
        <v>41763.290972222225</v>
      </c>
      <c r="U2086">
        <f t="shared" si="136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t="s">
        <v>8323</v>
      </c>
      <c r="R2087" t="s">
        <v>8327</v>
      </c>
      <c r="S2087" s="13">
        <f t="shared" si="134"/>
        <v>41075.835497685184</v>
      </c>
      <c r="T2087" s="13">
        <f t="shared" si="135"/>
        <v>41105.835497685184</v>
      </c>
      <c r="U2087">
        <f t="shared" si="136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t="s">
        <v>8323</v>
      </c>
      <c r="R2088" t="s">
        <v>8327</v>
      </c>
      <c r="S2088" s="13">
        <f t="shared" si="134"/>
        <v>40860.67050925926</v>
      </c>
      <c r="T2088" s="13">
        <f t="shared" si="135"/>
        <v>40891.207638888889</v>
      </c>
      <c r="U2088">
        <f t="shared" si="136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t="s">
        <v>8323</v>
      </c>
      <c r="R2089" t="s">
        <v>8327</v>
      </c>
      <c r="S2089" s="13">
        <f t="shared" si="134"/>
        <v>40764.204375000001</v>
      </c>
      <c r="T2089" s="13">
        <f t="shared" si="135"/>
        <v>40794.204375000001</v>
      </c>
      <c r="U2089">
        <f t="shared" si="136"/>
        <v>2011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t="s">
        <v>8323</v>
      </c>
      <c r="R2090" t="s">
        <v>8327</v>
      </c>
      <c r="S2090" s="13">
        <f t="shared" si="134"/>
        <v>40395.714722222219</v>
      </c>
      <c r="T2090" s="13">
        <f t="shared" si="135"/>
        <v>40432.165972222225</v>
      </c>
      <c r="U2090">
        <f t="shared" si="136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t="s">
        <v>8323</v>
      </c>
      <c r="R2091" t="s">
        <v>8327</v>
      </c>
      <c r="S2091" s="13">
        <f t="shared" si="134"/>
        <v>41453.076319444444</v>
      </c>
      <c r="T2091" s="13">
        <f t="shared" si="135"/>
        <v>41488.076319444444</v>
      </c>
      <c r="U2091">
        <f t="shared" si="136"/>
        <v>2013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t="s">
        <v>8323</v>
      </c>
      <c r="R2092" t="s">
        <v>8327</v>
      </c>
      <c r="S2092" s="13">
        <f t="shared" si="134"/>
        <v>41299.381423611114</v>
      </c>
      <c r="T2092" s="13">
        <f t="shared" si="135"/>
        <v>41329.381423611114</v>
      </c>
      <c r="U2092">
        <f t="shared" si="136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t="s">
        <v>8323</v>
      </c>
      <c r="R2093" t="s">
        <v>8327</v>
      </c>
      <c r="S2093" s="13">
        <f t="shared" si="134"/>
        <v>40555.322662037033</v>
      </c>
      <c r="T2093" s="13">
        <f t="shared" si="135"/>
        <v>40603.833333333336</v>
      </c>
      <c r="U2093">
        <f t="shared" si="136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t="s">
        <v>8323</v>
      </c>
      <c r="R2094" t="s">
        <v>8327</v>
      </c>
      <c r="S2094" s="13">
        <f t="shared" si="134"/>
        <v>40763.707546296297</v>
      </c>
      <c r="T2094" s="13">
        <f t="shared" si="135"/>
        <v>40823.707546296297</v>
      </c>
      <c r="U2094">
        <f t="shared" si="136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t="s">
        <v>8323</v>
      </c>
      <c r="R2095" t="s">
        <v>8327</v>
      </c>
      <c r="S2095" s="13">
        <f t="shared" si="134"/>
        <v>41205.854537037041</v>
      </c>
      <c r="T2095" s="13">
        <f t="shared" si="135"/>
        <v>41265.896203703705</v>
      </c>
      <c r="U2095">
        <f t="shared" si="136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t="s">
        <v>8323</v>
      </c>
      <c r="R2096" t="s">
        <v>8327</v>
      </c>
      <c r="S2096" s="13">
        <f t="shared" si="134"/>
        <v>40939.02002314815</v>
      </c>
      <c r="T2096" s="13">
        <f t="shared" si="135"/>
        <v>40973.125</v>
      </c>
      <c r="U2096">
        <f t="shared" si="136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t="s">
        <v>8323</v>
      </c>
      <c r="R2097" t="s">
        <v>8327</v>
      </c>
      <c r="S2097" s="13">
        <f t="shared" si="134"/>
        <v>40758.733483796292</v>
      </c>
      <c r="T2097" s="13">
        <f t="shared" si="135"/>
        <v>40818.733483796292</v>
      </c>
      <c r="U2097">
        <f t="shared" si="136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t="s">
        <v>8323</v>
      </c>
      <c r="R2098" t="s">
        <v>8327</v>
      </c>
      <c r="S2098" s="13">
        <f t="shared" si="134"/>
        <v>41192.758506944447</v>
      </c>
      <c r="T2098" s="13">
        <f t="shared" si="135"/>
        <v>41208.165972222225</v>
      </c>
      <c r="U2098">
        <f t="shared" si="136"/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t="s">
        <v>8323</v>
      </c>
      <c r="R2099" t="s">
        <v>8327</v>
      </c>
      <c r="S2099" s="13">
        <f t="shared" si="134"/>
        <v>40818.58489583333</v>
      </c>
      <c r="T2099" s="13">
        <f t="shared" si="135"/>
        <v>40878.626562500001</v>
      </c>
      <c r="U2099">
        <f t="shared" si="136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t="s">
        <v>8323</v>
      </c>
      <c r="R2100" t="s">
        <v>8327</v>
      </c>
      <c r="S2100" s="13">
        <f t="shared" si="134"/>
        <v>40946.11383101852</v>
      </c>
      <c r="T2100" s="13">
        <f t="shared" si="135"/>
        <v>40976.11383101852</v>
      </c>
      <c r="U2100">
        <f t="shared" si="136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t="s">
        <v>8323</v>
      </c>
      <c r="R2101" t="s">
        <v>8327</v>
      </c>
      <c r="S2101" s="13">
        <f t="shared" si="134"/>
        <v>42173.746342592596</v>
      </c>
      <c r="T2101" s="13">
        <f t="shared" si="135"/>
        <v>42187.152777777781</v>
      </c>
      <c r="U2101">
        <f t="shared" si="136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t="s">
        <v>8323</v>
      </c>
      <c r="R2102" t="s">
        <v>8327</v>
      </c>
      <c r="S2102" s="13">
        <f t="shared" si="134"/>
        <v>41074.834965277776</v>
      </c>
      <c r="T2102" s="13">
        <f t="shared" si="135"/>
        <v>41090.165972222225</v>
      </c>
      <c r="U2102">
        <f t="shared" si="136"/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t="s">
        <v>8323</v>
      </c>
      <c r="R2103" t="s">
        <v>8327</v>
      </c>
      <c r="S2103" s="13">
        <f t="shared" si="134"/>
        <v>40892.149467592593</v>
      </c>
      <c r="T2103" s="13">
        <f t="shared" si="135"/>
        <v>40952.149467592593</v>
      </c>
      <c r="U2103">
        <f t="shared" si="136"/>
        <v>2011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t="s">
        <v>8323</v>
      </c>
      <c r="R2104" t="s">
        <v>8327</v>
      </c>
      <c r="S2104" s="13">
        <f t="shared" si="134"/>
        <v>40638.868611111109</v>
      </c>
      <c r="T2104" s="13">
        <f t="shared" si="135"/>
        <v>40668.868611111109</v>
      </c>
      <c r="U2104">
        <f t="shared" si="136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t="s">
        <v>8323</v>
      </c>
      <c r="R2105" t="s">
        <v>8327</v>
      </c>
      <c r="S2105" s="13">
        <f t="shared" si="134"/>
        <v>41192.754942129628</v>
      </c>
      <c r="T2105" s="13">
        <f t="shared" si="135"/>
        <v>41222.7966087963</v>
      </c>
      <c r="U2105">
        <f t="shared" si="136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t="s">
        <v>8323</v>
      </c>
      <c r="R2106" t="s">
        <v>8327</v>
      </c>
      <c r="S2106" s="13">
        <f t="shared" si="134"/>
        <v>41394.074467592596</v>
      </c>
      <c r="T2106" s="13">
        <f t="shared" si="135"/>
        <v>41425</v>
      </c>
      <c r="U2106">
        <f t="shared" si="136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t="s">
        <v>8323</v>
      </c>
      <c r="R2107" t="s">
        <v>8327</v>
      </c>
      <c r="S2107" s="13">
        <f t="shared" si="134"/>
        <v>41951.788807870369</v>
      </c>
      <c r="T2107" s="13">
        <f t="shared" si="135"/>
        <v>41964.166666666672</v>
      </c>
      <c r="U2107">
        <f t="shared" si="136"/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t="s">
        <v>8323</v>
      </c>
      <c r="R2108" t="s">
        <v>8327</v>
      </c>
      <c r="S2108" s="13">
        <f t="shared" si="134"/>
        <v>41270.21497685185</v>
      </c>
      <c r="T2108" s="13">
        <f t="shared" si="135"/>
        <v>41300.21497685185</v>
      </c>
      <c r="U2108">
        <f t="shared" si="136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t="s">
        <v>8323</v>
      </c>
      <c r="R2109" t="s">
        <v>8327</v>
      </c>
      <c r="S2109" s="13">
        <f t="shared" si="134"/>
        <v>41934.71056712963</v>
      </c>
      <c r="T2109" s="13">
        <f t="shared" si="135"/>
        <v>41955.752233796295</v>
      </c>
      <c r="U2109">
        <f t="shared" si="136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t="s">
        <v>8323</v>
      </c>
      <c r="R2110" t="s">
        <v>8327</v>
      </c>
      <c r="S2110" s="13">
        <f t="shared" si="134"/>
        <v>41135.175694444442</v>
      </c>
      <c r="T2110" s="13">
        <f t="shared" si="135"/>
        <v>41162.163194444445</v>
      </c>
      <c r="U2110">
        <f t="shared" si="136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t="s">
        <v>8323</v>
      </c>
      <c r="R2111" t="s">
        <v>8327</v>
      </c>
      <c r="S2111" s="13">
        <f t="shared" si="134"/>
        <v>42160.708530092597</v>
      </c>
      <c r="T2111" s="13">
        <f t="shared" si="135"/>
        <v>42190.708530092597</v>
      </c>
      <c r="U2111">
        <f t="shared" si="136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t="s">
        <v>8323</v>
      </c>
      <c r="R2112" t="s">
        <v>8327</v>
      </c>
      <c r="S2112" s="13">
        <f t="shared" si="134"/>
        <v>41759.670937499999</v>
      </c>
      <c r="T2112" s="13">
        <f t="shared" si="135"/>
        <v>41787.207638888889</v>
      </c>
      <c r="U2112">
        <f t="shared" si="136"/>
        <v>2014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t="s">
        <v>8323</v>
      </c>
      <c r="R2113" t="s">
        <v>8327</v>
      </c>
      <c r="S2113" s="13">
        <f t="shared" si="134"/>
        <v>40703.197048611109</v>
      </c>
      <c r="T2113" s="13">
        <f t="shared" si="135"/>
        <v>40770.041666666664</v>
      </c>
      <c r="U2113">
        <f t="shared" si="136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7">ROUND(E2114/D2114*100,0)</f>
        <v>100</v>
      </c>
      <c r="P2114">
        <f t="shared" si="133"/>
        <v>27.27</v>
      </c>
      <c r="Q2114" t="s">
        <v>8323</v>
      </c>
      <c r="R2114" t="s">
        <v>8327</v>
      </c>
      <c r="S2114" s="13">
        <f t="shared" si="134"/>
        <v>41365.928159722222</v>
      </c>
      <c r="T2114" s="13">
        <f t="shared" si="135"/>
        <v>41379.928159722222</v>
      </c>
      <c r="U2114">
        <f t="shared" si="136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7"/>
        <v>105</v>
      </c>
      <c r="P2115">
        <f t="shared" ref="P2115:P2178" si="138">IFERROR(ROUND(E2115/L2115,2),0)</f>
        <v>68.599999999999994</v>
      </c>
      <c r="Q2115" t="s">
        <v>8323</v>
      </c>
      <c r="R2115" t="s">
        <v>8327</v>
      </c>
      <c r="S2115" s="13">
        <f t="shared" ref="S2115:S2178" si="139">(((J2115/60)/60)/24)+DATE(1970,1,1)</f>
        <v>41870.86546296296</v>
      </c>
      <c r="T2115" s="13">
        <f t="shared" ref="T2115:T2178" si="140">(((I2115/60)/60)/24)+DATE(1970,1,1)</f>
        <v>41905.86546296296</v>
      </c>
      <c r="U2115">
        <f t="shared" si="136"/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7"/>
        <v>105</v>
      </c>
      <c r="P2116">
        <f t="shared" si="138"/>
        <v>35.61</v>
      </c>
      <c r="Q2116" t="s">
        <v>8323</v>
      </c>
      <c r="R2116" t="s">
        <v>8327</v>
      </c>
      <c r="S2116" s="13">
        <f t="shared" si="139"/>
        <v>40458.815625000003</v>
      </c>
      <c r="T2116" s="13">
        <f t="shared" si="140"/>
        <v>40521.207638888889</v>
      </c>
      <c r="U2116">
        <f t="shared" si="136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7"/>
        <v>226</v>
      </c>
      <c r="P2117">
        <f t="shared" si="138"/>
        <v>94.03</v>
      </c>
      <c r="Q2117" t="s">
        <v>8323</v>
      </c>
      <c r="R2117" t="s">
        <v>8327</v>
      </c>
      <c r="S2117" s="13">
        <f t="shared" si="139"/>
        <v>40564.081030092595</v>
      </c>
      <c r="T2117" s="13">
        <f t="shared" si="140"/>
        <v>40594.081030092595</v>
      </c>
      <c r="U2117">
        <f t="shared" si="136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7"/>
        <v>101</v>
      </c>
      <c r="P2118">
        <f t="shared" si="138"/>
        <v>526.46</v>
      </c>
      <c r="Q2118" t="s">
        <v>8323</v>
      </c>
      <c r="R2118" t="s">
        <v>8327</v>
      </c>
      <c r="S2118" s="13">
        <f t="shared" si="139"/>
        <v>41136.777812500004</v>
      </c>
      <c r="T2118" s="13">
        <f t="shared" si="140"/>
        <v>41184.777812500004</v>
      </c>
      <c r="U2118">
        <f t="shared" si="136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7"/>
        <v>148</v>
      </c>
      <c r="P2119">
        <f t="shared" si="138"/>
        <v>50.66</v>
      </c>
      <c r="Q2119" t="s">
        <v>8323</v>
      </c>
      <c r="R2119" t="s">
        <v>8327</v>
      </c>
      <c r="S2119" s="13">
        <f t="shared" si="139"/>
        <v>42290.059594907405</v>
      </c>
      <c r="T2119" s="13">
        <f t="shared" si="140"/>
        <v>42304.207638888889</v>
      </c>
      <c r="U2119">
        <f t="shared" si="136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7"/>
        <v>135</v>
      </c>
      <c r="P2120">
        <f t="shared" si="138"/>
        <v>79.180000000000007</v>
      </c>
      <c r="Q2120" t="s">
        <v>8323</v>
      </c>
      <c r="R2120" t="s">
        <v>8327</v>
      </c>
      <c r="S2120" s="13">
        <f t="shared" si="139"/>
        <v>40718.839537037034</v>
      </c>
      <c r="T2120" s="13">
        <f t="shared" si="140"/>
        <v>40748.839537037034</v>
      </c>
      <c r="U2120">
        <f t="shared" si="136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7"/>
        <v>101</v>
      </c>
      <c r="P2121">
        <f t="shared" si="138"/>
        <v>91.59</v>
      </c>
      <c r="Q2121" t="s">
        <v>8323</v>
      </c>
      <c r="R2121" t="s">
        <v>8327</v>
      </c>
      <c r="S2121" s="13">
        <f t="shared" si="139"/>
        <v>41107.130150462966</v>
      </c>
      <c r="T2121" s="13">
        <f t="shared" si="140"/>
        <v>41137.130150462966</v>
      </c>
      <c r="U2121">
        <f t="shared" si="136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7"/>
        <v>101</v>
      </c>
      <c r="P2122">
        <f t="shared" si="138"/>
        <v>116.96</v>
      </c>
      <c r="Q2122" t="s">
        <v>8323</v>
      </c>
      <c r="R2122" t="s">
        <v>8327</v>
      </c>
      <c r="S2122" s="13">
        <f t="shared" si="139"/>
        <v>41591.964537037034</v>
      </c>
      <c r="T2122" s="13">
        <f t="shared" si="140"/>
        <v>41640.964537037034</v>
      </c>
      <c r="U2122">
        <f t="shared" si="136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7"/>
        <v>1</v>
      </c>
      <c r="P2123">
        <f t="shared" si="138"/>
        <v>28.4</v>
      </c>
      <c r="Q2123" t="s">
        <v>8331</v>
      </c>
      <c r="R2123" t="s">
        <v>8332</v>
      </c>
      <c r="S2123" s="13">
        <f t="shared" si="139"/>
        <v>42716.7424537037</v>
      </c>
      <c r="T2123" s="13">
        <f t="shared" si="140"/>
        <v>42746.7424537037</v>
      </c>
      <c r="U2123">
        <f t="shared" si="136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7"/>
        <v>0</v>
      </c>
      <c r="P2124">
        <f t="shared" si="138"/>
        <v>103.33</v>
      </c>
      <c r="Q2124" t="s">
        <v>8331</v>
      </c>
      <c r="R2124" t="s">
        <v>8332</v>
      </c>
      <c r="S2124" s="13">
        <f t="shared" si="139"/>
        <v>42712.300567129627</v>
      </c>
      <c r="T2124" s="13">
        <f t="shared" si="140"/>
        <v>42742.300567129627</v>
      </c>
      <c r="U2124">
        <f t="shared" si="136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7"/>
        <v>10</v>
      </c>
      <c r="P2125">
        <f t="shared" si="138"/>
        <v>10</v>
      </c>
      <c r="Q2125" t="s">
        <v>8331</v>
      </c>
      <c r="R2125" t="s">
        <v>8332</v>
      </c>
      <c r="S2125" s="13">
        <f t="shared" si="139"/>
        <v>40198.424849537041</v>
      </c>
      <c r="T2125" s="13">
        <f t="shared" si="140"/>
        <v>40252.290972222225</v>
      </c>
      <c r="U2125">
        <f t="shared" si="136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7"/>
        <v>10</v>
      </c>
      <c r="P2126">
        <f t="shared" si="138"/>
        <v>23</v>
      </c>
      <c r="Q2126" t="s">
        <v>8331</v>
      </c>
      <c r="R2126" t="s">
        <v>8332</v>
      </c>
      <c r="S2126" s="13">
        <f t="shared" si="139"/>
        <v>40464.028182870366</v>
      </c>
      <c r="T2126" s="13">
        <f t="shared" si="140"/>
        <v>40512.208333333336</v>
      </c>
      <c r="U2126">
        <f t="shared" si="136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7"/>
        <v>1</v>
      </c>
      <c r="P2127">
        <f t="shared" si="138"/>
        <v>31.56</v>
      </c>
      <c r="Q2127" t="s">
        <v>8331</v>
      </c>
      <c r="R2127" t="s">
        <v>8332</v>
      </c>
      <c r="S2127" s="13">
        <f t="shared" si="139"/>
        <v>42191.023530092592</v>
      </c>
      <c r="T2127" s="13">
        <f t="shared" si="140"/>
        <v>42221.023530092592</v>
      </c>
      <c r="U2127">
        <f t="shared" si="136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7"/>
        <v>0</v>
      </c>
      <c r="P2128">
        <f t="shared" si="138"/>
        <v>5</v>
      </c>
      <c r="Q2128" t="s">
        <v>8331</v>
      </c>
      <c r="R2128" t="s">
        <v>8332</v>
      </c>
      <c r="S2128" s="13">
        <f t="shared" si="139"/>
        <v>41951.973229166666</v>
      </c>
      <c r="T2128" s="13">
        <f t="shared" si="140"/>
        <v>41981.973229166666</v>
      </c>
      <c r="U2128">
        <f t="shared" si="136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7"/>
        <v>29</v>
      </c>
      <c r="P2129">
        <f t="shared" si="138"/>
        <v>34.22</v>
      </c>
      <c r="Q2129" t="s">
        <v>8331</v>
      </c>
      <c r="R2129" t="s">
        <v>8332</v>
      </c>
      <c r="S2129" s="13">
        <f t="shared" si="139"/>
        <v>42045.50535879629</v>
      </c>
      <c r="T2129" s="13">
        <f t="shared" si="140"/>
        <v>42075.463692129633</v>
      </c>
      <c r="U2129">
        <f t="shared" ref="U2129:U2192" si="141">YEAR(S2129)</f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7"/>
        <v>0</v>
      </c>
      <c r="P2130">
        <f t="shared" si="138"/>
        <v>25</v>
      </c>
      <c r="Q2130" t="s">
        <v>8331</v>
      </c>
      <c r="R2130" t="s">
        <v>8332</v>
      </c>
      <c r="S2130" s="13">
        <f t="shared" si="139"/>
        <v>41843.772789351853</v>
      </c>
      <c r="T2130" s="13">
        <f t="shared" si="140"/>
        <v>41903.772789351853</v>
      </c>
      <c r="U2130">
        <f t="shared" si="141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7"/>
        <v>12</v>
      </c>
      <c r="P2131">
        <f t="shared" si="138"/>
        <v>19.670000000000002</v>
      </c>
      <c r="Q2131" t="s">
        <v>8331</v>
      </c>
      <c r="R2131" t="s">
        <v>8332</v>
      </c>
      <c r="S2131" s="13">
        <f t="shared" si="139"/>
        <v>42409.024305555555</v>
      </c>
      <c r="T2131" s="13">
        <f t="shared" si="140"/>
        <v>42439.024305555555</v>
      </c>
      <c r="U2131">
        <f t="shared" si="141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7"/>
        <v>0</v>
      </c>
      <c r="P2132">
        <f t="shared" si="138"/>
        <v>21.25</v>
      </c>
      <c r="Q2132" t="s">
        <v>8331</v>
      </c>
      <c r="R2132" t="s">
        <v>8332</v>
      </c>
      <c r="S2132" s="13">
        <f t="shared" si="139"/>
        <v>41832.086377314816</v>
      </c>
      <c r="T2132" s="13">
        <f t="shared" si="140"/>
        <v>41867.086377314816</v>
      </c>
      <c r="U2132">
        <f t="shared" si="141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7"/>
        <v>5</v>
      </c>
      <c r="P2133">
        <f t="shared" si="138"/>
        <v>8.33</v>
      </c>
      <c r="Q2133" t="s">
        <v>8331</v>
      </c>
      <c r="R2133" t="s">
        <v>8332</v>
      </c>
      <c r="S2133" s="13">
        <f t="shared" si="139"/>
        <v>42167.207071759258</v>
      </c>
      <c r="T2133" s="13">
        <f t="shared" si="140"/>
        <v>42197.207071759258</v>
      </c>
      <c r="U2133">
        <f t="shared" si="141"/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7"/>
        <v>2</v>
      </c>
      <c r="P2134">
        <f t="shared" si="138"/>
        <v>21.34</v>
      </c>
      <c r="Q2134" t="s">
        <v>8331</v>
      </c>
      <c r="R2134" t="s">
        <v>8332</v>
      </c>
      <c r="S2134" s="13">
        <f t="shared" si="139"/>
        <v>41643.487175925926</v>
      </c>
      <c r="T2134" s="13">
        <f t="shared" si="140"/>
        <v>41673.487175925926</v>
      </c>
      <c r="U2134">
        <f t="shared" si="141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7"/>
        <v>2</v>
      </c>
      <c r="P2135">
        <f t="shared" si="138"/>
        <v>5.33</v>
      </c>
      <c r="Q2135" t="s">
        <v>8331</v>
      </c>
      <c r="R2135" t="s">
        <v>8332</v>
      </c>
      <c r="S2135" s="13">
        <f t="shared" si="139"/>
        <v>40619.097210648149</v>
      </c>
      <c r="T2135" s="13">
        <f t="shared" si="140"/>
        <v>40657.290972222225</v>
      </c>
      <c r="U2135">
        <f t="shared" si="141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7"/>
        <v>2</v>
      </c>
      <c r="P2136">
        <f t="shared" si="138"/>
        <v>34.67</v>
      </c>
      <c r="Q2136" t="s">
        <v>8331</v>
      </c>
      <c r="R2136" t="s">
        <v>8332</v>
      </c>
      <c r="S2136" s="13">
        <f t="shared" si="139"/>
        <v>41361.886469907404</v>
      </c>
      <c r="T2136" s="13">
        <f t="shared" si="140"/>
        <v>41391.886469907404</v>
      </c>
      <c r="U2136">
        <f t="shared" si="141"/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7"/>
        <v>10</v>
      </c>
      <c r="P2137">
        <f t="shared" si="138"/>
        <v>21.73</v>
      </c>
      <c r="Q2137" t="s">
        <v>8331</v>
      </c>
      <c r="R2137" t="s">
        <v>8332</v>
      </c>
      <c r="S2137" s="13">
        <f t="shared" si="139"/>
        <v>41156.963344907403</v>
      </c>
      <c r="T2137" s="13">
        <f t="shared" si="140"/>
        <v>41186.963344907403</v>
      </c>
      <c r="U2137">
        <f t="shared" si="141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7"/>
        <v>0</v>
      </c>
      <c r="P2138">
        <f t="shared" si="138"/>
        <v>11.92</v>
      </c>
      <c r="Q2138" t="s">
        <v>8331</v>
      </c>
      <c r="R2138" t="s">
        <v>8332</v>
      </c>
      <c r="S2138" s="13">
        <f t="shared" si="139"/>
        <v>41536.509097222224</v>
      </c>
      <c r="T2138" s="13">
        <f t="shared" si="140"/>
        <v>41566.509097222224</v>
      </c>
      <c r="U2138">
        <f t="shared" si="141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7"/>
        <v>28</v>
      </c>
      <c r="P2139">
        <f t="shared" si="138"/>
        <v>26.6</v>
      </c>
      <c r="Q2139" t="s">
        <v>8331</v>
      </c>
      <c r="R2139" t="s">
        <v>8332</v>
      </c>
      <c r="S2139" s="13">
        <f t="shared" si="139"/>
        <v>41948.771168981482</v>
      </c>
      <c r="T2139" s="13">
        <f t="shared" si="140"/>
        <v>41978.771168981482</v>
      </c>
      <c r="U2139">
        <f t="shared" si="141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7"/>
        <v>13</v>
      </c>
      <c r="P2140">
        <f t="shared" si="138"/>
        <v>10.67</v>
      </c>
      <c r="Q2140" t="s">
        <v>8331</v>
      </c>
      <c r="R2140" t="s">
        <v>8332</v>
      </c>
      <c r="S2140" s="13">
        <f t="shared" si="139"/>
        <v>41557.013182870374</v>
      </c>
      <c r="T2140" s="13">
        <f t="shared" si="140"/>
        <v>41587.054849537039</v>
      </c>
      <c r="U2140">
        <f t="shared" si="141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7"/>
        <v>5</v>
      </c>
      <c r="P2141">
        <f t="shared" si="138"/>
        <v>29.04</v>
      </c>
      <c r="Q2141" t="s">
        <v>8331</v>
      </c>
      <c r="R2141" t="s">
        <v>8332</v>
      </c>
      <c r="S2141" s="13">
        <f t="shared" si="139"/>
        <v>42647.750092592592</v>
      </c>
      <c r="T2141" s="13">
        <f t="shared" si="140"/>
        <v>42677.750092592592</v>
      </c>
      <c r="U2141">
        <f t="shared" si="141"/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7"/>
        <v>0</v>
      </c>
      <c r="P2142">
        <f t="shared" si="138"/>
        <v>50.91</v>
      </c>
      <c r="Q2142" t="s">
        <v>8331</v>
      </c>
      <c r="R2142" t="s">
        <v>8332</v>
      </c>
      <c r="S2142" s="13">
        <f t="shared" si="139"/>
        <v>41255.833611111113</v>
      </c>
      <c r="T2142" s="13">
        <f t="shared" si="140"/>
        <v>41285.833611111113</v>
      </c>
      <c r="U2142">
        <f t="shared" si="141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7"/>
        <v>0</v>
      </c>
      <c r="P2143">
        <f t="shared" si="138"/>
        <v>0</v>
      </c>
      <c r="Q2143" t="s">
        <v>8331</v>
      </c>
      <c r="R2143" t="s">
        <v>8332</v>
      </c>
      <c r="S2143" s="13">
        <f t="shared" si="139"/>
        <v>41927.235636574071</v>
      </c>
      <c r="T2143" s="13">
        <f t="shared" si="140"/>
        <v>41957.277303240742</v>
      </c>
      <c r="U2143">
        <f t="shared" si="141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7"/>
        <v>6</v>
      </c>
      <c r="P2144">
        <f t="shared" si="138"/>
        <v>50.08</v>
      </c>
      <c r="Q2144" t="s">
        <v>8331</v>
      </c>
      <c r="R2144" t="s">
        <v>8332</v>
      </c>
      <c r="S2144" s="13">
        <f t="shared" si="139"/>
        <v>42340.701504629629</v>
      </c>
      <c r="T2144" s="13">
        <f t="shared" si="140"/>
        <v>42368.701504629629</v>
      </c>
      <c r="U2144">
        <f t="shared" si="141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7"/>
        <v>11</v>
      </c>
      <c r="P2145">
        <f t="shared" si="138"/>
        <v>45</v>
      </c>
      <c r="Q2145" t="s">
        <v>8331</v>
      </c>
      <c r="R2145" t="s">
        <v>8332</v>
      </c>
      <c r="S2145" s="13">
        <f t="shared" si="139"/>
        <v>40332.886712962965</v>
      </c>
      <c r="T2145" s="13">
        <f t="shared" si="140"/>
        <v>40380.791666666664</v>
      </c>
      <c r="U2145">
        <f t="shared" si="141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7"/>
        <v>2</v>
      </c>
      <c r="P2146">
        <f t="shared" si="138"/>
        <v>25.29</v>
      </c>
      <c r="Q2146" t="s">
        <v>8331</v>
      </c>
      <c r="R2146" t="s">
        <v>8332</v>
      </c>
      <c r="S2146" s="13">
        <f t="shared" si="139"/>
        <v>41499.546759259261</v>
      </c>
      <c r="T2146" s="13">
        <f t="shared" si="140"/>
        <v>41531.546759259261</v>
      </c>
      <c r="U2146">
        <f t="shared" si="141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7"/>
        <v>30</v>
      </c>
      <c r="P2147">
        <f t="shared" si="138"/>
        <v>51.29</v>
      </c>
      <c r="Q2147" t="s">
        <v>8331</v>
      </c>
      <c r="R2147" t="s">
        <v>8332</v>
      </c>
      <c r="S2147" s="13">
        <f t="shared" si="139"/>
        <v>41575.237430555557</v>
      </c>
      <c r="T2147" s="13">
        <f t="shared" si="140"/>
        <v>41605.279097222221</v>
      </c>
      <c r="U2147">
        <f t="shared" si="141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7"/>
        <v>0</v>
      </c>
      <c r="P2148">
        <f t="shared" si="138"/>
        <v>1</v>
      </c>
      <c r="Q2148" t="s">
        <v>8331</v>
      </c>
      <c r="R2148" t="s">
        <v>8332</v>
      </c>
      <c r="S2148" s="13">
        <f t="shared" si="139"/>
        <v>42397.679513888885</v>
      </c>
      <c r="T2148" s="13">
        <f t="shared" si="140"/>
        <v>42411.679513888885</v>
      </c>
      <c r="U2148">
        <f t="shared" si="141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7"/>
        <v>1</v>
      </c>
      <c r="P2149">
        <f t="shared" si="138"/>
        <v>49.38</v>
      </c>
      <c r="Q2149" t="s">
        <v>8331</v>
      </c>
      <c r="R2149" t="s">
        <v>8332</v>
      </c>
      <c r="S2149" s="13">
        <f t="shared" si="139"/>
        <v>41927.295694444445</v>
      </c>
      <c r="T2149" s="13">
        <f t="shared" si="140"/>
        <v>41959.337361111116</v>
      </c>
      <c r="U2149">
        <f t="shared" si="141"/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7"/>
        <v>2</v>
      </c>
      <c r="P2150">
        <f t="shared" si="138"/>
        <v>1</v>
      </c>
      <c r="Q2150" t="s">
        <v>8331</v>
      </c>
      <c r="R2150" t="s">
        <v>8332</v>
      </c>
      <c r="S2150" s="13">
        <f t="shared" si="139"/>
        <v>42066.733587962968</v>
      </c>
      <c r="T2150" s="13">
        <f t="shared" si="140"/>
        <v>42096.691921296297</v>
      </c>
      <c r="U2150">
        <f t="shared" si="141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7"/>
        <v>0</v>
      </c>
      <c r="P2151">
        <f t="shared" si="138"/>
        <v>0</v>
      </c>
      <c r="Q2151" t="s">
        <v>8331</v>
      </c>
      <c r="R2151" t="s">
        <v>8332</v>
      </c>
      <c r="S2151" s="13">
        <f t="shared" si="139"/>
        <v>40355.024953703702</v>
      </c>
      <c r="T2151" s="13">
        <f t="shared" si="140"/>
        <v>40390</v>
      </c>
      <c r="U2151">
        <f t="shared" si="141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7"/>
        <v>1</v>
      </c>
      <c r="P2152">
        <f t="shared" si="138"/>
        <v>101.25</v>
      </c>
      <c r="Q2152" t="s">
        <v>8331</v>
      </c>
      <c r="R2152" t="s">
        <v>8332</v>
      </c>
      <c r="S2152" s="13">
        <f t="shared" si="139"/>
        <v>42534.284710648149</v>
      </c>
      <c r="T2152" s="13">
        <f t="shared" si="140"/>
        <v>42564.284710648149</v>
      </c>
      <c r="U2152">
        <f t="shared" si="141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7"/>
        <v>0</v>
      </c>
      <c r="P2153">
        <f t="shared" si="138"/>
        <v>19.670000000000002</v>
      </c>
      <c r="Q2153" t="s">
        <v>8331</v>
      </c>
      <c r="R2153" t="s">
        <v>8332</v>
      </c>
      <c r="S2153" s="13">
        <f t="shared" si="139"/>
        <v>42520.847384259265</v>
      </c>
      <c r="T2153" s="13">
        <f t="shared" si="140"/>
        <v>42550.847384259265</v>
      </c>
      <c r="U2153">
        <f t="shared" si="141"/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7"/>
        <v>0</v>
      </c>
      <c r="P2154">
        <f t="shared" si="138"/>
        <v>12.5</v>
      </c>
      <c r="Q2154" t="s">
        <v>8331</v>
      </c>
      <c r="R2154" t="s">
        <v>8332</v>
      </c>
      <c r="S2154" s="13">
        <f t="shared" si="139"/>
        <v>41683.832280092596</v>
      </c>
      <c r="T2154" s="13">
        <f t="shared" si="140"/>
        <v>41713.790613425925</v>
      </c>
      <c r="U2154">
        <f t="shared" si="141"/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7"/>
        <v>0</v>
      </c>
      <c r="P2155">
        <f t="shared" si="138"/>
        <v>8.5</v>
      </c>
      <c r="Q2155" t="s">
        <v>8331</v>
      </c>
      <c r="R2155" t="s">
        <v>8332</v>
      </c>
      <c r="S2155" s="13">
        <f t="shared" si="139"/>
        <v>41974.911087962959</v>
      </c>
      <c r="T2155" s="13">
        <f t="shared" si="140"/>
        <v>42014.332638888889</v>
      </c>
      <c r="U2155">
        <f t="shared" si="141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7"/>
        <v>1</v>
      </c>
      <c r="P2156">
        <f t="shared" si="138"/>
        <v>1</v>
      </c>
      <c r="Q2156" t="s">
        <v>8331</v>
      </c>
      <c r="R2156" t="s">
        <v>8332</v>
      </c>
      <c r="S2156" s="13">
        <f t="shared" si="139"/>
        <v>41647.632256944446</v>
      </c>
      <c r="T2156" s="13">
        <f t="shared" si="140"/>
        <v>41667.632256944446</v>
      </c>
      <c r="U2156">
        <f t="shared" si="141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7"/>
        <v>2</v>
      </c>
      <c r="P2157">
        <f t="shared" si="138"/>
        <v>23</v>
      </c>
      <c r="Q2157" t="s">
        <v>8331</v>
      </c>
      <c r="R2157" t="s">
        <v>8332</v>
      </c>
      <c r="S2157" s="13">
        <f t="shared" si="139"/>
        <v>42430.747511574074</v>
      </c>
      <c r="T2157" s="13">
        <f t="shared" si="140"/>
        <v>42460.70584490741</v>
      </c>
      <c r="U2157">
        <f t="shared" si="141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7"/>
        <v>3</v>
      </c>
      <c r="P2158">
        <f t="shared" si="138"/>
        <v>17.989999999999998</v>
      </c>
      <c r="Q2158" t="s">
        <v>8331</v>
      </c>
      <c r="R2158" t="s">
        <v>8332</v>
      </c>
      <c r="S2158" s="13">
        <f t="shared" si="139"/>
        <v>41488.85423611111</v>
      </c>
      <c r="T2158" s="13">
        <f t="shared" si="140"/>
        <v>41533.85423611111</v>
      </c>
      <c r="U2158">
        <f t="shared" si="141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7"/>
        <v>28</v>
      </c>
      <c r="P2159">
        <f t="shared" si="138"/>
        <v>370.95</v>
      </c>
      <c r="Q2159" t="s">
        <v>8331</v>
      </c>
      <c r="R2159" t="s">
        <v>8332</v>
      </c>
      <c r="S2159" s="13">
        <f t="shared" si="139"/>
        <v>42694.98128472222</v>
      </c>
      <c r="T2159" s="13">
        <f t="shared" si="140"/>
        <v>42727.332638888889</v>
      </c>
      <c r="U2159">
        <f t="shared" si="141"/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7"/>
        <v>7</v>
      </c>
      <c r="P2160">
        <f t="shared" si="138"/>
        <v>63.57</v>
      </c>
      <c r="Q2160" t="s">
        <v>8331</v>
      </c>
      <c r="R2160" t="s">
        <v>8332</v>
      </c>
      <c r="S2160" s="13">
        <f t="shared" si="139"/>
        <v>41264.853865740741</v>
      </c>
      <c r="T2160" s="13">
        <f t="shared" si="140"/>
        <v>41309.853865740741</v>
      </c>
      <c r="U2160">
        <f t="shared" si="141"/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7"/>
        <v>1</v>
      </c>
      <c r="P2161">
        <f t="shared" si="138"/>
        <v>13</v>
      </c>
      <c r="Q2161" t="s">
        <v>8331</v>
      </c>
      <c r="R2161" t="s">
        <v>8332</v>
      </c>
      <c r="S2161" s="13">
        <f t="shared" si="139"/>
        <v>40710.731180555551</v>
      </c>
      <c r="T2161" s="13">
        <f t="shared" si="140"/>
        <v>40740.731180555551</v>
      </c>
      <c r="U2161">
        <f t="shared" si="141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7"/>
        <v>1</v>
      </c>
      <c r="P2162">
        <f t="shared" si="138"/>
        <v>5.31</v>
      </c>
      <c r="Q2162" t="s">
        <v>8331</v>
      </c>
      <c r="R2162" t="s">
        <v>8332</v>
      </c>
      <c r="S2162" s="13">
        <f t="shared" si="139"/>
        <v>41018.711863425924</v>
      </c>
      <c r="T2162" s="13">
        <f t="shared" si="140"/>
        <v>41048.711863425924</v>
      </c>
      <c r="U2162">
        <f t="shared" si="141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7"/>
        <v>116</v>
      </c>
      <c r="P2163">
        <f t="shared" si="138"/>
        <v>35.619999999999997</v>
      </c>
      <c r="Q2163" t="s">
        <v>8323</v>
      </c>
      <c r="R2163" t="s">
        <v>8324</v>
      </c>
      <c r="S2163" s="13">
        <f t="shared" si="139"/>
        <v>42240.852534722217</v>
      </c>
      <c r="T2163" s="13">
        <f t="shared" si="140"/>
        <v>42270.852534722217</v>
      </c>
      <c r="U2163">
        <f t="shared" si="141"/>
        <v>2015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7"/>
        <v>112</v>
      </c>
      <c r="P2164">
        <f t="shared" si="138"/>
        <v>87.1</v>
      </c>
      <c r="Q2164" t="s">
        <v>8323</v>
      </c>
      <c r="R2164" t="s">
        <v>8324</v>
      </c>
      <c r="S2164" s="13">
        <f t="shared" si="139"/>
        <v>41813.766099537039</v>
      </c>
      <c r="T2164" s="13">
        <f t="shared" si="140"/>
        <v>41844.766099537039</v>
      </c>
      <c r="U2164">
        <f t="shared" si="141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7"/>
        <v>132</v>
      </c>
      <c r="P2165">
        <f t="shared" si="138"/>
        <v>75.11</v>
      </c>
      <c r="Q2165" t="s">
        <v>8323</v>
      </c>
      <c r="R2165" t="s">
        <v>8324</v>
      </c>
      <c r="S2165" s="13">
        <f t="shared" si="139"/>
        <v>42111.899537037039</v>
      </c>
      <c r="T2165" s="13">
        <f t="shared" si="140"/>
        <v>42163.159722222219</v>
      </c>
      <c r="U2165">
        <f t="shared" si="141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7"/>
        <v>103</v>
      </c>
      <c r="P2166">
        <f t="shared" si="138"/>
        <v>68.010000000000005</v>
      </c>
      <c r="Q2166" t="s">
        <v>8323</v>
      </c>
      <c r="R2166" t="s">
        <v>8324</v>
      </c>
      <c r="S2166" s="13">
        <f t="shared" si="139"/>
        <v>42515.71775462963</v>
      </c>
      <c r="T2166" s="13">
        <f t="shared" si="140"/>
        <v>42546.165972222225</v>
      </c>
      <c r="U2166">
        <f t="shared" si="141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7"/>
        <v>139</v>
      </c>
      <c r="P2167">
        <f t="shared" si="138"/>
        <v>29.62</v>
      </c>
      <c r="Q2167" t="s">
        <v>8323</v>
      </c>
      <c r="R2167" t="s">
        <v>8324</v>
      </c>
      <c r="S2167" s="13">
        <f t="shared" si="139"/>
        <v>42438.667071759264</v>
      </c>
      <c r="T2167" s="13">
        <f t="shared" si="140"/>
        <v>42468.625405092593</v>
      </c>
      <c r="U2167">
        <f t="shared" si="141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7"/>
        <v>147</v>
      </c>
      <c r="P2168">
        <f t="shared" si="138"/>
        <v>91.63</v>
      </c>
      <c r="Q2168" t="s">
        <v>8323</v>
      </c>
      <c r="R2168" t="s">
        <v>8324</v>
      </c>
      <c r="S2168" s="13">
        <f t="shared" si="139"/>
        <v>41933.838171296295</v>
      </c>
      <c r="T2168" s="13">
        <f t="shared" si="140"/>
        <v>41978.879837962959</v>
      </c>
      <c r="U2168">
        <f t="shared" si="141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7"/>
        <v>120</v>
      </c>
      <c r="P2169">
        <f t="shared" si="138"/>
        <v>22.5</v>
      </c>
      <c r="Q2169" t="s">
        <v>8323</v>
      </c>
      <c r="R2169" t="s">
        <v>8324</v>
      </c>
      <c r="S2169" s="13">
        <f t="shared" si="139"/>
        <v>41153.066400462965</v>
      </c>
      <c r="T2169" s="13">
        <f t="shared" si="140"/>
        <v>41167.066400462965</v>
      </c>
      <c r="U2169">
        <f t="shared" si="141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7"/>
        <v>122</v>
      </c>
      <c r="P2170">
        <f t="shared" si="138"/>
        <v>64.37</v>
      </c>
      <c r="Q2170" t="s">
        <v>8323</v>
      </c>
      <c r="R2170" t="s">
        <v>8324</v>
      </c>
      <c r="S2170" s="13">
        <f t="shared" si="139"/>
        <v>42745.600243055553</v>
      </c>
      <c r="T2170" s="13">
        <f t="shared" si="140"/>
        <v>42776.208333333328</v>
      </c>
      <c r="U2170">
        <f t="shared" si="141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7"/>
        <v>100</v>
      </c>
      <c r="P2171">
        <f t="shared" si="138"/>
        <v>21.86</v>
      </c>
      <c r="Q2171" t="s">
        <v>8323</v>
      </c>
      <c r="R2171" t="s">
        <v>8324</v>
      </c>
      <c r="S2171" s="13">
        <f t="shared" si="139"/>
        <v>42793.700821759259</v>
      </c>
      <c r="T2171" s="13">
        <f t="shared" si="140"/>
        <v>42796.700821759259</v>
      </c>
      <c r="U2171">
        <f t="shared" si="141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7"/>
        <v>181</v>
      </c>
      <c r="P2172">
        <f t="shared" si="138"/>
        <v>33.32</v>
      </c>
      <c r="Q2172" t="s">
        <v>8323</v>
      </c>
      <c r="R2172" t="s">
        <v>8324</v>
      </c>
      <c r="S2172" s="13">
        <f t="shared" si="139"/>
        <v>42198.750254629631</v>
      </c>
      <c r="T2172" s="13">
        <f t="shared" si="140"/>
        <v>42238.750254629631</v>
      </c>
      <c r="U2172">
        <f t="shared" si="141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7"/>
        <v>106</v>
      </c>
      <c r="P2173">
        <f t="shared" si="138"/>
        <v>90.28</v>
      </c>
      <c r="Q2173" t="s">
        <v>8323</v>
      </c>
      <c r="R2173" t="s">
        <v>8324</v>
      </c>
      <c r="S2173" s="13">
        <f t="shared" si="139"/>
        <v>42141.95711805555</v>
      </c>
      <c r="T2173" s="13">
        <f t="shared" si="140"/>
        <v>42177.208333333328</v>
      </c>
      <c r="U2173">
        <f t="shared" si="141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7"/>
        <v>100</v>
      </c>
      <c r="P2174">
        <f t="shared" si="138"/>
        <v>76.92</v>
      </c>
      <c r="Q2174" t="s">
        <v>8323</v>
      </c>
      <c r="R2174" t="s">
        <v>8324</v>
      </c>
      <c r="S2174" s="13">
        <f t="shared" si="139"/>
        <v>42082.580092592587</v>
      </c>
      <c r="T2174" s="13">
        <f t="shared" si="140"/>
        <v>42112.580092592587</v>
      </c>
      <c r="U2174">
        <f t="shared" si="141"/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7"/>
        <v>127</v>
      </c>
      <c r="P2175">
        <f t="shared" si="138"/>
        <v>59.23</v>
      </c>
      <c r="Q2175" t="s">
        <v>8323</v>
      </c>
      <c r="R2175" t="s">
        <v>8324</v>
      </c>
      <c r="S2175" s="13">
        <f t="shared" si="139"/>
        <v>41495.692627314813</v>
      </c>
      <c r="T2175" s="13">
        <f t="shared" si="140"/>
        <v>41527.165972222225</v>
      </c>
      <c r="U2175">
        <f t="shared" si="141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7"/>
        <v>103</v>
      </c>
      <c r="P2176">
        <f t="shared" si="138"/>
        <v>65.38</v>
      </c>
      <c r="Q2176" t="s">
        <v>8323</v>
      </c>
      <c r="R2176" t="s">
        <v>8324</v>
      </c>
      <c r="S2176" s="13">
        <f t="shared" si="139"/>
        <v>42465.542905092589</v>
      </c>
      <c r="T2176" s="13">
        <f t="shared" si="140"/>
        <v>42495.542905092589</v>
      </c>
      <c r="U2176">
        <f t="shared" si="141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7"/>
        <v>250</v>
      </c>
      <c r="P2177">
        <f t="shared" si="138"/>
        <v>67.31</v>
      </c>
      <c r="Q2177" t="s">
        <v>8323</v>
      </c>
      <c r="R2177" t="s">
        <v>8324</v>
      </c>
      <c r="S2177" s="13">
        <f t="shared" si="139"/>
        <v>42565.009097222224</v>
      </c>
      <c r="T2177" s="13">
        <f t="shared" si="140"/>
        <v>42572.009097222224</v>
      </c>
      <c r="U2177">
        <f t="shared" si="141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42">ROUND(E2178/D2178*100,0)</f>
        <v>126</v>
      </c>
      <c r="P2178">
        <f t="shared" si="138"/>
        <v>88.75</v>
      </c>
      <c r="Q2178" t="s">
        <v>8323</v>
      </c>
      <c r="R2178" t="s">
        <v>8324</v>
      </c>
      <c r="S2178" s="13">
        <f t="shared" si="139"/>
        <v>42096.633206018523</v>
      </c>
      <c r="T2178" s="13">
        <f t="shared" si="140"/>
        <v>42126.633206018523</v>
      </c>
      <c r="U2178">
        <f t="shared" si="141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2"/>
        <v>100</v>
      </c>
      <c r="P2179">
        <f t="shared" ref="P2179:P2242" si="143">IFERROR(ROUND(E2179/L2179,2),0)</f>
        <v>65.87</v>
      </c>
      <c r="Q2179" t="s">
        <v>8323</v>
      </c>
      <c r="R2179" t="s">
        <v>8324</v>
      </c>
      <c r="S2179" s="13">
        <f t="shared" ref="S2179:S2242" si="144">(((J2179/60)/60)/24)+DATE(1970,1,1)</f>
        <v>42502.250775462962</v>
      </c>
      <c r="T2179" s="13">
        <f t="shared" ref="T2179:T2242" si="145">(((I2179/60)/60)/24)+DATE(1970,1,1)</f>
        <v>42527.250775462962</v>
      </c>
      <c r="U2179">
        <f t="shared" si="141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2"/>
        <v>139</v>
      </c>
      <c r="P2180">
        <f t="shared" si="143"/>
        <v>40.35</v>
      </c>
      <c r="Q2180" t="s">
        <v>8323</v>
      </c>
      <c r="R2180" t="s">
        <v>8324</v>
      </c>
      <c r="S2180" s="13">
        <f t="shared" si="144"/>
        <v>42723.63653935185</v>
      </c>
      <c r="T2180" s="13">
        <f t="shared" si="145"/>
        <v>42753.63653935185</v>
      </c>
      <c r="U2180">
        <f t="shared" si="141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2"/>
        <v>161</v>
      </c>
      <c r="P2181">
        <f t="shared" si="143"/>
        <v>76.86</v>
      </c>
      <c r="Q2181" t="s">
        <v>8323</v>
      </c>
      <c r="R2181" t="s">
        <v>8324</v>
      </c>
      <c r="S2181" s="13">
        <f t="shared" si="144"/>
        <v>42075.171203703707</v>
      </c>
      <c r="T2181" s="13">
        <f t="shared" si="145"/>
        <v>42105.171203703707</v>
      </c>
      <c r="U2181">
        <f t="shared" si="141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2"/>
        <v>107</v>
      </c>
      <c r="P2182">
        <f t="shared" si="143"/>
        <v>68.709999999999994</v>
      </c>
      <c r="Q2182" t="s">
        <v>8323</v>
      </c>
      <c r="R2182" t="s">
        <v>8324</v>
      </c>
      <c r="S2182" s="13">
        <f t="shared" si="144"/>
        <v>42279.669768518521</v>
      </c>
      <c r="T2182" s="13">
        <f t="shared" si="145"/>
        <v>42321.711435185185</v>
      </c>
      <c r="U2182">
        <f t="shared" si="141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2"/>
        <v>153</v>
      </c>
      <c r="P2183">
        <f t="shared" si="143"/>
        <v>57.77</v>
      </c>
      <c r="Q2183" t="s">
        <v>8331</v>
      </c>
      <c r="R2183" t="s">
        <v>8349</v>
      </c>
      <c r="S2183" s="13">
        <f t="shared" si="144"/>
        <v>42773.005243055552</v>
      </c>
      <c r="T2183" s="13">
        <f t="shared" si="145"/>
        <v>42787.005243055552</v>
      </c>
      <c r="U2183">
        <f t="shared" si="141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2"/>
        <v>524</v>
      </c>
      <c r="P2184">
        <f t="shared" si="143"/>
        <v>44.17</v>
      </c>
      <c r="Q2184" t="s">
        <v>8331</v>
      </c>
      <c r="R2184" t="s">
        <v>8349</v>
      </c>
      <c r="S2184" s="13">
        <f t="shared" si="144"/>
        <v>41879.900752314818</v>
      </c>
      <c r="T2184" s="13">
        <f t="shared" si="145"/>
        <v>41914.900752314818</v>
      </c>
      <c r="U2184">
        <f t="shared" si="141"/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2"/>
        <v>489</v>
      </c>
      <c r="P2185">
        <f t="shared" si="143"/>
        <v>31.57</v>
      </c>
      <c r="Q2185" t="s">
        <v>8331</v>
      </c>
      <c r="R2185" t="s">
        <v>8349</v>
      </c>
      <c r="S2185" s="13">
        <f t="shared" si="144"/>
        <v>42745.365474537044</v>
      </c>
      <c r="T2185" s="13">
        <f t="shared" si="145"/>
        <v>42775.208333333328</v>
      </c>
      <c r="U2185">
        <f t="shared" si="141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2"/>
        <v>285</v>
      </c>
      <c r="P2186">
        <f t="shared" si="143"/>
        <v>107.05</v>
      </c>
      <c r="Q2186" t="s">
        <v>8331</v>
      </c>
      <c r="R2186" t="s">
        <v>8349</v>
      </c>
      <c r="S2186" s="13">
        <f t="shared" si="144"/>
        <v>42380.690289351856</v>
      </c>
      <c r="T2186" s="13">
        <f t="shared" si="145"/>
        <v>42394.666666666672</v>
      </c>
      <c r="U2186">
        <f t="shared" si="141"/>
        <v>2016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2"/>
        <v>1857</v>
      </c>
      <c r="P2187">
        <f t="shared" si="143"/>
        <v>149.03</v>
      </c>
      <c r="Q2187" t="s">
        <v>8331</v>
      </c>
      <c r="R2187" t="s">
        <v>8349</v>
      </c>
      <c r="S2187" s="13">
        <f t="shared" si="144"/>
        <v>41319.349988425929</v>
      </c>
      <c r="T2187" s="13">
        <f t="shared" si="145"/>
        <v>41359.349988425929</v>
      </c>
      <c r="U2187">
        <f t="shared" si="141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2"/>
        <v>110</v>
      </c>
      <c r="P2188">
        <f t="shared" si="143"/>
        <v>55.96</v>
      </c>
      <c r="Q2188" t="s">
        <v>8331</v>
      </c>
      <c r="R2188" t="s">
        <v>8349</v>
      </c>
      <c r="S2188" s="13">
        <f t="shared" si="144"/>
        <v>42583.615081018521</v>
      </c>
      <c r="T2188" s="13">
        <f t="shared" si="145"/>
        <v>42620.083333333328</v>
      </c>
      <c r="U2188">
        <f t="shared" si="141"/>
        <v>2016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2"/>
        <v>1015</v>
      </c>
      <c r="P2189">
        <f t="shared" si="143"/>
        <v>56.97</v>
      </c>
      <c r="Q2189" t="s">
        <v>8331</v>
      </c>
      <c r="R2189" t="s">
        <v>8349</v>
      </c>
      <c r="S2189" s="13">
        <f t="shared" si="144"/>
        <v>42068.209097222221</v>
      </c>
      <c r="T2189" s="13">
        <f t="shared" si="145"/>
        <v>42097.165972222225</v>
      </c>
      <c r="U2189">
        <f t="shared" si="141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2"/>
        <v>412</v>
      </c>
      <c r="P2190">
        <f t="shared" si="143"/>
        <v>44.06</v>
      </c>
      <c r="Q2190" t="s">
        <v>8331</v>
      </c>
      <c r="R2190" t="s">
        <v>8349</v>
      </c>
      <c r="S2190" s="13">
        <f t="shared" si="144"/>
        <v>42633.586122685185</v>
      </c>
      <c r="T2190" s="13">
        <f t="shared" si="145"/>
        <v>42668.708333333328</v>
      </c>
      <c r="U2190">
        <f t="shared" si="141"/>
        <v>2016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2"/>
        <v>503</v>
      </c>
      <c r="P2191">
        <f t="shared" si="143"/>
        <v>68.63</v>
      </c>
      <c r="Q2191" t="s">
        <v>8331</v>
      </c>
      <c r="R2191" t="s">
        <v>8349</v>
      </c>
      <c r="S2191" s="13">
        <f t="shared" si="144"/>
        <v>42467.788194444445</v>
      </c>
      <c r="T2191" s="13">
        <f t="shared" si="145"/>
        <v>42481.916666666672</v>
      </c>
      <c r="U2191">
        <f t="shared" si="141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2"/>
        <v>185</v>
      </c>
      <c r="P2192">
        <f t="shared" si="143"/>
        <v>65.319999999999993</v>
      </c>
      <c r="Q2192" t="s">
        <v>8331</v>
      </c>
      <c r="R2192" t="s">
        <v>8349</v>
      </c>
      <c r="S2192" s="13">
        <f t="shared" si="144"/>
        <v>42417.625046296293</v>
      </c>
      <c r="T2192" s="13">
        <f t="shared" si="145"/>
        <v>42452.290972222225</v>
      </c>
      <c r="U2192">
        <f t="shared" si="141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2"/>
        <v>120</v>
      </c>
      <c r="P2193">
        <f t="shared" si="143"/>
        <v>35.92</v>
      </c>
      <c r="Q2193" t="s">
        <v>8331</v>
      </c>
      <c r="R2193" t="s">
        <v>8349</v>
      </c>
      <c r="S2193" s="13">
        <f t="shared" si="144"/>
        <v>42768.833645833336</v>
      </c>
      <c r="T2193" s="13">
        <f t="shared" si="145"/>
        <v>42780.833645833336</v>
      </c>
      <c r="U2193">
        <f t="shared" ref="U2193:U2256" si="146">YEAR(S2193)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2"/>
        <v>1081</v>
      </c>
      <c r="P2194">
        <f t="shared" si="143"/>
        <v>40.07</v>
      </c>
      <c r="Q2194" t="s">
        <v>8331</v>
      </c>
      <c r="R2194" t="s">
        <v>8349</v>
      </c>
      <c r="S2194" s="13">
        <f t="shared" si="144"/>
        <v>42691.8512037037</v>
      </c>
      <c r="T2194" s="13">
        <f t="shared" si="145"/>
        <v>42719.958333333328</v>
      </c>
      <c r="U2194">
        <f t="shared" si="146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2"/>
        <v>452</v>
      </c>
      <c r="P2195">
        <f t="shared" si="143"/>
        <v>75.650000000000006</v>
      </c>
      <c r="Q2195" t="s">
        <v>8331</v>
      </c>
      <c r="R2195" t="s">
        <v>8349</v>
      </c>
      <c r="S2195" s="13">
        <f t="shared" si="144"/>
        <v>42664.405925925923</v>
      </c>
      <c r="T2195" s="13">
        <f t="shared" si="145"/>
        <v>42695.207638888889</v>
      </c>
      <c r="U2195">
        <f t="shared" si="146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2"/>
        <v>537</v>
      </c>
      <c r="P2196">
        <f t="shared" si="143"/>
        <v>61.2</v>
      </c>
      <c r="Q2196" t="s">
        <v>8331</v>
      </c>
      <c r="R2196" t="s">
        <v>8349</v>
      </c>
      <c r="S2196" s="13">
        <f t="shared" si="144"/>
        <v>42425.757986111115</v>
      </c>
      <c r="T2196" s="13">
        <f t="shared" si="145"/>
        <v>42455.716319444444</v>
      </c>
      <c r="U2196">
        <f t="shared" si="146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2"/>
        <v>120</v>
      </c>
      <c r="P2197">
        <f t="shared" si="143"/>
        <v>48.13</v>
      </c>
      <c r="Q2197" t="s">
        <v>8331</v>
      </c>
      <c r="R2197" t="s">
        <v>8349</v>
      </c>
      <c r="S2197" s="13">
        <f t="shared" si="144"/>
        <v>42197.771990740745</v>
      </c>
      <c r="T2197" s="13">
        <f t="shared" si="145"/>
        <v>42227.771990740745</v>
      </c>
      <c r="U2197">
        <f t="shared" si="146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2"/>
        <v>114</v>
      </c>
      <c r="P2198">
        <f t="shared" si="143"/>
        <v>68.11</v>
      </c>
      <c r="Q2198" t="s">
        <v>8331</v>
      </c>
      <c r="R2198" t="s">
        <v>8349</v>
      </c>
      <c r="S2198" s="13">
        <f t="shared" si="144"/>
        <v>42675.487291666665</v>
      </c>
      <c r="T2198" s="13">
        <f t="shared" si="145"/>
        <v>42706.291666666672</v>
      </c>
      <c r="U2198">
        <f t="shared" si="146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2"/>
        <v>951</v>
      </c>
      <c r="P2199">
        <f t="shared" si="143"/>
        <v>65.89</v>
      </c>
      <c r="Q2199" t="s">
        <v>8331</v>
      </c>
      <c r="R2199" t="s">
        <v>8349</v>
      </c>
      <c r="S2199" s="13">
        <f t="shared" si="144"/>
        <v>42033.584016203706</v>
      </c>
      <c r="T2199" s="13">
        <f t="shared" si="145"/>
        <v>42063.584016203706</v>
      </c>
      <c r="U2199">
        <f t="shared" si="146"/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2"/>
        <v>133</v>
      </c>
      <c r="P2200">
        <f t="shared" si="143"/>
        <v>81.650000000000006</v>
      </c>
      <c r="Q2200" t="s">
        <v>8331</v>
      </c>
      <c r="R2200" t="s">
        <v>8349</v>
      </c>
      <c r="S2200" s="13">
        <f t="shared" si="144"/>
        <v>42292.513888888891</v>
      </c>
      <c r="T2200" s="13">
        <f t="shared" si="145"/>
        <v>42322.555555555555</v>
      </c>
      <c r="U2200">
        <f t="shared" si="146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2"/>
        <v>147</v>
      </c>
      <c r="P2201">
        <f t="shared" si="143"/>
        <v>52.7</v>
      </c>
      <c r="Q2201" t="s">
        <v>8331</v>
      </c>
      <c r="R2201" t="s">
        <v>8349</v>
      </c>
      <c r="S2201" s="13">
        <f t="shared" si="144"/>
        <v>42262.416643518518</v>
      </c>
      <c r="T2201" s="13">
        <f t="shared" si="145"/>
        <v>42292.416643518518</v>
      </c>
      <c r="U2201">
        <f t="shared" si="146"/>
        <v>2015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2"/>
        <v>542</v>
      </c>
      <c r="P2202">
        <f t="shared" si="143"/>
        <v>41.23</v>
      </c>
      <c r="Q2202" t="s">
        <v>8331</v>
      </c>
      <c r="R2202" t="s">
        <v>8349</v>
      </c>
      <c r="S2202" s="13">
        <f t="shared" si="144"/>
        <v>42163.625787037032</v>
      </c>
      <c r="T2202" s="13">
        <f t="shared" si="145"/>
        <v>42191.125</v>
      </c>
      <c r="U2202">
        <f t="shared" si="146"/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2"/>
        <v>383</v>
      </c>
      <c r="P2203">
        <f t="shared" si="143"/>
        <v>15.04</v>
      </c>
      <c r="Q2203" t="s">
        <v>8323</v>
      </c>
      <c r="R2203" t="s">
        <v>8328</v>
      </c>
      <c r="S2203" s="13">
        <f t="shared" si="144"/>
        <v>41276.846817129634</v>
      </c>
      <c r="T2203" s="13">
        <f t="shared" si="145"/>
        <v>41290.846817129634</v>
      </c>
      <c r="U2203">
        <f t="shared" si="146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2"/>
        <v>704</v>
      </c>
      <c r="P2204">
        <f t="shared" si="143"/>
        <v>39.07</v>
      </c>
      <c r="Q2204" t="s">
        <v>8323</v>
      </c>
      <c r="R2204" t="s">
        <v>8328</v>
      </c>
      <c r="S2204" s="13">
        <f t="shared" si="144"/>
        <v>41184.849166666667</v>
      </c>
      <c r="T2204" s="13">
        <f t="shared" si="145"/>
        <v>41214.849166666667</v>
      </c>
      <c r="U2204">
        <f t="shared" si="146"/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2"/>
        <v>110</v>
      </c>
      <c r="P2205">
        <f t="shared" si="143"/>
        <v>43.82</v>
      </c>
      <c r="Q2205" t="s">
        <v>8323</v>
      </c>
      <c r="R2205" t="s">
        <v>8328</v>
      </c>
      <c r="S2205" s="13">
        <f t="shared" si="144"/>
        <v>42241.85974537037</v>
      </c>
      <c r="T2205" s="13">
        <f t="shared" si="145"/>
        <v>42271.85974537037</v>
      </c>
      <c r="U2205">
        <f t="shared" si="146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2"/>
        <v>133</v>
      </c>
      <c r="P2206">
        <f t="shared" si="143"/>
        <v>27.3</v>
      </c>
      <c r="Q2206" t="s">
        <v>8323</v>
      </c>
      <c r="R2206" t="s">
        <v>8328</v>
      </c>
      <c r="S2206" s="13">
        <f t="shared" si="144"/>
        <v>41312.311562499999</v>
      </c>
      <c r="T2206" s="13">
        <f t="shared" si="145"/>
        <v>41342.311562499999</v>
      </c>
      <c r="U2206">
        <f t="shared" si="146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2"/>
        <v>152</v>
      </c>
      <c r="P2207">
        <f t="shared" si="143"/>
        <v>42.22</v>
      </c>
      <c r="Q2207" t="s">
        <v>8323</v>
      </c>
      <c r="R2207" t="s">
        <v>8328</v>
      </c>
      <c r="S2207" s="13">
        <f t="shared" si="144"/>
        <v>41031.82163194444</v>
      </c>
      <c r="T2207" s="13">
        <f t="shared" si="145"/>
        <v>41061.82163194444</v>
      </c>
      <c r="U2207">
        <f t="shared" si="146"/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2"/>
        <v>103</v>
      </c>
      <c r="P2208">
        <f t="shared" si="143"/>
        <v>33.24</v>
      </c>
      <c r="Q2208" t="s">
        <v>8323</v>
      </c>
      <c r="R2208" t="s">
        <v>8328</v>
      </c>
      <c r="S2208" s="13">
        <f t="shared" si="144"/>
        <v>40997.257222222222</v>
      </c>
      <c r="T2208" s="13">
        <f t="shared" si="145"/>
        <v>41015.257222222222</v>
      </c>
      <c r="U2208">
        <f t="shared" si="146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2"/>
        <v>100</v>
      </c>
      <c r="P2209">
        <f t="shared" si="143"/>
        <v>285.70999999999998</v>
      </c>
      <c r="Q2209" t="s">
        <v>8323</v>
      </c>
      <c r="R2209" t="s">
        <v>8328</v>
      </c>
      <c r="S2209" s="13">
        <f t="shared" si="144"/>
        <v>41564.194131944445</v>
      </c>
      <c r="T2209" s="13">
        <f t="shared" si="145"/>
        <v>41594.235798611109</v>
      </c>
      <c r="U2209">
        <f t="shared" si="146"/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2"/>
        <v>102</v>
      </c>
      <c r="P2210">
        <f t="shared" si="143"/>
        <v>42.33</v>
      </c>
      <c r="Q2210" t="s">
        <v>8323</v>
      </c>
      <c r="R2210" t="s">
        <v>8328</v>
      </c>
      <c r="S2210" s="13">
        <f t="shared" si="144"/>
        <v>40946.882245370369</v>
      </c>
      <c r="T2210" s="13">
        <f t="shared" si="145"/>
        <v>41006.166666666664</v>
      </c>
      <c r="U2210">
        <f t="shared" si="146"/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2"/>
        <v>151</v>
      </c>
      <c r="P2211">
        <f t="shared" si="143"/>
        <v>50.27</v>
      </c>
      <c r="Q2211" t="s">
        <v>8323</v>
      </c>
      <c r="R2211" t="s">
        <v>8328</v>
      </c>
      <c r="S2211" s="13">
        <f t="shared" si="144"/>
        <v>41732.479675925926</v>
      </c>
      <c r="T2211" s="13">
        <f t="shared" si="145"/>
        <v>41743.958333333336</v>
      </c>
      <c r="U2211">
        <f t="shared" si="146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2"/>
        <v>111</v>
      </c>
      <c r="P2212">
        <f t="shared" si="143"/>
        <v>61.9</v>
      </c>
      <c r="Q2212" t="s">
        <v>8323</v>
      </c>
      <c r="R2212" t="s">
        <v>8328</v>
      </c>
      <c r="S2212" s="13">
        <f t="shared" si="144"/>
        <v>40956.066087962965</v>
      </c>
      <c r="T2212" s="13">
        <f t="shared" si="145"/>
        <v>41013.73333333333</v>
      </c>
      <c r="U2212">
        <f t="shared" si="146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2"/>
        <v>196</v>
      </c>
      <c r="P2213">
        <f t="shared" si="143"/>
        <v>40.75</v>
      </c>
      <c r="Q2213" t="s">
        <v>8323</v>
      </c>
      <c r="R2213" t="s">
        <v>8328</v>
      </c>
      <c r="S2213" s="13">
        <f t="shared" si="144"/>
        <v>41716.785011574073</v>
      </c>
      <c r="T2213" s="13">
        <f t="shared" si="145"/>
        <v>41739.290972222225</v>
      </c>
      <c r="U2213">
        <f t="shared" si="146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2"/>
        <v>114</v>
      </c>
      <c r="P2214">
        <f t="shared" si="143"/>
        <v>55.8</v>
      </c>
      <c r="Q2214" t="s">
        <v>8323</v>
      </c>
      <c r="R2214" t="s">
        <v>8328</v>
      </c>
      <c r="S2214" s="13">
        <f t="shared" si="144"/>
        <v>41548.747418981482</v>
      </c>
      <c r="T2214" s="13">
        <f t="shared" si="145"/>
        <v>41582.041666666664</v>
      </c>
      <c r="U2214">
        <f t="shared" si="146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2"/>
        <v>200</v>
      </c>
      <c r="P2215">
        <f t="shared" si="143"/>
        <v>10</v>
      </c>
      <c r="Q2215" t="s">
        <v>8323</v>
      </c>
      <c r="R2215" t="s">
        <v>8328</v>
      </c>
      <c r="S2215" s="13">
        <f t="shared" si="144"/>
        <v>42109.826145833329</v>
      </c>
      <c r="T2215" s="13">
        <f t="shared" si="145"/>
        <v>42139.826145833329</v>
      </c>
      <c r="U2215">
        <f t="shared" si="146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2"/>
        <v>293</v>
      </c>
      <c r="P2216">
        <f t="shared" si="143"/>
        <v>73.13</v>
      </c>
      <c r="Q2216" t="s">
        <v>8323</v>
      </c>
      <c r="R2216" t="s">
        <v>8328</v>
      </c>
      <c r="S2216" s="13">
        <f t="shared" si="144"/>
        <v>41646.792222222226</v>
      </c>
      <c r="T2216" s="13">
        <f t="shared" si="145"/>
        <v>41676.792222222226</v>
      </c>
      <c r="U2216">
        <f t="shared" si="146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2"/>
        <v>156</v>
      </c>
      <c r="P2217">
        <f t="shared" si="143"/>
        <v>26.06</v>
      </c>
      <c r="Q2217" t="s">
        <v>8323</v>
      </c>
      <c r="R2217" t="s">
        <v>8328</v>
      </c>
      <c r="S2217" s="13">
        <f t="shared" si="144"/>
        <v>40958.717268518521</v>
      </c>
      <c r="T2217" s="13">
        <f t="shared" si="145"/>
        <v>40981.290972222225</v>
      </c>
      <c r="U2217">
        <f t="shared" si="146"/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2"/>
        <v>106</v>
      </c>
      <c r="P2218">
        <f t="shared" si="143"/>
        <v>22.64</v>
      </c>
      <c r="Q2218" t="s">
        <v>8323</v>
      </c>
      <c r="R2218" t="s">
        <v>8328</v>
      </c>
      <c r="S2218" s="13">
        <f t="shared" si="144"/>
        <v>42194.751678240747</v>
      </c>
      <c r="T2218" s="13">
        <f t="shared" si="145"/>
        <v>42208.751678240747</v>
      </c>
      <c r="U2218">
        <f t="shared" si="146"/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2"/>
        <v>101</v>
      </c>
      <c r="P2219">
        <f t="shared" si="143"/>
        <v>47.22</v>
      </c>
      <c r="Q2219" t="s">
        <v>8323</v>
      </c>
      <c r="R2219" t="s">
        <v>8328</v>
      </c>
      <c r="S2219" s="13">
        <f t="shared" si="144"/>
        <v>42299.776770833334</v>
      </c>
      <c r="T2219" s="13">
        <f t="shared" si="145"/>
        <v>42310.333333333328</v>
      </c>
      <c r="U2219">
        <f t="shared" si="146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2"/>
        <v>123</v>
      </c>
      <c r="P2220">
        <f t="shared" si="143"/>
        <v>32.32</v>
      </c>
      <c r="Q2220" t="s">
        <v>8323</v>
      </c>
      <c r="R2220" t="s">
        <v>8328</v>
      </c>
      <c r="S2220" s="13">
        <f t="shared" si="144"/>
        <v>41127.812303240738</v>
      </c>
      <c r="T2220" s="13">
        <f t="shared" si="145"/>
        <v>41150</v>
      </c>
      <c r="U2220">
        <f t="shared" si="146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2"/>
        <v>102</v>
      </c>
      <c r="P2221">
        <f t="shared" si="143"/>
        <v>53.42</v>
      </c>
      <c r="Q2221" t="s">
        <v>8323</v>
      </c>
      <c r="R2221" t="s">
        <v>8328</v>
      </c>
      <c r="S2221" s="13">
        <f t="shared" si="144"/>
        <v>42205.718888888892</v>
      </c>
      <c r="T2221" s="13">
        <f t="shared" si="145"/>
        <v>42235.718888888892</v>
      </c>
      <c r="U2221">
        <f t="shared" si="146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2"/>
        <v>101</v>
      </c>
      <c r="P2222">
        <f t="shared" si="143"/>
        <v>51.3</v>
      </c>
      <c r="Q2222" t="s">
        <v>8323</v>
      </c>
      <c r="R2222" t="s">
        <v>8328</v>
      </c>
      <c r="S2222" s="13">
        <f t="shared" si="144"/>
        <v>41452.060601851852</v>
      </c>
      <c r="T2222" s="13">
        <f t="shared" si="145"/>
        <v>41482.060601851852</v>
      </c>
      <c r="U2222">
        <f t="shared" si="146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2"/>
        <v>108</v>
      </c>
      <c r="P2223">
        <f t="shared" si="143"/>
        <v>37.200000000000003</v>
      </c>
      <c r="Q2223" t="s">
        <v>8331</v>
      </c>
      <c r="R2223" t="s">
        <v>8349</v>
      </c>
      <c r="S2223" s="13">
        <f t="shared" si="144"/>
        <v>42452.666770833333</v>
      </c>
      <c r="T2223" s="13">
        <f t="shared" si="145"/>
        <v>42483</v>
      </c>
      <c r="U2223">
        <f t="shared" si="146"/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2"/>
        <v>163</v>
      </c>
      <c r="P2224">
        <f t="shared" si="143"/>
        <v>27.1</v>
      </c>
      <c r="Q2224" t="s">
        <v>8331</v>
      </c>
      <c r="R2224" t="s">
        <v>8349</v>
      </c>
      <c r="S2224" s="13">
        <f t="shared" si="144"/>
        <v>40906.787581018521</v>
      </c>
      <c r="T2224" s="13">
        <f t="shared" si="145"/>
        <v>40936.787581018521</v>
      </c>
      <c r="U2224">
        <f t="shared" si="146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2"/>
        <v>106</v>
      </c>
      <c r="P2225">
        <f t="shared" si="143"/>
        <v>206.31</v>
      </c>
      <c r="Q2225" t="s">
        <v>8331</v>
      </c>
      <c r="R2225" t="s">
        <v>8349</v>
      </c>
      <c r="S2225" s="13">
        <f t="shared" si="144"/>
        <v>42152.640833333338</v>
      </c>
      <c r="T2225" s="13">
        <f t="shared" si="145"/>
        <v>42182.640833333338</v>
      </c>
      <c r="U2225">
        <f t="shared" si="146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2"/>
        <v>243</v>
      </c>
      <c r="P2226">
        <f t="shared" si="143"/>
        <v>82.15</v>
      </c>
      <c r="Q2226" t="s">
        <v>8331</v>
      </c>
      <c r="R2226" t="s">
        <v>8349</v>
      </c>
      <c r="S2226" s="13">
        <f t="shared" si="144"/>
        <v>42644.667534722219</v>
      </c>
      <c r="T2226" s="13">
        <f t="shared" si="145"/>
        <v>42672.791666666672</v>
      </c>
      <c r="U2226">
        <f t="shared" si="146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2"/>
        <v>945</v>
      </c>
      <c r="P2227">
        <f t="shared" si="143"/>
        <v>164.8</v>
      </c>
      <c r="Q2227" t="s">
        <v>8331</v>
      </c>
      <c r="R2227" t="s">
        <v>8349</v>
      </c>
      <c r="S2227" s="13">
        <f t="shared" si="144"/>
        <v>41873.79184027778</v>
      </c>
      <c r="T2227" s="13">
        <f t="shared" si="145"/>
        <v>41903.79184027778</v>
      </c>
      <c r="U2227">
        <f t="shared" si="146"/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2"/>
        <v>108</v>
      </c>
      <c r="P2228">
        <f t="shared" si="143"/>
        <v>60.82</v>
      </c>
      <c r="Q2228" t="s">
        <v>8331</v>
      </c>
      <c r="R2228" t="s">
        <v>8349</v>
      </c>
      <c r="S2228" s="13">
        <f t="shared" si="144"/>
        <v>42381.79886574074</v>
      </c>
      <c r="T2228" s="13">
        <f t="shared" si="145"/>
        <v>42412.207638888889</v>
      </c>
      <c r="U2228">
        <f t="shared" si="146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2"/>
        <v>157</v>
      </c>
      <c r="P2229">
        <f t="shared" si="143"/>
        <v>67.97</v>
      </c>
      <c r="Q2229" t="s">
        <v>8331</v>
      </c>
      <c r="R2229" t="s">
        <v>8349</v>
      </c>
      <c r="S2229" s="13">
        <f t="shared" si="144"/>
        <v>41561.807349537034</v>
      </c>
      <c r="T2229" s="13">
        <f t="shared" si="145"/>
        <v>41591.849016203705</v>
      </c>
      <c r="U2229">
        <f t="shared" si="146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2"/>
        <v>1174</v>
      </c>
      <c r="P2230">
        <f t="shared" si="143"/>
        <v>81.56</v>
      </c>
      <c r="Q2230" t="s">
        <v>8331</v>
      </c>
      <c r="R2230" t="s">
        <v>8349</v>
      </c>
      <c r="S2230" s="13">
        <f t="shared" si="144"/>
        <v>42202.278194444443</v>
      </c>
      <c r="T2230" s="13">
        <f t="shared" si="145"/>
        <v>42232.278194444443</v>
      </c>
      <c r="U2230">
        <f t="shared" si="146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2"/>
        <v>171</v>
      </c>
      <c r="P2231">
        <f t="shared" si="143"/>
        <v>25.43</v>
      </c>
      <c r="Q2231" t="s">
        <v>8331</v>
      </c>
      <c r="R2231" t="s">
        <v>8349</v>
      </c>
      <c r="S2231" s="13">
        <f t="shared" si="144"/>
        <v>41484.664247685185</v>
      </c>
      <c r="T2231" s="13">
        <f t="shared" si="145"/>
        <v>41520.166666666664</v>
      </c>
      <c r="U2231">
        <f t="shared" si="146"/>
        <v>2013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2"/>
        <v>126</v>
      </c>
      <c r="P2232">
        <f t="shared" si="143"/>
        <v>21.5</v>
      </c>
      <c r="Q2232" t="s">
        <v>8331</v>
      </c>
      <c r="R2232" t="s">
        <v>8349</v>
      </c>
      <c r="S2232" s="13">
        <f t="shared" si="144"/>
        <v>41724.881099537037</v>
      </c>
      <c r="T2232" s="13">
        <f t="shared" si="145"/>
        <v>41754.881099537037</v>
      </c>
      <c r="U2232">
        <f t="shared" si="146"/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2"/>
        <v>1212</v>
      </c>
      <c r="P2233">
        <f t="shared" si="143"/>
        <v>27.23</v>
      </c>
      <c r="Q2233" t="s">
        <v>8331</v>
      </c>
      <c r="R2233" t="s">
        <v>8349</v>
      </c>
      <c r="S2233" s="13">
        <f t="shared" si="144"/>
        <v>41423.910891203705</v>
      </c>
      <c r="T2233" s="13">
        <f t="shared" si="145"/>
        <v>41450.208333333336</v>
      </c>
      <c r="U2233">
        <f t="shared" si="146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2"/>
        <v>496</v>
      </c>
      <c r="P2234">
        <f t="shared" si="143"/>
        <v>25.09</v>
      </c>
      <c r="Q2234" t="s">
        <v>8331</v>
      </c>
      <c r="R2234" t="s">
        <v>8349</v>
      </c>
      <c r="S2234" s="13">
        <f t="shared" si="144"/>
        <v>41806.794074074074</v>
      </c>
      <c r="T2234" s="13">
        <f t="shared" si="145"/>
        <v>41839.125</v>
      </c>
      <c r="U2234">
        <f t="shared" si="146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2"/>
        <v>332</v>
      </c>
      <c r="P2235">
        <f t="shared" si="143"/>
        <v>21.23</v>
      </c>
      <c r="Q2235" t="s">
        <v>8331</v>
      </c>
      <c r="R2235" t="s">
        <v>8349</v>
      </c>
      <c r="S2235" s="13">
        <f t="shared" si="144"/>
        <v>42331.378923611104</v>
      </c>
      <c r="T2235" s="13">
        <f t="shared" si="145"/>
        <v>42352</v>
      </c>
      <c r="U2235">
        <f t="shared" si="146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2"/>
        <v>1165</v>
      </c>
      <c r="P2236">
        <f t="shared" si="143"/>
        <v>41.61</v>
      </c>
      <c r="Q2236" t="s">
        <v>8331</v>
      </c>
      <c r="R2236" t="s">
        <v>8349</v>
      </c>
      <c r="S2236" s="13">
        <f t="shared" si="144"/>
        <v>42710.824618055558</v>
      </c>
      <c r="T2236" s="13">
        <f t="shared" si="145"/>
        <v>42740.824618055558</v>
      </c>
      <c r="U2236">
        <f t="shared" si="146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2"/>
        <v>153</v>
      </c>
      <c r="P2237">
        <f t="shared" si="143"/>
        <v>135.59</v>
      </c>
      <c r="Q2237" t="s">
        <v>8331</v>
      </c>
      <c r="R2237" t="s">
        <v>8349</v>
      </c>
      <c r="S2237" s="13">
        <f t="shared" si="144"/>
        <v>42062.022118055553</v>
      </c>
      <c r="T2237" s="13">
        <f t="shared" si="145"/>
        <v>42091.980451388896</v>
      </c>
      <c r="U2237">
        <f t="shared" si="146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2"/>
        <v>537</v>
      </c>
      <c r="P2238">
        <f t="shared" si="143"/>
        <v>22.12</v>
      </c>
      <c r="Q2238" t="s">
        <v>8331</v>
      </c>
      <c r="R2238" t="s">
        <v>8349</v>
      </c>
      <c r="S2238" s="13">
        <f t="shared" si="144"/>
        <v>42371.617164351846</v>
      </c>
      <c r="T2238" s="13">
        <f t="shared" si="145"/>
        <v>42401.617164351846</v>
      </c>
      <c r="U2238">
        <f t="shared" si="146"/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2"/>
        <v>353</v>
      </c>
      <c r="P2239">
        <f t="shared" si="143"/>
        <v>64.63</v>
      </c>
      <c r="Q2239" t="s">
        <v>8331</v>
      </c>
      <c r="R2239" t="s">
        <v>8349</v>
      </c>
      <c r="S2239" s="13">
        <f t="shared" si="144"/>
        <v>41915.003275462965</v>
      </c>
      <c r="T2239" s="13">
        <f t="shared" si="145"/>
        <v>41955.332638888889</v>
      </c>
      <c r="U2239">
        <f t="shared" si="146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2"/>
        <v>137</v>
      </c>
      <c r="P2240">
        <f t="shared" si="143"/>
        <v>69.569999999999993</v>
      </c>
      <c r="Q2240" t="s">
        <v>8331</v>
      </c>
      <c r="R2240" t="s">
        <v>8349</v>
      </c>
      <c r="S2240" s="13">
        <f t="shared" si="144"/>
        <v>42774.621712962966</v>
      </c>
      <c r="T2240" s="13">
        <f t="shared" si="145"/>
        <v>42804.621712962966</v>
      </c>
      <c r="U2240">
        <f t="shared" si="146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2"/>
        <v>128</v>
      </c>
      <c r="P2241">
        <f t="shared" si="143"/>
        <v>75.13</v>
      </c>
      <c r="Q2241" t="s">
        <v>8331</v>
      </c>
      <c r="R2241" t="s">
        <v>8349</v>
      </c>
      <c r="S2241" s="13">
        <f t="shared" si="144"/>
        <v>41572.958495370374</v>
      </c>
      <c r="T2241" s="13">
        <f t="shared" si="145"/>
        <v>41609.168055555558</v>
      </c>
      <c r="U2241">
        <f t="shared" si="146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7">ROUND(E2242/D2242*100,0)</f>
        <v>271</v>
      </c>
      <c r="P2242">
        <f t="shared" si="143"/>
        <v>140.97999999999999</v>
      </c>
      <c r="Q2242" t="s">
        <v>8331</v>
      </c>
      <c r="R2242" t="s">
        <v>8349</v>
      </c>
      <c r="S2242" s="13">
        <f t="shared" si="144"/>
        <v>42452.825740740736</v>
      </c>
      <c r="T2242" s="13">
        <f t="shared" si="145"/>
        <v>42482.825740740736</v>
      </c>
      <c r="U2242">
        <f t="shared" si="146"/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7"/>
        <v>806</v>
      </c>
      <c r="P2243">
        <f t="shared" ref="P2243:P2306" si="148">IFERROR(ROUND(E2243/L2243,2),0)</f>
        <v>49.47</v>
      </c>
      <c r="Q2243" t="s">
        <v>8331</v>
      </c>
      <c r="R2243" t="s">
        <v>8349</v>
      </c>
      <c r="S2243" s="13">
        <f t="shared" ref="S2243:S2306" si="149">(((J2243/60)/60)/24)+DATE(1970,1,1)</f>
        <v>42766.827546296292</v>
      </c>
      <c r="T2243" s="13">
        <f t="shared" ref="T2243:T2306" si="150">(((I2243/60)/60)/24)+DATE(1970,1,1)</f>
        <v>42796.827546296292</v>
      </c>
      <c r="U2243">
        <f t="shared" si="146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7"/>
        <v>1360</v>
      </c>
      <c r="P2244">
        <f t="shared" si="148"/>
        <v>53.87</v>
      </c>
      <c r="Q2244" t="s">
        <v>8331</v>
      </c>
      <c r="R2244" t="s">
        <v>8349</v>
      </c>
      <c r="S2244" s="13">
        <f t="shared" si="149"/>
        <v>41569.575613425928</v>
      </c>
      <c r="T2244" s="13">
        <f t="shared" si="150"/>
        <v>41605.126388888886</v>
      </c>
      <c r="U2244">
        <f t="shared" si="146"/>
        <v>2013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7"/>
        <v>930250</v>
      </c>
      <c r="P2245">
        <f t="shared" si="148"/>
        <v>4.57</v>
      </c>
      <c r="Q2245" t="s">
        <v>8331</v>
      </c>
      <c r="R2245" t="s">
        <v>8349</v>
      </c>
      <c r="S2245" s="13">
        <f t="shared" si="149"/>
        <v>42800.751041666663</v>
      </c>
      <c r="T2245" s="13">
        <f t="shared" si="150"/>
        <v>42807.125</v>
      </c>
      <c r="U2245">
        <f t="shared" si="146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7"/>
        <v>377</v>
      </c>
      <c r="P2246">
        <f t="shared" si="148"/>
        <v>65</v>
      </c>
      <c r="Q2246" t="s">
        <v>8331</v>
      </c>
      <c r="R2246" t="s">
        <v>8349</v>
      </c>
      <c r="S2246" s="13">
        <f t="shared" si="149"/>
        <v>42647.818819444445</v>
      </c>
      <c r="T2246" s="13">
        <f t="shared" si="150"/>
        <v>42659.854166666672</v>
      </c>
      <c r="U2246">
        <f t="shared" si="146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7"/>
        <v>2647</v>
      </c>
      <c r="P2247">
        <f t="shared" si="148"/>
        <v>53.48</v>
      </c>
      <c r="Q2247" t="s">
        <v>8331</v>
      </c>
      <c r="R2247" t="s">
        <v>8349</v>
      </c>
      <c r="S2247" s="13">
        <f t="shared" si="149"/>
        <v>41660.708530092597</v>
      </c>
      <c r="T2247" s="13">
        <f t="shared" si="150"/>
        <v>41691.75</v>
      </c>
      <c r="U2247">
        <f t="shared" si="146"/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7"/>
        <v>100</v>
      </c>
      <c r="P2248">
        <f t="shared" si="148"/>
        <v>43.91</v>
      </c>
      <c r="Q2248" t="s">
        <v>8331</v>
      </c>
      <c r="R2248" t="s">
        <v>8349</v>
      </c>
      <c r="S2248" s="13">
        <f t="shared" si="149"/>
        <v>42221.79178240741</v>
      </c>
      <c r="T2248" s="13">
        <f t="shared" si="150"/>
        <v>42251.79178240741</v>
      </c>
      <c r="U2248">
        <f t="shared" si="146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7"/>
        <v>104</v>
      </c>
      <c r="P2249">
        <f t="shared" si="148"/>
        <v>50.85</v>
      </c>
      <c r="Q2249" t="s">
        <v>8331</v>
      </c>
      <c r="R2249" t="s">
        <v>8349</v>
      </c>
      <c r="S2249" s="13">
        <f t="shared" si="149"/>
        <v>42200.666261574079</v>
      </c>
      <c r="T2249" s="13">
        <f t="shared" si="150"/>
        <v>42214.666261574079</v>
      </c>
      <c r="U2249">
        <f t="shared" si="146"/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7"/>
        <v>107</v>
      </c>
      <c r="P2250">
        <f t="shared" si="148"/>
        <v>58.63</v>
      </c>
      <c r="Q2250" t="s">
        <v>8331</v>
      </c>
      <c r="R2250" t="s">
        <v>8349</v>
      </c>
      <c r="S2250" s="13">
        <f t="shared" si="149"/>
        <v>42688.875902777778</v>
      </c>
      <c r="T2250" s="13">
        <f t="shared" si="150"/>
        <v>42718.875902777778</v>
      </c>
      <c r="U2250">
        <f t="shared" si="146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7"/>
        <v>169</v>
      </c>
      <c r="P2251">
        <f t="shared" si="148"/>
        <v>32.82</v>
      </c>
      <c r="Q2251" t="s">
        <v>8331</v>
      </c>
      <c r="R2251" t="s">
        <v>8349</v>
      </c>
      <c r="S2251" s="13">
        <f t="shared" si="149"/>
        <v>41336.703298611108</v>
      </c>
      <c r="T2251" s="13">
        <f t="shared" si="150"/>
        <v>41366.661631944444</v>
      </c>
      <c r="U2251">
        <f t="shared" si="146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7"/>
        <v>975</v>
      </c>
      <c r="P2252">
        <f t="shared" si="148"/>
        <v>426.93</v>
      </c>
      <c r="Q2252" t="s">
        <v>8331</v>
      </c>
      <c r="R2252" t="s">
        <v>8349</v>
      </c>
      <c r="S2252" s="13">
        <f t="shared" si="149"/>
        <v>42677.005474537036</v>
      </c>
      <c r="T2252" s="13">
        <f t="shared" si="150"/>
        <v>42707.0471412037</v>
      </c>
      <c r="U2252">
        <f t="shared" si="146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7"/>
        <v>134</v>
      </c>
      <c r="P2253">
        <f t="shared" si="148"/>
        <v>23.81</v>
      </c>
      <c r="Q2253" t="s">
        <v>8331</v>
      </c>
      <c r="R2253" t="s">
        <v>8349</v>
      </c>
      <c r="S2253" s="13">
        <f t="shared" si="149"/>
        <v>41846.34579861111</v>
      </c>
      <c r="T2253" s="13">
        <f t="shared" si="150"/>
        <v>41867.34579861111</v>
      </c>
      <c r="U2253">
        <f t="shared" si="146"/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7"/>
        <v>272</v>
      </c>
      <c r="P2254">
        <f t="shared" si="148"/>
        <v>98.41</v>
      </c>
      <c r="Q2254" t="s">
        <v>8331</v>
      </c>
      <c r="R2254" t="s">
        <v>8349</v>
      </c>
      <c r="S2254" s="13">
        <f t="shared" si="149"/>
        <v>42573.327986111108</v>
      </c>
      <c r="T2254" s="13">
        <f t="shared" si="150"/>
        <v>42588.327986111108</v>
      </c>
      <c r="U2254">
        <f t="shared" si="146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7"/>
        <v>113</v>
      </c>
      <c r="P2255">
        <f t="shared" si="148"/>
        <v>107.32</v>
      </c>
      <c r="Q2255" t="s">
        <v>8331</v>
      </c>
      <c r="R2255" t="s">
        <v>8349</v>
      </c>
      <c r="S2255" s="13">
        <f t="shared" si="149"/>
        <v>42296.631331018521</v>
      </c>
      <c r="T2255" s="13">
        <f t="shared" si="150"/>
        <v>42326.672997685186</v>
      </c>
      <c r="U2255">
        <f t="shared" si="146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7"/>
        <v>460</v>
      </c>
      <c r="P2256">
        <f t="shared" si="148"/>
        <v>11.67</v>
      </c>
      <c r="Q2256" t="s">
        <v>8331</v>
      </c>
      <c r="R2256" t="s">
        <v>8349</v>
      </c>
      <c r="S2256" s="13">
        <f t="shared" si="149"/>
        <v>42752.647777777776</v>
      </c>
      <c r="T2256" s="13">
        <f t="shared" si="150"/>
        <v>42759.647777777776</v>
      </c>
      <c r="U2256">
        <f t="shared" si="146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7"/>
        <v>287</v>
      </c>
      <c r="P2257">
        <f t="shared" si="148"/>
        <v>41.78</v>
      </c>
      <c r="Q2257" t="s">
        <v>8331</v>
      </c>
      <c r="R2257" t="s">
        <v>8349</v>
      </c>
      <c r="S2257" s="13">
        <f t="shared" si="149"/>
        <v>42467.951979166668</v>
      </c>
      <c r="T2257" s="13">
        <f t="shared" si="150"/>
        <v>42497.951979166668</v>
      </c>
      <c r="U2257">
        <f t="shared" ref="U2257:U2320" si="151">YEAR(S2257)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7"/>
        <v>223</v>
      </c>
      <c r="P2258">
        <f t="shared" si="148"/>
        <v>21.38</v>
      </c>
      <c r="Q2258" t="s">
        <v>8331</v>
      </c>
      <c r="R2258" t="s">
        <v>8349</v>
      </c>
      <c r="S2258" s="13">
        <f t="shared" si="149"/>
        <v>42682.451921296291</v>
      </c>
      <c r="T2258" s="13">
        <f t="shared" si="150"/>
        <v>42696.451921296291</v>
      </c>
      <c r="U2258">
        <f t="shared" si="15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7"/>
        <v>636</v>
      </c>
      <c r="P2259">
        <f t="shared" si="148"/>
        <v>94.1</v>
      </c>
      <c r="Q2259" t="s">
        <v>8331</v>
      </c>
      <c r="R2259" t="s">
        <v>8349</v>
      </c>
      <c r="S2259" s="13">
        <f t="shared" si="149"/>
        <v>42505.936678240745</v>
      </c>
      <c r="T2259" s="13">
        <f t="shared" si="150"/>
        <v>42540.958333333328</v>
      </c>
      <c r="U2259">
        <f t="shared" si="15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7"/>
        <v>147</v>
      </c>
      <c r="P2260">
        <f t="shared" si="148"/>
        <v>15.72</v>
      </c>
      <c r="Q2260" t="s">
        <v>8331</v>
      </c>
      <c r="R2260" t="s">
        <v>8349</v>
      </c>
      <c r="S2260" s="13">
        <f t="shared" si="149"/>
        <v>42136.75100694444</v>
      </c>
      <c r="T2260" s="13">
        <f t="shared" si="150"/>
        <v>42166.75100694444</v>
      </c>
      <c r="U2260">
        <f t="shared" si="151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7"/>
        <v>1867</v>
      </c>
      <c r="P2261">
        <f t="shared" si="148"/>
        <v>90.64</v>
      </c>
      <c r="Q2261" t="s">
        <v>8331</v>
      </c>
      <c r="R2261" t="s">
        <v>8349</v>
      </c>
      <c r="S2261" s="13">
        <f t="shared" si="149"/>
        <v>42702.804814814815</v>
      </c>
      <c r="T2261" s="13">
        <f t="shared" si="150"/>
        <v>42712.804814814815</v>
      </c>
      <c r="U2261">
        <f t="shared" si="151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7"/>
        <v>327</v>
      </c>
      <c r="P2262">
        <f t="shared" si="148"/>
        <v>97.3</v>
      </c>
      <c r="Q2262" t="s">
        <v>8331</v>
      </c>
      <c r="R2262" t="s">
        <v>8349</v>
      </c>
      <c r="S2262" s="13">
        <f t="shared" si="149"/>
        <v>41695.016782407409</v>
      </c>
      <c r="T2262" s="13">
        <f t="shared" si="150"/>
        <v>41724.975115740745</v>
      </c>
      <c r="U2262">
        <f t="shared" si="151"/>
        <v>2014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7"/>
        <v>780</v>
      </c>
      <c r="P2263">
        <f t="shared" si="148"/>
        <v>37.119999999999997</v>
      </c>
      <c r="Q2263" t="s">
        <v>8331</v>
      </c>
      <c r="R2263" t="s">
        <v>8349</v>
      </c>
      <c r="S2263" s="13">
        <f t="shared" si="149"/>
        <v>42759.724768518514</v>
      </c>
      <c r="T2263" s="13">
        <f t="shared" si="150"/>
        <v>42780.724768518514</v>
      </c>
      <c r="U2263">
        <f t="shared" si="15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7"/>
        <v>154</v>
      </c>
      <c r="P2264">
        <f t="shared" si="148"/>
        <v>28.1</v>
      </c>
      <c r="Q2264" t="s">
        <v>8331</v>
      </c>
      <c r="R2264" t="s">
        <v>8349</v>
      </c>
      <c r="S2264" s="13">
        <f t="shared" si="149"/>
        <v>41926.585162037038</v>
      </c>
      <c r="T2264" s="13">
        <f t="shared" si="150"/>
        <v>41961</v>
      </c>
      <c r="U2264">
        <f t="shared" si="15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7"/>
        <v>116</v>
      </c>
      <c r="P2265">
        <f t="shared" si="148"/>
        <v>144.43</v>
      </c>
      <c r="Q2265" t="s">
        <v>8331</v>
      </c>
      <c r="R2265" t="s">
        <v>8349</v>
      </c>
      <c r="S2265" s="13">
        <f t="shared" si="149"/>
        <v>42014.832326388889</v>
      </c>
      <c r="T2265" s="13">
        <f t="shared" si="150"/>
        <v>42035.832326388889</v>
      </c>
      <c r="U2265">
        <f t="shared" si="15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7"/>
        <v>180</v>
      </c>
      <c r="P2266">
        <f t="shared" si="148"/>
        <v>24.27</v>
      </c>
      <c r="Q2266" t="s">
        <v>8331</v>
      </c>
      <c r="R2266" t="s">
        <v>8349</v>
      </c>
      <c r="S2266" s="13">
        <f t="shared" si="149"/>
        <v>42496.582337962958</v>
      </c>
      <c r="T2266" s="13">
        <f t="shared" si="150"/>
        <v>42513.125</v>
      </c>
      <c r="U2266">
        <f t="shared" si="151"/>
        <v>2016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7"/>
        <v>299</v>
      </c>
      <c r="P2267">
        <f t="shared" si="148"/>
        <v>35.119999999999997</v>
      </c>
      <c r="Q2267" t="s">
        <v>8331</v>
      </c>
      <c r="R2267" t="s">
        <v>8349</v>
      </c>
      <c r="S2267" s="13">
        <f t="shared" si="149"/>
        <v>42689.853090277778</v>
      </c>
      <c r="T2267" s="13">
        <f t="shared" si="150"/>
        <v>42696.853090277778</v>
      </c>
      <c r="U2267">
        <f t="shared" si="15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7"/>
        <v>320</v>
      </c>
      <c r="P2268">
        <f t="shared" si="148"/>
        <v>24.76</v>
      </c>
      <c r="Q2268" t="s">
        <v>8331</v>
      </c>
      <c r="R2268" t="s">
        <v>8349</v>
      </c>
      <c r="S2268" s="13">
        <f t="shared" si="149"/>
        <v>42469.874907407408</v>
      </c>
      <c r="T2268" s="13">
        <f t="shared" si="150"/>
        <v>42487.083333333328</v>
      </c>
      <c r="U2268">
        <f t="shared" si="15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7"/>
        <v>381</v>
      </c>
      <c r="P2269">
        <f t="shared" si="148"/>
        <v>188.38</v>
      </c>
      <c r="Q2269" t="s">
        <v>8331</v>
      </c>
      <c r="R2269" t="s">
        <v>8349</v>
      </c>
      <c r="S2269" s="13">
        <f t="shared" si="149"/>
        <v>41968.829826388886</v>
      </c>
      <c r="T2269" s="13">
        <f t="shared" si="150"/>
        <v>41994.041666666672</v>
      </c>
      <c r="U2269">
        <f t="shared" si="151"/>
        <v>2014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7"/>
        <v>103</v>
      </c>
      <c r="P2270">
        <f t="shared" si="148"/>
        <v>148.08000000000001</v>
      </c>
      <c r="Q2270" t="s">
        <v>8331</v>
      </c>
      <c r="R2270" t="s">
        <v>8349</v>
      </c>
      <c r="S2270" s="13">
        <f t="shared" si="149"/>
        <v>42776.082349537035</v>
      </c>
      <c r="T2270" s="13">
        <f t="shared" si="150"/>
        <v>42806.082349537035</v>
      </c>
      <c r="U2270">
        <f t="shared" si="15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7"/>
        <v>1802</v>
      </c>
      <c r="P2271">
        <f t="shared" si="148"/>
        <v>49.93</v>
      </c>
      <c r="Q2271" t="s">
        <v>8331</v>
      </c>
      <c r="R2271" t="s">
        <v>8349</v>
      </c>
      <c r="S2271" s="13">
        <f t="shared" si="149"/>
        <v>42776.704432870371</v>
      </c>
      <c r="T2271" s="13">
        <f t="shared" si="150"/>
        <v>42801.208333333328</v>
      </c>
      <c r="U2271">
        <f t="shared" si="15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7"/>
        <v>720</v>
      </c>
      <c r="P2272">
        <f t="shared" si="148"/>
        <v>107.82</v>
      </c>
      <c r="Q2272" t="s">
        <v>8331</v>
      </c>
      <c r="R2272" t="s">
        <v>8349</v>
      </c>
      <c r="S2272" s="13">
        <f t="shared" si="149"/>
        <v>42725.869363425925</v>
      </c>
      <c r="T2272" s="13">
        <f t="shared" si="150"/>
        <v>42745.915972222225</v>
      </c>
      <c r="U2272">
        <f t="shared" si="151"/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7"/>
        <v>283</v>
      </c>
      <c r="P2273">
        <f t="shared" si="148"/>
        <v>42.63</v>
      </c>
      <c r="Q2273" t="s">
        <v>8331</v>
      </c>
      <c r="R2273" t="s">
        <v>8349</v>
      </c>
      <c r="S2273" s="13">
        <f t="shared" si="149"/>
        <v>42684.000046296293</v>
      </c>
      <c r="T2273" s="13">
        <f t="shared" si="150"/>
        <v>42714.000046296293</v>
      </c>
      <c r="U2273">
        <f t="shared" si="15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7"/>
        <v>1357</v>
      </c>
      <c r="P2274">
        <f t="shared" si="148"/>
        <v>14.37</v>
      </c>
      <c r="Q2274" t="s">
        <v>8331</v>
      </c>
      <c r="R2274" t="s">
        <v>8349</v>
      </c>
      <c r="S2274" s="13">
        <f t="shared" si="149"/>
        <v>42315.699490740735</v>
      </c>
      <c r="T2274" s="13">
        <f t="shared" si="150"/>
        <v>42345.699490740735</v>
      </c>
      <c r="U2274">
        <f t="shared" si="151"/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7"/>
        <v>220</v>
      </c>
      <c r="P2275">
        <f t="shared" si="148"/>
        <v>37.479999999999997</v>
      </c>
      <c r="Q2275" t="s">
        <v>8331</v>
      </c>
      <c r="R2275" t="s">
        <v>8349</v>
      </c>
      <c r="S2275" s="13">
        <f t="shared" si="149"/>
        <v>42781.549097222218</v>
      </c>
      <c r="T2275" s="13">
        <f t="shared" si="150"/>
        <v>42806.507430555561</v>
      </c>
      <c r="U2275">
        <f t="shared" si="15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7"/>
        <v>120</v>
      </c>
      <c r="P2276">
        <f t="shared" si="148"/>
        <v>30.2</v>
      </c>
      <c r="Q2276" t="s">
        <v>8331</v>
      </c>
      <c r="R2276" t="s">
        <v>8349</v>
      </c>
      <c r="S2276" s="13">
        <f t="shared" si="149"/>
        <v>41663.500659722224</v>
      </c>
      <c r="T2276" s="13">
        <f t="shared" si="150"/>
        <v>41693.500659722224</v>
      </c>
      <c r="U2276">
        <f t="shared" si="15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7"/>
        <v>408</v>
      </c>
      <c r="P2277">
        <f t="shared" si="148"/>
        <v>33.549999999999997</v>
      </c>
      <c r="Q2277" t="s">
        <v>8331</v>
      </c>
      <c r="R2277" t="s">
        <v>8349</v>
      </c>
      <c r="S2277" s="13">
        <f t="shared" si="149"/>
        <v>41965.616655092599</v>
      </c>
      <c r="T2277" s="13">
        <f t="shared" si="150"/>
        <v>41995.616655092599</v>
      </c>
      <c r="U2277">
        <f t="shared" si="15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7"/>
        <v>106</v>
      </c>
      <c r="P2278">
        <f t="shared" si="148"/>
        <v>64.75</v>
      </c>
      <c r="Q2278" t="s">
        <v>8331</v>
      </c>
      <c r="R2278" t="s">
        <v>8349</v>
      </c>
      <c r="S2278" s="13">
        <f t="shared" si="149"/>
        <v>41614.651493055557</v>
      </c>
      <c r="T2278" s="13">
        <f t="shared" si="150"/>
        <v>41644.651493055557</v>
      </c>
      <c r="U2278">
        <f t="shared" si="151"/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7"/>
        <v>141</v>
      </c>
      <c r="P2279">
        <f t="shared" si="148"/>
        <v>57.93</v>
      </c>
      <c r="Q2279" t="s">
        <v>8331</v>
      </c>
      <c r="R2279" t="s">
        <v>8349</v>
      </c>
      <c r="S2279" s="13">
        <f t="shared" si="149"/>
        <v>40936.678506944445</v>
      </c>
      <c r="T2279" s="13">
        <f t="shared" si="150"/>
        <v>40966.678506944445</v>
      </c>
      <c r="U2279">
        <f t="shared" si="151"/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7"/>
        <v>271</v>
      </c>
      <c r="P2280">
        <f t="shared" si="148"/>
        <v>53.08</v>
      </c>
      <c r="Q2280" t="s">
        <v>8331</v>
      </c>
      <c r="R2280" t="s">
        <v>8349</v>
      </c>
      <c r="S2280" s="13">
        <f t="shared" si="149"/>
        <v>42338.709108796291</v>
      </c>
      <c r="T2280" s="13">
        <f t="shared" si="150"/>
        <v>42372.957638888889</v>
      </c>
      <c r="U2280">
        <f t="shared" si="15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7"/>
        <v>154</v>
      </c>
      <c r="P2281">
        <f t="shared" si="148"/>
        <v>48.06</v>
      </c>
      <c r="Q2281" t="s">
        <v>8331</v>
      </c>
      <c r="R2281" t="s">
        <v>8349</v>
      </c>
      <c r="S2281" s="13">
        <f t="shared" si="149"/>
        <v>42020.806701388887</v>
      </c>
      <c r="T2281" s="13">
        <f t="shared" si="150"/>
        <v>42039.166666666672</v>
      </c>
      <c r="U2281">
        <f t="shared" si="15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7"/>
        <v>404</v>
      </c>
      <c r="P2282">
        <f t="shared" si="148"/>
        <v>82.4</v>
      </c>
      <c r="Q2282" t="s">
        <v>8331</v>
      </c>
      <c r="R2282" t="s">
        <v>8349</v>
      </c>
      <c r="S2282" s="13">
        <f t="shared" si="149"/>
        <v>42234.624895833331</v>
      </c>
      <c r="T2282" s="13">
        <f t="shared" si="150"/>
        <v>42264.624895833331</v>
      </c>
      <c r="U2282">
        <f t="shared" si="151"/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7"/>
        <v>185</v>
      </c>
      <c r="P2283">
        <f t="shared" si="148"/>
        <v>50.45</v>
      </c>
      <c r="Q2283" t="s">
        <v>8323</v>
      </c>
      <c r="R2283" t="s">
        <v>8324</v>
      </c>
      <c r="S2283" s="13">
        <f t="shared" si="149"/>
        <v>40687.285844907405</v>
      </c>
      <c r="T2283" s="13">
        <f t="shared" si="150"/>
        <v>40749.284722222219</v>
      </c>
      <c r="U2283">
        <f t="shared" si="151"/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7"/>
        <v>185</v>
      </c>
      <c r="P2284">
        <f t="shared" si="148"/>
        <v>115.83</v>
      </c>
      <c r="Q2284" t="s">
        <v>8323</v>
      </c>
      <c r="R2284" t="s">
        <v>8324</v>
      </c>
      <c r="S2284" s="13">
        <f t="shared" si="149"/>
        <v>42323.17460648148</v>
      </c>
      <c r="T2284" s="13">
        <f t="shared" si="150"/>
        <v>42383.17460648148</v>
      </c>
      <c r="U2284">
        <f t="shared" si="151"/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7"/>
        <v>101</v>
      </c>
      <c r="P2285">
        <f t="shared" si="148"/>
        <v>63.03</v>
      </c>
      <c r="Q2285" t="s">
        <v>8323</v>
      </c>
      <c r="R2285" t="s">
        <v>8324</v>
      </c>
      <c r="S2285" s="13">
        <f t="shared" si="149"/>
        <v>40978.125046296293</v>
      </c>
      <c r="T2285" s="13">
        <f t="shared" si="150"/>
        <v>41038.083379629628</v>
      </c>
      <c r="U2285">
        <f t="shared" si="15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7"/>
        <v>106</v>
      </c>
      <c r="P2286">
        <f t="shared" si="148"/>
        <v>108.02</v>
      </c>
      <c r="Q2286" t="s">
        <v>8323</v>
      </c>
      <c r="R2286" t="s">
        <v>8324</v>
      </c>
      <c r="S2286" s="13">
        <f t="shared" si="149"/>
        <v>40585.796817129631</v>
      </c>
      <c r="T2286" s="13">
        <f t="shared" si="150"/>
        <v>40614.166666666664</v>
      </c>
      <c r="U2286">
        <f t="shared" si="151"/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7"/>
        <v>121</v>
      </c>
      <c r="P2287">
        <f t="shared" si="148"/>
        <v>46.09</v>
      </c>
      <c r="Q2287" t="s">
        <v>8323</v>
      </c>
      <c r="R2287" t="s">
        <v>8324</v>
      </c>
      <c r="S2287" s="13">
        <f t="shared" si="149"/>
        <v>41059.185682870368</v>
      </c>
      <c r="T2287" s="13">
        <f t="shared" si="150"/>
        <v>41089.185682870368</v>
      </c>
      <c r="U2287">
        <f t="shared" si="15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7"/>
        <v>100</v>
      </c>
      <c r="P2288">
        <f t="shared" si="148"/>
        <v>107.21</v>
      </c>
      <c r="Q2288" t="s">
        <v>8323</v>
      </c>
      <c r="R2288" t="s">
        <v>8324</v>
      </c>
      <c r="S2288" s="13">
        <f t="shared" si="149"/>
        <v>41494.963587962964</v>
      </c>
      <c r="T2288" s="13">
        <f t="shared" si="150"/>
        <v>41523.165972222225</v>
      </c>
      <c r="U2288">
        <f t="shared" si="15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7"/>
        <v>120</v>
      </c>
      <c r="P2289">
        <f t="shared" si="148"/>
        <v>50.93</v>
      </c>
      <c r="Q2289" t="s">
        <v>8323</v>
      </c>
      <c r="R2289" t="s">
        <v>8324</v>
      </c>
      <c r="S2289" s="13">
        <f t="shared" si="149"/>
        <v>41792.667361111111</v>
      </c>
      <c r="T2289" s="13">
        <f t="shared" si="150"/>
        <v>41813.667361111111</v>
      </c>
      <c r="U2289">
        <f t="shared" si="151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7"/>
        <v>100</v>
      </c>
      <c r="P2290">
        <f t="shared" si="148"/>
        <v>40.04</v>
      </c>
      <c r="Q2290" t="s">
        <v>8323</v>
      </c>
      <c r="R2290" t="s">
        <v>8324</v>
      </c>
      <c r="S2290" s="13">
        <f t="shared" si="149"/>
        <v>41067.827418981484</v>
      </c>
      <c r="T2290" s="13">
        <f t="shared" si="150"/>
        <v>41086.75</v>
      </c>
      <c r="U2290">
        <f t="shared" si="151"/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7"/>
        <v>107</v>
      </c>
      <c r="P2291">
        <f t="shared" si="148"/>
        <v>64.44</v>
      </c>
      <c r="Q2291" t="s">
        <v>8323</v>
      </c>
      <c r="R2291" t="s">
        <v>8324</v>
      </c>
      <c r="S2291" s="13">
        <f t="shared" si="149"/>
        <v>41571.998379629629</v>
      </c>
      <c r="T2291" s="13">
        <f t="shared" si="150"/>
        <v>41614.973611111112</v>
      </c>
      <c r="U2291">
        <f t="shared" si="15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7"/>
        <v>104</v>
      </c>
      <c r="P2292">
        <f t="shared" si="148"/>
        <v>53.83</v>
      </c>
      <c r="Q2292" t="s">
        <v>8323</v>
      </c>
      <c r="R2292" t="s">
        <v>8324</v>
      </c>
      <c r="S2292" s="13">
        <f t="shared" si="149"/>
        <v>40070.253819444442</v>
      </c>
      <c r="T2292" s="13">
        <f t="shared" si="150"/>
        <v>40148.708333333336</v>
      </c>
      <c r="U2292">
        <f t="shared" si="151"/>
        <v>2009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7"/>
        <v>173</v>
      </c>
      <c r="P2293">
        <f t="shared" si="148"/>
        <v>100.47</v>
      </c>
      <c r="Q2293" t="s">
        <v>8323</v>
      </c>
      <c r="R2293" t="s">
        <v>8324</v>
      </c>
      <c r="S2293" s="13">
        <f t="shared" si="149"/>
        <v>40987.977060185185</v>
      </c>
      <c r="T2293" s="13">
        <f t="shared" si="150"/>
        <v>41022.166666666664</v>
      </c>
      <c r="U2293">
        <f t="shared" si="151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7"/>
        <v>107</v>
      </c>
      <c r="P2294">
        <f t="shared" si="148"/>
        <v>46.63</v>
      </c>
      <c r="Q2294" t="s">
        <v>8323</v>
      </c>
      <c r="R2294" t="s">
        <v>8324</v>
      </c>
      <c r="S2294" s="13">
        <f t="shared" si="149"/>
        <v>40987.697638888887</v>
      </c>
      <c r="T2294" s="13">
        <f t="shared" si="150"/>
        <v>41017.697638888887</v>
      </c>
      <c r="U2294">
        <f t="shared" si="15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7"/>
        <v>108</v>
      </c>
      <c r="P2295">
        <f t="shared" si="148"/>
        <v>34.07</v>
      </c>
      <c r="Q2295" t="s">
        <v>8323</v>
      </c>
      <c r="R2295" t="s">
        <v>8324</v>
      </c>
      <c r="S2295" s="13">
        <f t="shared" si="149"/>
        <v>41151.708321759259</v>
      </c>
      <c r="T2295" s="13">
        <f t="shared" si="150"/>
        <v>41177.165972222225</v>
      </c>
      <c r="U2295">
        <f t="shared" si="15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7"/>
        <v>146</v>
      </c>
      <c r="P2296">
        <f t="shared" si="148"/>
        <v>65.209999999999994</v>
      </c>
      <c r="Q2296" t="s">
        <v>8323</v>
      </c>
      <c r="R2296" t="s">
        <v>8324</v>
      </c>
      <c r="S2296" s="13">
        <f t="shared" si="149"/>
        <v>41264.72314814815</v>
      </c>
      <c r="T2296" s="13">
        <f t="shared" si="150"/>
        <v>41294.72314814815</v>
      </c>
      <c r="U2296">
        <f t="shared" si="15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7"/>
        <v>125</v>
      </c>
      <c r="P2297">
        <f t="shared" si="148"/>
        <v>44.21</v>
      </c>
      <c r="Q2297" t="s">
        <v>8323</v>
      </c>
      <c r="R2297" t="s">
        <v>8324</v>
      </c>
      <c r="S2297" s="13">
        <f t="shared" si="149"/>
        <v>41270.954351851848</v>
      </c>
      <c r="T2297" s="13">
        <f t="shared" si="150"/>
        <v>41300.954351851848</v>
      </c>
      <c r="U2297">
        <f t="shared" si="15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7"/>
        <v>149</v>
      </c>
      <c r="P2298">
        <f t="shared" si="148"/>
        <v>71.97</v>
      </c>
      <c r="Q2298" t="s">
        <v>8323</v>
      </c>
      <c r="R2298" t="s">
        <v>8324</v>
      </c>
      <c r="S2298" s="13">
        <f t="shared" si="149"/>
        <v>40927.731782407405</v>
      </c>
      <c r="T2298" s="13">
        <f t="shared" si="150"/>
        <v>40962.731782407405</v>
      </c>
      <c r="U2298">
        <f t="shared" si="15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7"/>
        <v>101</v>
      </c>
      <c r="P2299">
        <f t="shared" si="148"/>
        <v>52.95</v>
      </c>
      <c r="Q2299" t="s">
        <v>8323</v>
      </c>
      <c r="R2299" t="s">
        <v>8324</v>
      </c>
      <c r="S2299" s="13">
        <f t="shared" si="149"/>
        <v>40948.042233796295</v>
      </c>
      <c r="T2299" s="13">
        <f t="shared" si="150"/>
        <v>40982.165972222225</v>
      </c>
      <c r="U2299">
        <f t="shared" si="15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7"/>
        <v>105</v>
      </c>
      <c r="P2300">
        <f t="shared" si="148"/>
        <v>109.45</v>
      </c>
      <c r="Q2300" t="s">
        <v>8323</v>
      </c>
      <c r="R2300" t="s">
        <v>8324</v>
      </c>
      <c r="S2300" s="13">
        <f t="shared" si="149"/>
        <v>41694.84065972222</v>
      </c>
      <c r="T2300" s="13">
        <f t="shared" si="150"/>
        <v>41724.798993055556</v>
      </c>
      <c r="U2300">
        <f t="shared" si="15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7"/>
        <v>350</v>
      </c>
      <c r="P2301">
        <f t="shared" si="148"/>
        <v>75.040000000000006</v>
      </c>
      <c r="Q2301" t="s">
        <v>8323</v>
      </c>
      <c r="R2301" t="s">
        <v>8324</v>
      </c>
      <c r="S2301" s="13">
        <f t="shared" si="149"/>
        <v>40565.032511574071</v>
      </c>
      <c r="T2301" s="13">
        <f t="shared" si="150"/>
        <v>40580.032511574071</v>
      </c>
      <c r="U2301">
        <f t="shared" si="15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7"/>
        <v>101</v>
      </c>
      <c r="P2302">
        <f t="shared" si="148"/>
        <v>115.71</v>
      </c>
      <c r="Q2302" t="s">
        <v>8323</v>
      </c>
      <c r="R2302" t="s">
        <v>8324</v>
      </c>
      <c r="S2302" s="13">
        <f t="shared" si="149"/>
        <v>41074.727037037039</v>
      </c>
      <c r="T2302" s="13">
        <f t="shared" si="150"/>
        <v>41088.727037037039</v>
      </c>
      <c r="U2302">
        <f t="shared" si="15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7"/>
        <v>134</v>
      </c>
      <c r="P2303">
        <f t="shared" si="148"/>
        <v>31.66</v>
      </c>
      <c r="Q2303" t="s">
        <v>8323</v>
      </c>
      <c r="R2303" t="s">
        <v>8327</v>
      </c>
      <c r="S2303" s="13">
        <f t="shared" si="149"/>
        <v>41416.146944444445</v>
      </c>
      <c r="T2303" s="13">
        <f t="shared" si="150"/>
        <v>41446.146944444445</v>
      </c>
      <c r="U2303">
        <f t="shared" si="15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7"/>
        <v>171</v>
      </c>
      <c r="P2304">
        <f t="shared" si="148"/>
        <v>46.18</v>
      </c>
      <c r="Q2304" t="s">
        <v>8323</v>
      </c>
      <c r="R2304" t="s">
        <v>8327</v>
      </c>
      <c r="S2304" s="13">
        <f t="shared" si="149"/>
        <v>41605.868449074071</v>
      </c>
      <c r="T2304" s="13">
        <f t="shared" si="150"/>
        <v>41639.291666666664</v>
      </c>
      <c r="U2304">
        <f t="shared" si="15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7"/>
        <v>109</v>
      </c>
      <c r="P2305">
        <f t="shared" si="148"/>
        <v>68.48</v>
      </c>
      <c r="Q2305" t="s">
        <v>8323</v>
      </c>
      <c r="R2305" t="s">
        <v>8327</v>
      </c>
      <c r="S2305" s="13">
        <f t="shared" si="149"/>
        <v>40850.111064814817</v>
      </c>
      <c r="T2305" s="13">
        <f t="shared" si="150"/>
        <v>40890.152731481481</v>
      </c>
      <c r="U2305">
        <f t="shared" si="15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52">ROUND(E2306/D2306*100,0)</f>
        <v>101</v>
      </c>
      <c r="P2306">
        <f t="shared" si="148"/>
        <v>53.47</v>
      </c>
      <c r="Q2306" t="s">
        <v>8323</v>
      </c>
      <c r="R2306" t="s">
        <v>8327</v>
      </c>
      <c r="S2306" s="13">
        <f t="shared" si="149"/>
        <v>40502.815868055557</v>
      </c>
      <c r="T2306" s="13">
        <f t="shared" si="150"/>
        <v>40544.207638888889</v>
      </c>
      <c r="U2306">
        <f t="shared" si="151"/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2"/>
        <v>101</v>
      </c>
      <c r="P2307">
        <f t="shared" ref="P2307:P2370" si="153">IFERROR(ROUND(E2307/L2307,2),0)</f>
        <v>109.11</v>
      </c>
      <c r="Q2307" t="s">
        <v>8323</v>
      </c>
      <c r="R2307" t="s">
        <v>8327</v>
      </c>
      <c r="S2307" s="13">
        <f t="shared" ref="S2307:S2370" si="154">(((J2307/60)/60)/24)+DATE(1970,1,1)</f>
        <v>41834.695277777777</v>
      </c>
      <c r="T2307" s="13">
        <f t="shared" ref="T2307:T2370" si="155">(((I2307/60)/60)/24)+DATE(1970,1,1)</f>
        <v>41859.75</v>
      </c>
      <c r="U2307">
        <f t="shared" si="151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2"/>
        <v>107</v>
      </c>
      <c r="P2308">
        <f t="shared" si="153"/>
        <v>51.19</v>
      </c>
      <c r="Q2308" t="s">
        <v>8323</v>
      </c>
      <c r="R2308" t="s">
        <v>8327</v>
      </c>
      <c r="S2308" s="13">
        <f t="shared" si="154"/>
        <v>40948.16815972222</v>
      </c>
      <c r="T2308" s="13">
        <f t="shared" si="155"/>
        <v>40978.16815972222</v>
      </c>
      <c r="U2308">
        <f t="shared" si="151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2"/>
        <v>107</v>
      </c>
      <c r="P2309">
        <f t="shared" si="153"/>
        <v>27.94</v>
      </c>
      <c r="Q2309" t="s">
        <v>8323</v>
      </c>
      <c r="R2309" t="s">
        <v>8327</v>
      </c>
      <c r="S2309" s="13">
        <f t="shared" si="154"/>
        <v>41004.802465277775</v>
      </c>
      <c r="T2309" s="13">
        <f t="shared" si="155"/>
        <v>41034.802407407406</v>
      </c>
      <c r="U2309">
        <f t="shared" si="151"/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2"/>
        <v>101</v>
      </c>
      <c r="P2310">
        <f t="shared" si="153"/>
        <v>82.5</v>
      </c>
      <c r="Q2310" t="s">
        <v>8323</v>
      </c>
      <c r="R2310" t="s">
        <v>8327</v>
      </c>
      <c r="S2310" s="13">
        <f t="shared" si="154"/>
        <v>41851.962916666671</v>
      </c>
      <c r="T2310" s="13">
        <f t="shared" si="155"/>
        <v>41880.041666666664</v>
      </c>
      <c r="U2310">
        <f t="shared" si="151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2"/>
        <v>107</v>
      </c>
      <c r="P2311">
        <f t="shared" si="153"/>
        <v>59.82</v>
      </c>
      <c r="Q2311" t="s">
        <v>8323</v>
      </c>
      <c r="R2311" t="s">
        <v>8327</v>
      </c>
      <c r="S2311" s="13">
        <f t="shared" si="154"/>
        <v>41307.987696759257</v>
      </c>
      <c r="T2311" s="13">
        <f t="shared" si="155"/>
        <v>41342.987696759257</v>
      </c>
      <c r="U2311">
        <f t="shared" si="151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2"/>
        <v>429</v>
      </c>
      <c r="P2312">
        <f t="shared" si="153"/>
        <v>64.819999999999993</v>
      </c>
      <c r="Q2312" t="s">
        <v>8323</v>
      </c>
      <c r="R2312" t="s">
        <v>8327</v>
      </c>
      <c r="S2312" s="13">
        <f t="shared" si="154"/>
        <v>41324.79415509259</v>
      </c>
      <c r="T2312" s="13">
        <f t="shared" si="155"/>
        <v>41354.752488425926</v>
      </c>
      <c r="U2312">
        <f t="shared" si="151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2"/>
        <v>104</v>
      </c>
      <c r="P2313">
        <f t="shared" si="153"/>
        <v>90.1</v>
      </c>
      <c r="Q2313" t="s">
        <v>8323</v>
      </c>
      <c r="R2313" t="s">
        <v>8327</v>
      </c>
      <c r="S2313" s="13">
        <f t="shared" si="154"/>
        <v>41736.004502314812</v>
      </c>
      <c r="T2313" s="13">
        <f t="shared" si="155"/>
        <v>41766.004502314812</v>
      </c>
      <c r="U2313">
        <f t="shared" si="151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2"/>
        <v>108</v>
      </c>
      <c r="P2314">
        <f t="shared" si="153"/>
        <v>40.96</v>
      </c>
      <c r="Q2314" t="s">
        <v>8323</v>
      </c>
      <c r="R2314" t="s">
        <v>8327</v>
      </c>
      <c r="S2314" s="13">
        <f t="shared" si="154"/>
        <v>41716.632847222223</v>
      </c>
      <c r="T2314" s="13">
        <f t="shared" si="155"/>
        <v>41747.958333333336</v>
      </c>
      <c r="U2314">
        <f t="shared" si="151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2"/>
        <v>176</v>
      </c>
      <c r="P2315">
        <f t="shared" si="153"/>
        <v>56</v>
      </c>
      <c r="Q2315" t="s">
        <v>8323</v>
      </c>
      <c r="R2315" t="s">
        <v>8327</v>
      </c>
      <c r="S2315" s="13">
        <f t="shared" si="154"/>
        <v>41002.958634259259</v>
      </c>
      <c r="T2315" s="13">
        <f t="shared" si="155"/>
        <v>41032.958634259259</v>
      </c>
      <c r="U2315">
        <f t="shared" si="151"/>
        <v>2012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2"/>
        <v>157</v>
      </c>
      <c r="P2316">
        <f t="shared" si="153"/>
        <v>37.67</v>
      </c>
      <c r="Q2316" t="s">
        <v>8323</v>
      </c>
      <c r="R2316" t="s">
        <v>8327</v>
      </c>
      <c r="S2316" s="13">
        <f t="shared" si="154"/>
        <v>41037.551585648151</v>
      </c>
      <c r="T2316" s="13">
        <f t="shared" si="155"/>
        <v>41067.551585648151</v>
      </c>
      <c r="U2316">
        <f t="shared" si="151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2"/>
        <v>103</v>
      </c>
      <c r="P2317">
        <f t="shared" si="153"/>
        <v>40.08</v>
      </c>
      <c r="Q2317" t="s">
        <v>8323</v>
      </c>
      <c r="R2317" t="s">
        <v>8327</v>
      </c>
      <c r="S2317" s="13">
        <f t="shared" si="154"/>
        <v>41004.72619212963</v>
      </c>
      <c r="T2317" s="13">
        <f t="shared" si="155"/>
        <v>41034.72619212963</v>
      </c>
      <c r="U2317">
        <f t="shared" si="151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2"/>
        <v>104</v>
      </c>
      <c r="P2318">
        <f t="shared" si="153"/>
        <v>78.03</v>
      </c>
      <c r="Q2318" t="s">
        <v>8323</v>
      </c>
      <c r="R2318" t="s">
        <v>8327</v>
      </c>
      <c r="S2318" s="13">
        <f t="shared" si="154"/>
        <v>40079.725115740745</v>
      </c>
      <c r="T2318" s="13">
        <f t="shared" si="155"/>
        <v>40156.76666666667</v>
      </c>
      <c r="U2318">
        <f t="shared" si="151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2"/>
        <v>104</v>
      </c>
      <c r="P2319">
        <f t="shared" si="153"/>
        <v>18.91</v>
      </c>
      <c r="Q2319" t="s">
        <v>8323</v>
      </c>
      <c r="R2319" t="s">
        <v>8327</v>
      </c>
      <c r="S2319" s="13">
        <f t="shared" si="154"/>
        <v>40192.542233796295</v>
      </c>
      <c r="T2319" s="13">
        <f t="shared" si="155"/>
        <v>40224.208333333336</v>
      </c>
      <c r="U2319">
        <f t="shared" si="151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2"/>
        <v>121</v>
      </c>
      <c r="P2320">
        <f t="shared" si="153"/>
        <v>37.130000000000003</v>
      </c>
      <c r="Q2320" t="s">
        <v>8323</v>
      </c>
      <c r="R2320" t="s">
        <v>8327</v>
      </c>
      <c r="S2320" s="13">
        <f t="shared" si="154"/>
        <v>40050.643680555557</v>
      </c>
      <c r="T2320" s="13">
        <f t="shared" si="155"/>
        <v>40082.165972222225</v>
      </c>
      <c r="U2320">
        <f t="shared" si="151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2"/>
        <v>108</v>
      </c>
      <c r="P2321">
        <f t="shared" si="153"/>
        <v>41.96</v>
      </c>
      <c r="Q2321" t="s">
        <v>8323</v>
      </c>
      <c r="R2321" t="s">
        <v>8327</v>
      </c>
      <c r="S2321" s="13">
        <f t="shared" si="154"/>
        <v>41593.082002314812</v>
      </c>
      <c r="T2321" s="13">
        <f t="shared" si="155"/>
        <v>41623.082002314812</v>
      </c>
      <c r="U2321">
        <f t="shared" ref="U2321:U2384" si="156">YEAR(S2321)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2"/>
        <v>109</v>
      </c>
      <c r="P2322">
        <f t="shared" si="153"/>
        <v>61.04</v>
      </c>
      <c r="Q2322" t="s">
        <v>8323</v>
      </c>
      <c r="R2322" t="s">
        <v>8327</v>
      </c>
      <c r="S2322" s="13">
        <f t="shared" si="154"/>
        <v>41696.817129629628</v>
      </c>
      <c r="T2322" s="13">
        <f t="shared" si="155"/>
        <v>41731.775462962964</v>
      </c>
      <c r="U2322">
        <f t="shared" si="156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2"/>
        <v>39</v>
      </c>
      <c r="P2323">
        <f t="shared" si="153"/>
        <v>64.53</v>
      </c>
      <c r="Q2323" t="s">
        <v>8334</v>
      </c>
      <c r="R2323" t="s">
        <v>8350</v>
      </c>
      <c r="S2323" s="13">
        <f t="shared" si="154"/>
        <v>42799.260428240741</v>
      </c>
      <c r="T2323" s="13">
        <f t="shared" si="155"/>
        <v>42829.21876157407</v>
      </c>
      <c r="U2323">
        <f t="shared" si="156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2"/>
        <v>3</v>
      </c>
      <c r="P2324">
        <f t="shared" si="153"/>
        <v>21.25</v>
      </c>
      <c r="Q2324" t="s">
        <v>8334</v>
      </c>
      <c r="R2324" t="s">
        <v>8350</v>
      </c>
      <c r="S2324" s="13">
        <f t="shared" si="154"/>
        <v>42804.895474537043</v>
      </c>
      <c r="T2324" s="13">
        <f t="shared" si="155"/>
        <v>42834.853807870371</v>
      </c>
      <c r="U2324">
        <f t="shared" si="156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2"/>
        <v>48</v>
      </c>
      <c r="P2325">
        <f t="shared" si="153"/>
        <v>30</v>
      </c>
      <c r="Q2325" t="s">
        <v>8334</v>
      </c>
      <c r="R2325" t="s">
        <v>8350</v>
      </c>
      <c r="S2325" s="13">
        <f t="shared" si="154"/>
        <v>42807.755173611105</v>
      </c>
      <c r="T2325" s="13">
        <f t="shared" si="155"/>
        <v>42814.755173611105</v>
      </c>
      <c r="U2325">
        <f t="shared" si="156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2"/>
        <v>21</v>
      </c>
      <c r="P2326">
        <f t="shared" si="153"/>
        <v>25.49</v>
      </c>
      <c r="Q2326" t="s">
        <v>8334</v>
      </c>
      <c r="R2326" t="s">
        <v>8350</v>
      </c>
      <c r="S2326" s="13">
        <f t="shared" si="154"/>
        <v>42790.885243055556</v>
      </c>
      <c r="T2326" s="13">
        <f t="shared" si="155"/>
        <v>42820.843576388885</v>
      </c>
      <c r="U2326">
        <f t="shared" si="156"/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2"/>
        <v>8</v>
      </c>
      <c r="P2327">
        <f t="shared" si="153"/>
        <v>11.43</v>
      </c>
      <c r="Q2327" t="s">
        <v>8334</v>
      </c>
      <c r="R2327" t="s">
        <v>8350</v>
      </c>
      <c r="S2327" s="13">
        <f t="shared" si="154"/>
        <v>42794.022349537037</v>
      </c>
      <c r="T2327" s="13">
        <f t="shared" si="155"/>
        <v>42823.980682870373</v>
      </c>
      <c r="U2327">
        <f t="shared" si="156"/>
        <v>2017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2"/>
        <v>1</v>
      </c>
      <c r="P2328">
        <f t="shared" si="153"/>
        <v>108</v>
      </c>
      <c r="Q2328" t="s">
        <v>8334</v>
      </c>
      <c r="R2328" t="s">
        <v>8350</v>
      </c>
      <c r="S2328" s="13">
        <f t="shared" si="154"/>
        <v>42804.034120370372</v>
      </c>
      <c r="T2328" s="13">
        <f t="shared" si="155"/>
        <v>42855.708333333328</v>
      </c>
      <c r="U2328">
        <f t="shared" si="15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2"/>
        <v>526</v>
      </c>
      <c r="P2329">
        <f t="shared" si="153"/>
        <v>54.88</v>
      </c>
      <c r="Q2329" t="s">
        <v>8334</v>
      </c>
      <c r="R2329" t="s">
        <v>8350</v>
      </c>
      <c r="S2329" s="13">
        <f t="shared" si="154"/>
        <v>41842.917129629634</v>
      </c>
      <c r="T2329" s="13">
        <f t="shared" si="155"/>
        <v>41877.917129629634</v>
      </c>
      <c r="U2329">
        <f t="shared" si="156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2"/>
        <v>254</v>
      </c>
      <c r="P2330">
        <f t="shared" si="153"/>
        <v>47.38</v>
      </c>
      <c r="Q2330" t="s">
        <v>8334</v>
      </c>
      <c r="R2330" t="s">
        <v>8350</v>
      </c>
      <c r="S2330" s="13">
        <f t="shared" si="154"/>
        <v>42139.781678240746</v>
      </c>
      <c r="T2330" s="13">
        <f t="shared" si="155"/>
        <v>42169.781678240746</v>
      </c>
      <c r="U2330">
        <f t="shared" si="156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2"/>
        <v>106</v>
      </c>
      <c r="P2331">
        <f t="shared" si="153"/>
        <v>211.84</v>
      </c>
      <c r="Q2331" t="s">
        <v>8334</v>
      </c>
      <c r="R2331" t="s">
        <v>8350</v>
      </c>
      <c r="S2331" s="13">
        <f t="shared" si="154"/>
        <v>41807.624374999999</v>
      </c>
      <c r="T2331" s="13">
        <f t="shared" si="155"/>
        <v>41837.624374999999</v>
      </c>
      <c r="U2331">
        <f t="shared" si="156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2"/>
        <v>102</v>
      </c>
      <c r="P2332">
        <f t="shared" si="153"/>
        <v>219.93</v>
      </c>
      <c r="Q2332" t="s">
        <v>8334</v>
      </c>
      <c r="R2332" t="s">
        <v>8350</v>
      </c>
      <c r="S2332" s="13">
        <f t="shared" si="154"/>
        <v>42332.89980324074</v>
      </c>
      <c r="T2332" s="13">
        <f t="shared" si="155"/>
        <v>42363</v>
      </c>
      <c r="U2332">
        <f t="shared" si="156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2"/>
        <v>144</v>
      </c>
      <c r="P2333">
        <f t="shared" si="153"/>
        <v>40.799999999999997</v>
      </c>
      <c r="Q2333" t="s">
        <v>8334</v>
      </c>
      <c r="R2333" t="s">
        <v>8350</v>
      </c>
      <c r="S2333" s="13">
        <f t="shared" si="154"/>
        <v>41839.005671296298</v>
      </c>
      <c r="T2333" s="13">
        <f t="shared" si="155"/>
        <v>41869.005671296298</v>
      </c>
      <c r="U2333">
        <f t="shared" si="156"/>
        <v>2014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2"/>
        <v>106</v>
      </c>
      <c r="P2334">
        <f t="shared" si="153"/>
        <v>75.5</v>
      </c>
      <c r="Q2334" t="s">
        <v>8334</v>
      </c>
      <c r="R2334" t="s">
        <v>8350</v>
      </c>
      <c r="S2334" s="13">
        <f t="shared" si="154"/>
        <v>42011.628136574072</v>
      </c>
      <c r="T2334" s="13">
        <f t="shared" si="155"/>
        <v>42041.628136574072</v>
      </c>
      <c r="U2334">
        <f t="shared" si="156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2"/>
        <v>212</v>
      </c>
      <c r="P2335">
        <f t="shared" si="153"/>
        <v>13.54</v>
      </c>
      <c r="Q2335" t="s">
        <v>8334</v>
      </c>
      <c r="R2335" t="s">
        <v>8350</v>
      </c>
      <c r="S2335" s="13">
        <f t="shared" si="154"/>
        <v>41767.650347222225</v>
      </c>
      <c r="T2335" s="13">
        <f t="shared" si="155"/>
        <v>41788.743055555555</v>
      </c>
      <c r="U2335">
        <f t="shared" si="156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2"/>
        <v>102</v>
      </c>
      <c r="P2336">
        <f t="shared" si="153"/>
        <v>60.87</v>
      </c>
      <c r="Q2336" t="s">
        <v>8334</v>
      </c>
      <c r="R2336" t="s">
        <v>8350</v>
      </c>
      <c r="S2336" s="13">
        <f t="shared" si="154"/>
        <v>41918.670115740737</v>
      </c>
      <c r="T2336" s="13">
        <f t="shared" si="155"/>
        <v>41948.731944444444</v>
      </c>
      <c r="U2336">
        <f t="shared" si="15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2"/>
        <v>102</v>
      </c>
      <c r="P2337">
        <f t="shared" si="153"/>
        <v>115.69</v>
      </c>
      <c r="Q2337" t="s">
        <v>8334</v>
      </c>
      <c r="R2337" t="s">
        <v>8350</v>
      </c>
      <c r="S2337" s="13">
        <f t="shared" si="154"/>
        <v>41771.572256944448</v>
      </c>
      <c r="T2337" s="13">
        <f t="shared" si="155"/>
        <v>41801.572256944448</v>
      </c>
      <c r="U2337">
        <f t="shared" si="156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2"/>
        <v>521</v>
      </c>
      <c r="P2338">
        <f t="shared" si="153"/>
        <v>48.1</v>
      </c>
      <c r="Q2338" t="s">
        <v>8334</v>
      </c>
      <c r="R2338" t="s">
        <v>8350</v>
      </c>
      <c r="S2338" s="13">
        <f t="shared" si="154"/>
        <v>41666.924710648149</v>
      </c>
      <c r="T2338" s="13">
        <f t="shared" si="155"/>
        <v>41706.924710648149</v>
      </c>
      <c r="U2338">
        <f t="shared" si="156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2"/>
        <v>111</v>
      </c>
      <c r="P2339">
        <f t="shared" si="153"/>
        <v>74.180000000000007</v>
      </c>
      <c r="Q2339" t="s">
        <v>8334</v>
      </c>
      <c r="R2339" t="s">
        <v>8350</v>
      </c>
      <c r="S2339" s="13">
        <f t="shared" si="154"/>
        <v>41786.640543981484</v>
      </c>
      <c r="T2339" s="13">
        <f t="shared" si="155"/>
        <v>41816.640543981484</v>
      </c>
      <c r="U2339">
        <f t="shared" si="15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2"/>
        <v>101</v>
      </c>
      <c r="P2340">
        <f t="shared" si="153"/>
        <v>123.35</v>
      </c>
      <c r="Q2340" t="s">
        <v>8334</v>
      </c>
      <c r="R2340" t="s">
        <v>8350</v>
      </c>
      <c r="S2340" s="13">
        <f t="shared" si="154"/>
        <v>41789.896805555552</v>
      </c>
      <c r="T2340" s="13">
        <f t="shared" si="155"/>
        <v>41819.896805555552</v>
      </c>
      <c r="U2340">
        <f t="shared" si="156"/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2"/>
        <v>294</v>
      </c>
      <c r="P2341">
        <f t="shared" si="153"/>
        <v>66.62</v>
      </c>
      <c r="Q2341" t="s">
        <v>8334</v>
      </c>
      <c r="R2341" t="s">
        <v>8350</v>
      </c>
      <c r="S2341" s="13">
        <f t="shared" si="154"/>
        <v>42692.79987268518</v>
      </c>
      <c r="T2341" s="13">
        <f t="shared" si="155"/>
        <v>42723.332638888889</v>
      </c>
      <c r="U2341">
        <f t="shared" si="156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2"/>
        <v>106</v>
      </c>
      <c r="P2342">
        <f t="shared" si="153"/>
        <v>104.99</v>
      </c>
      <c r="Q2342" t="s">
        <v>8334</v>
      </c>
      <c r="R2342" t="s">
        <v>8350</v>
      </c>
      <c r="S2342" s="13">
        <f t="shared" si="154"/>
        <v>42643.642800925925</v>
      </c>
      <c r="T2342" s="13">
        <f t="shared" si="155"/>
        <v>42673.642800925925</v>
      </c>
      <c r="U2342">
        <f t="shared" si="156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2"/>
        <v>0</v>
      </c>
      <c r="P2343">
        <f t="shared" si="153"/>
        <v>0</v>
      </c>
      <c r="Q2343" t="s">
        <v>8317</v>
      </c>
      <c r="R2343" t="s">
        <v>8318</v>
      </c>
      <c r="S2343" s="13">
        <f t="shared" si="154"/>
        <v>42167.813703703709</v>
      </c>
      <c r="T2343" s="13">
        <f t="shared" si="155"/>
        <v>42197.813703703709</v>
      </c>
      <c r="U2343">
        <f t="shared" si="156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2"/>
        <v>0</v>
      </c>
      <c r="P2344">
        <f t="shared" si="153"/>
        <v>0</v>
      </c>
      <c r="Q2344" t="s">
        <v>8317</v>
      </c>
      <c r="R2344" t="s">
        <v>8318</v>
      </c>
      <c r="S2344" s="13">
        <f t="shared" si="154"/>
        <v>41897.702199074076</v>
      </c>
      <c r="T2344" s="13">
        <f t="shared" si="155"/>
        <v>41918.208333333336</v>
      </c>
      <c r="U2344">
        <f t="shared" si="156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2"/>
        <v>3</v>
      </c>
      <c r="P2345">
        <f t="shared" si="153"/>
        <v>300</v>
      </c>
      <c r="Q2345" t="s">
        <v>8317</v>
      </c>
      <c r="R2345" t="s">
        <v>8318</v>
      </c>
      <c r="S2345" s="13">
        <f t="shared" si="154"/>
        <v>42327.825289351851</v>
      </c>
      <c r="T2345" s="13">
        <f t="shared" si="155"/>
        <v>42377.82430555555</v>
      </c>
      <c r="U2345">
        <f t="shared" si="156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2"/>
        <v>0</v>
      </c>
      <c r="P2346">
        <f t="shared" si="153"/>
        <v>1</v>
      </c>
      <c r="Q2346" t="s">
        <v>8317</v>
      </c>
      <c r="R2346" t="s">
        <v>8318</v>
      </c>
      <c r="S2346" s="13">
        <f t="shared" si="154"/>
        <v>42515.727650462963</v>
      </c>
      <c r="T2346" s="13">
        <f t="shared" si="155"/>
        <v>42545.727650462963</v>
      </c>
      <c r="U2346">
        <f t="shared" si="156"/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2"/>
        <v>0</v>
      </c>
      <c r="P2347">
        <f t="shared" si="153"/>
        <v>0</v>
      </c>
      <c r="Q2347" t="s">
        <v>8317</v>
      </c>
      <c r="R2347" t="s">
        <v>8318</v>
      </c>
      <c r="S2347" s="13">
        <f t="shared" si="154"/>
        <v>42060.001805555556</v>
      </c>
      <c r="T2347" s="13">
        <f t="shared" si="155"/>
        <v>42094.985416666663</v>
      </c>
      <c r="U2347">
        <f t="shared" si="156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2"/>
        <v>0</v>
      </c>
      <c r="P2348">
        <f t="shared" si="153"/>
        <v>13</v>
      </c>
      <c r="Q2348" t="s">
        <v>8317</v>
      </c>
      <c r="R2348" t="s">
        <v>8318</v>
      </c>
      <c r="S2348" s="13">
        <f t="shared" si="154"/>
        <v>42615.79896990741</v>
      </c>
      <c r="T2348" s="13">
        <f t="shared" si="155"/>
        <v>42660.79896990741</v>
      </c>
      <c r="U2348">
        <f t="shared" si="156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2"/>
        <v>2</v>
      </c>
      <c r="P2349">
        <f t="shared" si="153"/>
        <v>15</v>
      </c>
      <c r="Q2349" t="s">
        <v>8317</v>
      </c>
      <c r="R2349" t="s">
        <v>8318</v>
      </c>
      <c r="S2349" s="13">
        <f t="shared" si="154"/>
        <v>42577.607361111113</v>
      </c>
      <c r="T2349" s="13">
        <f t="shared" si="155"/>
        <v>42607.607361111113</v>
      </c>
      <c r="U2349">
        <f t="shared" si="156"/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2"/>
        <v>0</v>
      </c>
      <c r="P2350">
        <f t="shared" si="153"/>
        <v>54</v>
      </c>
      <c r="Q2350" t="s">
        <v>8317</v>
      </c>
      <c r="R2350" t="s">
        <v>8318</v>
      </c>
      <c r="S2350" s="13">
        <f t="shared" si="154"/>
        <v>42360.932152777779</v>
      </c>
      <c r="T2350" s="13">
        <f t="shared" si="155"/>
        <v>42420.932152777779</v>
      </c>
      <c r="U2350">
        <f t="shared" si="15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2"/>
        <v>0</v>
      </c>
      <c r="P2351">
        <f t="shared" si="153"/>
        <v>0</v>
      </c>
      <c r="Q2351" t="s">
        <v>8317</v>
      </c>
      <c r="R2351" t="s">
        <v>8318</v>
      </c>
      <c r="S2351" s="13">
        <f t="shared" si="154"/>
        <v>42198.775787037041</v>
      </c>
      <c r="T2351" s="13">
        <f t="shared" si="155"/>
        <v>42227.775787037041</v>
      </c>
      <c r="U2351">
        <f t="shared" si="156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2"/>
        <v>0</v>
      </c>
      <c r="P2352">
        <f t="shared" si="153"/>
        <v>0</v>
      </c>
      <c r="Q2352" t="s">
        <v>8317</v>
      </c>
      <c r="R2352" t="s">
        <v>8318</v>
      </c>
      <c r="S2352" s="13">
        <f t="shared" si="154"/>
        <v>42708.842245370368</v>
      </c>
      <c r="T2352" s="13">
        <f t="shared" si="155"/>
        <v>42738.842245370368</v>
      </c>
      <c r="U2352">
        <f t="shared" si="15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2"/>
        <v>1</v>
      </c>
      <c r="P2353">
        <f t="shared" si="153"/>
        <v>15.43</v>
      </c>
      <c r="Q2353" t="s">
        <v>8317</v>
      </c>
      <c r="R2353" t="s">
        <v>8318</v>
      </c>
      <c r="S2353" s="13">
        <f t="shared" si="154"/>
        <v>42094.101145833338</v>
      </c>
      <c r="T2353" s="13">
        <f t="shared" si="155"/>
        <v>42124.101145833338</v>
      </c>
      <c r="U2353">
        <f t="shared" si="15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2"/>
        <v>0</v>
      </c>
      <c r="P2354">
        <f t="shared" si="153"/>
        <v>0</v>
      </c>
      <c r="Q2354" t="s">
        <v>8317</v>
      </c>
      <c r="R2354" t="s">
        <v>8318</v>
      </c>
      <c r="S2354" s="13">
        <f t="shared" si="154"/>
        <v>42101.633703703701</v>
      </c>
      <c r="T2354" s="13">
        <f t="shared" si="155"/>
        <v>42161.633703703701</v>
      </c>
      <c r="U2354">
        <f t="shared" si="156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2"/>
        <v>0</v>
      </c>
      <c r="P2355">
        <f t="shared" si="153"/>
        <v>0</v>
      </c>
      <c r="Q2355" t="s">
        <v>8317</v>
      </c>
      <c r="R2355" t="s">
        <v>8318</v>
      </c>
      <c r="S2355" s="13">
        <f t="shared" si="154"/>
        <v>42103.676180555558</v>
      </c>
      <c r="T2355" s="13">
        <f t="shared" si="155"/>
        <v>42115.676180555558</v>
      </c>
      <c r="U2355">
        <f t="shared" si="156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2"/>
        <v>0</v>
      </c>
      <c r="P2356">
        <f t="shared" si="153"/>
        <v>25</v>
      </c>
      <c r="Q2356" t="s">
        <v>8317</v>
      </c>
      <c r="R2356" t="s">
        <v>8318</v>
      </c>
      <c r="S2356" s="13">
        <f t="shared" si="154"/>
        <v>41954.722916666666</v>
      </c>
      <c r="T2356" s="13">
        <f t="shared" si="155"/>
        <v>42014.722916666666</v>
      </c>
      <c r="U2356">
        <f t="shared" si="156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2"/>
        <v>1</v>
      </c>
      <c r="P2357">
        <f t="shared" si="153"/>
        <v>27.5</v>
      </c>
      <c r="Q2357" t="s">
        <v>8317</v>
      </c>
      <c r="R2357" t="s">
        <v>8318</v>
      </c>
      <c r="S2357" s="13">
        <f t="shared" si="154"/>
        <v>42096.918240740735</v>
      </c>
      <c r="T2357" s="13">
        <f t="shared" si="155"/>
        <v>42126.918240740735</v>
      </c>
      <c r="U2357">
        <f t="shared" si="15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2"/>
        <v>0</v>
      </c>
      <c r="P2358">
        <f t="shared" si="153"/>
        <v>0</v>
      </c>
      <c r="Q2358" t="s">
        <v>8317</v>
      </c>
      <c r="R2358" t="s">
        <v>8318</v>
      </c>
      <c r="S2358" s="13">
        <f t="shared" si="154"/>
        <v>42130.78361111111</v>
      </c>
      <c r="T2358" s="13">
        <f t="shared" si="155"/>
        <v>42160.78361111111</v>
      </c>
      <c r="U2358">
        <f t="shared" si="15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2"/>
        <v>0</v>
      </c>
      <c r="P2359">
        <f t="shared" si="153"/>
        <v>0</v>
      </c>
      <c r="Q2359" t="s">
        <v>8317</v>
      </c>
      <c r="R2359" t="s">
        <v>8318</v>
      </c>
      <c r="S2359" s="13">
        <f t="shared" si="154"/>
        <v>42264.620115740734</v>
      </c>
      <c r="T2359" s="13">
        <f t="shared" si="155"/>
        <v>42294.620115740734</v>
      </c>
      <c r="U2359">
        <f t="shared" si="156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2"/>
        <v>0</v>
      </c>
      <c r="P2360">
        <f t="shared" si="153"/>
        <v>0</v>
      </c>
      <c r="Q2360" t="s">
        <v>8317</v>
      </c>
      <c r="R2360" t="s">
        <v>8318</v>
      </c>
      <c r="S2360" s="13">
        <f t="shared" si="154"/>
        <v>41978.930972222224</v>
      </c>
      <c r="T2360" s="13">
        <f t="shared" si="155"/>
        <v>42035.027083333334</v>
      </c>
      <c r="U2360">
        <f t="shared" si="156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2"/>
        <v>15</v>
      </c>
      <c r="P2361">
        <f t="shared" si="153"/>
        <v>367</v>
      </c>
      <c r="Q2361" t="s">
        <v>8317</v>
      </c>
      <c r="R2361" t="s">
        <v>8318</v>
      </c>
      <c r="S2361" s="13">
        <f t="shared" si="154"/>
        <v>42159.649583333332</v>
      </c>
      <c r="T2361" s="13">
        <f t="shared" si="155"/>
        <v>42219.649583333332</v>
      </c>
      <c r="U2361">
        <f t="shared" si="15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2"/>
        <v>0</v>
      </c>
      <c r="P2362">
        <f t="shared" si="153"/>
        <v>2</v>
      </c>
      <c r="Q2362" t="s">
        <v>8317</v>
      </c>
      <c r="R2362" t="s">
        <v>8318</v>
      </c>
      <c r="S2362" s="13">
        <f t="shared" si="154"/>
        <v>42377.70694444445</v>
      </c>
      <c r="T2362" s="13">
        <f t="shared" si="155"/>
        <v>42407.70694444445</v>
      </c>
      <c r="U2362">
        <f t="shared" si="156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2"/>
        <v>0</v>
      </c>
      <c r="P2363">
        <f t="shared" si="153"/>
        <v>0</v>
      </c>
      <c r="Q2363" t="s">
        <v>8317</v>
      </c>
      <c r="R2363" t="s">
        <v>8318</v>
      </c>
      <c r="S2363" s="13">
        <f t="shared" si="154"/>
        <v>42466.858888888892</v>
      </c>
      <c r="T2363" s="13">
        <f t="shared" si="155"/>
        <v>42490.916666666672</v>
      </c>
      <c r="U2363">
        <f t="shared" si="156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2"/>
        <v>29</v>
      </c>
      <c r="P2364">
        <f t="shared" si="153"/>
        <v>60</v>
      </c>
      <c r="Q2364" t="s">
        <v>8317</v>
      </c>
      <c r="R2364" t="s">
        <v>8318</v>
      </c>
      <c r="S2364" s="13">
        <f t="shared" si="154"/>
        <v>41954.688310185185</v>
      </c>
      <c r="T2364" s="13">
        <f t="shared" si="155"/>
        <v>41984.688310185185</v>
      </c>
      <c r="U2364">
        <f t="shared" si="156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2"/>
        <v>0</v>
      </c>
      <c r="P2365">
        <f t="shared" si="153"/>
        <v>0</v>
      </c>
      <c r="Q2365" t="s">
        <v>8317</v>
      </c>
      <c r="R2365" t="s">
        <v>8318</v>
      </c>
      <c r="S2365" s="13">
        <f t="shared" si="154"/>
        <v>42322.011574074073</v>
      </c>
      <c r="T2365" s="13">
        <f t="shared" si="155"/>
        <v>42367.011574074073</v>
      </c>
      <c r="U2365">
        <f t="shared" si="156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2"/>
        <v>0</v>
      </c>
      <c r="P2366">
        <f t="shared" si="153"/>
        <v>0</v>
      </c>
      <c r="Q2366" t="s">
        <v>8317</v>
      </c>
      <c r="R2366" t="s">
        <v>8318</v>
      </c>
      <c r="S2366" s="13">
        <f t="shared" si="154"/>
        <v>42248.934675925921</v>
      </c>
      <c r="T2366" s="13">
        <f t="shared" si="155"/>
        <v>42303.934675925921</v>
      </c>
      <c r="U2366">
        <f t="shared" si="156"/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2"/>
        <v>0</v>
      </c>
      <c r="P2367">
        <f t="shared" si="153"/>
        <v>0</v>
      </c>
      <c r="Q2367" t="s">
        <v>8317</v>
      </c>
      <c r="R2367" t="s">
        <v>8318</v>
      </c>
      <c r="S2367" s="13">
        <f t="shared" si="154"/>
        <v>42346.736400462964</v>
      </c>
      <c r="T2367" s="13">
        <f t="shared" si="155"/>
        <v>42386.958333333328</v>
      </c>
      <c r="U2367">
        <f t="shared" si="156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2"/>
        <v>11</v>
      </c>
      <c r="P2368">
        <f t="shared" si="153"/>
        <v>97.41</v>
      </c>
      <c r="Q2368" t="s">
        <v>8317</v>
      </c>
      <c r="R2368" t="s">
        <v>8318</v>
      </c>
      <c r="S2368" s="13">
        <f t="shared" si="154"/>
        <v>42268.531631944439</v>
      </c>
      <c r="T2368" s="13">
        <f t="shared" si="155"/>
        <v>42298.531631944439</v>
      </c>
      <c r="U2368">
        <f t="shared" si="156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2"/>
        <v>1</v>
      </c>
      <c r="P2369">
        <f t="shared" si="153"/>
        <v>47.86</v>
      </c>
      <c r="Q2369" t="s">
        <v>8317</v>
      </c>
      <c r="R2369" t="s">
        <v>8318</v>
      </c>
      <c r="S2369" s="13">
        <f t="shared" si="154"/>
        <v>42425.970092592594</v>
      </c>
      <c r="T2369" s="13">
        <f t="shared" si="155"/>
        <v>42485.928425925929</v>
      </c>
      <c r="U2369">
        <f t="shared" si="156"/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7">ROUND(E2370/D2370*100,0)</f>
        <v>0</v>
      </c>
      <c r="P2370">
        <f t="shared" si="153"/>
        <v>50</v>
      </c>
      <c r="Q2370" t="s">
        <v>8317</v>
      </c>
      <c r="R2370" t="s">
        <v>8318</v>
      </c>
      <c r="S2370" s="13">
        <f t="shared" si="154"/>
        <v>42063.721817129626</v>
      </c>
      <c r="T2370" s="13">
        <f t="shared" si="155"/>
        <v>42108.680150462969</v>
      </c>
      <c r="U2370">
        <f t="shared" si="156"/>
        <v>2015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7"/>
        <v>0</v>
      </c>
      <c r="P2371">
        <f t="shared" ref="P2371:P2434" si="158">IFERROR(ROUND(E2371/L2371,2),0)</f>
        <v>0</v>
      </c>
      <c r="Q2371" t="s">
        <v>8317</v>
      </c>
      <c r="R2371" t="s">
        <v>8318</v>
      </c>
      <c r="S2371" s="13">
        <f t="shared" ref="S2371:S2434" si="159">(((J2371/60)/60)/24)+DATE(1970,1,1)</f>
        <v>42380.812627314815</v>
      </c>
      <c r="T2371" s="13">
        <f t="shared" ref="T2371:T2434" si="160">(((I2371/60)/60)/24)+DATE(1970,1,1)</f>
        <v>42410.812627314815</v>
      </c>
      <c r="U2371">
        <f t="shared" si="156"/>
        <v>2016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7"/>
        <v>0</v>
      </c>
      <c r="P2372">
        <f t="shared" si="158"/>
        <v>20.5</v>
      </c>
      <c r="Q2372" t="s">
        <v>8317</v>
      </c>
      <c r="R2372" t="s">
        <v>8318</v>
      </c>
      <c r="S2372" s="13">
        <f t="shared" si="159"/>
        <v>41961.18913194444</v>
      </c>
      <c r="T2372" s="13">
        <f t="shared" si="160"/>
        <v>41991.18913194444</v>
      </c>
      <c r="U2372">
        <f t="shared" si="156"/>
        <v>2014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7"/>
        <v>0</v>
      </c>
      <c r="P2373">
        <f t="shared" si="158"/>
        <v>0</v>
      </c>
      <c r="Q2373" t="s">
        <v>8317</v>
      </c>
      <c r="R2373" t="s">
        <v>8318</v>
      </c>
      <c r="S2373" s="13">
        <f t="shared" si="159"/>
        <v>42150.777731481481</v>
      </c>
      <c r="T2373" s="13">
        <f t="shared" si="160"/>
        <v>42180.777731481481</v>
      </c>
      <c r="U2373">
        <f t="shared" si="156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7"/>
        <v>3</v>
      </c>
      <c r="P2374">
        <f t="shared" si="158"/>
        <v>30</v>
      </c>
      <c r="Q2374" t="s">
        <v>8317</v>
      </c>
      <c r="R2374" t="s">
        <v>8318</v>
      </c>
      <c r="S2374" s="13">
        <f t="shared" si="159"/>
        <v>42088.069108796291</v>
      </c>
      <c r="T2374" s="13">
        <f t="shared" si="160"/>
        <v>42118.069108796291</v>
      </c>
      <c r="U2374">
        <f t="shared" si="156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7"/>
        <v>0</v>
      </c>
      <c r="P2375">
        <f t="shared" si="158"/>
        <v>50</v>
      </c>
      <c r="Q2375" t="s">
        <v>8317</v>
      </c>
      <c r="R2375" t="s">
        <v>8318</v>
      </c>
      <c r="S2375" s="13">
        <f t="shared" si="159"/>
        <v>42215.662314814821</v>
      </c>
      <c r="T2375" s="13">
        <f t="shared" si="160"/>
        <v>42245.662314814821</v>
      </c>
      <c r="U2375">
        <f t="shared" si="156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7"/>
        <v>0</v>
      </c>
      <c r="P2376">
        <f t="shared" si="158"/>
        <v>10</v>
      </c>
      <c r="Q2376" t="s">
        <v>8317</v>
      </c>
      <c r="R2376" t="s">
        <v>8318</v>
      </c>
      <c r="S2376" s="13">
        <f t="shared" si="159"/>
        <v>42017.843287037031</v>
      </c>
      <c r="T2376" s="13">
        <f t="shared" si="160"/>
        <v>42047.843287037031</v>
      </c>
      <c r="U2376">
        <f t="shared" si="156"/>
        <v>2015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7"/>
        <v>0</v>
      </c>
      <c r="P2377">
        <f t="shared" si="158"/>
        <v>0</v>
      </c>
      <c r="Q2377" t="s">
        <v>8317</v>
      </c>
      <c r="R2377" t="s">
        <v>8318</v>
      </c>
      <c r="S2377" s="13">
        <f t="shared" si="159"/>
        <v>42592.836076388892</v>
      </c>
      <c r="T2377" s="13">
        <f t="shared" si="160"/>
        <v>42622.836076388892</v>
      </c>
      <c r="U2377">
        <f t="shared" si="156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7"/>
        <v>11</v>
      </c>
      <c r="P2378">
        <f t="shared" si="158"/>
        <v>81.58</v>
      </c>
      <c r="Q2378" t="s">
        <v>8317</v>
      </c>
      <c r="R2378" t="s">
        <v>8318</v>
      </c>
      <c r="S2378" s="13">
        <f t="shared" si="159"/>
        <v>42318.925532407404</v>
      </c>
      <c r="T2378" s="13">
        <f t="shared" si="160"/>
        <v>42348.925532407404</v>
      </c>
      <c r="U2378">
        <f t="shared" si="156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7"/>
        <v>0</v>
      </c>
      <c r="P2379">
        <f t="shared" si="158"/>
        <v>0</v>
      </c>
      <c r="Q2379" t="s">
        <v>8317</v>
      </c>
      <c r="R2379" t="s">
        <v>8318</v>
      </c>
      <c r="S2379" s="13">
        <f t="shared" si="159"/>
        <v>42669.870173611111</v>
      </c>
      <c r="T2379" s="13">
        <f t="shared" si="160"/>
        <v>42699.911840277782</v>
      </c>
      <c r="U2379">
        <f t="shared" si="156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7"/>
        <v>0</v>
      </c>
      <c r="P2380">
        <f t="shared" si="158"/>
        <v>0</v>
      </c>
      <c r="Q2380" t="s">
        <v>8317</v>
      </c>
      <c r="R2380" t="s">
        <v>8318</v>
      </c>
      <c r="S2380" s="13">
        <f t="shared" si="159"/>
        <v>42213.013078703705</v>
      </c>
      <c r="T2380" s="13">
        <f t="shared" si="160"/>
        <v>42242.013078703705</v>
      </c>
      <c r="U2380">
        <f t="shared" si="156"/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7"/>
        <v>0</v>
      </c>
      <c r="P2381">
        <f t="shared" si="158"/>
        <v>0</v>
      </c>
      <c r="Q2381" t="s">
        <v>8317</v>
      </c>
      <c r="R2381" t="s">
        <v>8318</v>
      </c>
      <c r="S2381" s="13">
        <f t="shared" si="159"/>
        <v>42237.016388888893</v>
      </c>
      <c r="T2381" s="13">
        <f t="shared" si="160"/>
        <v>42282.016388888893</v>
      </c>
      <c r="U2381">
        <f t="shared" si="156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7"/>
        <v>0</v>
      </c>
      <c r="P2382">
        <f t="shared" si="158"/>
        <v>18.329999999999998</v>
      </c>
      <c r="Q2382" t="s">
        <v>8317</v>
      </c>
      <c r="R2382" t="s">
        <v>8318</v>
      </c>
      <c r="S2382" s="13">
        <f t="shared" si="159"/>
        <v>42248.793310185181</v>
      </c>
      <c r="T2382" s="13">
        <f t="shared" si="160"/>
        <v>42278.793310185181</v>
      </c>
      <c r="U2382">
        <f t="shared" si="156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7"/>
        <v>2</v>
      </c>
      <c r="P2383">
        <f t="shared" si="158"/>
        <v>224.43</v>
      </c>
      <c r="Q2383" t="s">
        <v>8317</v>
      </c>
      <c r="R2383" t="s">
        <v>8318</v>
      </c>
      <c r="S2383" s="13">
        <f t="shared" si="159"/>
        <v>42074.935740740737</v>
      </c>
      <c r="T2383" s="13">
        <f t="shared" si="160"/>
        <v>42104.935740740737</v>
      </c>
      <c r="U2383">
        <f t="shared" si="156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7"/>
        <v>3</v>
      </c>
      <c r="P2384">
        <f t="shared" si="158"/>
        <v>37.5</v>
      </c>
      <c r="Q2384" t="s">
        <v>8317</v>
      </c>
      <c r="R2384" t="s">
        <v>8318</v>
      </c>
      <c r="S2384" s="13">
        <f t="shared" si="159"/>
        <v>42195.187534722223</v>
      </c>
      <c r="T2384" s="13">
        <f t="shared" si="160"/>
        <v>42220.187534722223</v>
      </c>
      <c r="U2384">
        <f t="shared" si="156"/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7"/>
        <v>4</v>
      </c>
      <c r="P2385">
        <f t="shared" si="158"/>
        <v>145</v>
      </c>
      <c r="Q2385" t="s">
        <v>8317</v>
      </c>
      <c r="R2385" t="s">
        <v>8318</v>
      </c>
      <c r="S2385" s="13">
        <f t="shared" si="159"/>
        <v>42027.056793981479</v>
      </c>
      <c r="T2385" s="13">
        <f t="shared" si="160"/>
        <v>42057.056793981479</v>
      </c>
      <c r="U2385">
        <f t="shared" ref="U2385:U2448" si="161">YEAR(S2385)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7"/>
        <v>1</v>
      </c>
      <c r="P2386">
        <f t="shared" si="158"/>
        <v>1</v>
      </c>
      <c r="Q2386" t="s">
        <v>8317</v>
      </c>
      <c r="R2386" t="s">
        <v>8318</v>
      </c>
      <c r="S2386" s="13">
        <f t="shared" si="159"/>
        <v>41927.067627314813</v>
      </c>
      <c r="T2386" s="13">
        <f t="shared" si="160"/>
        <v>41957.109293981484</v>
      </c>
      <c r="U2386">
        <f t="shared" si="161"/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7"/>
        <v>1</v>
      </c>
      <c r="P2387">
        <f t="shared" si="158"/>
        <v>112.57</v>
      </c>
      <c r="Q2387" t="s">
        <v>8317</v>
      </c>
      <c r="R2387" t="s">
        <v>8318</v>
      </c>
      <c r="S2387" s="13">
        <f t="shared" si="159"/>
        <v>42191.70175925926</v>
      </c>
      <c r="T2387" s="13">
        <f t="shared" si="160"/>
        <v>42221.70175925926</v>
      </c>
      <c r="U2387">
        <f t="shared" si="161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7"/>
        <v>0</v>
      </c>
      <c r="P2388">
        <f t="shared" si="158"/>
        <v>0</v>
      </c>
      <c r="Q2388" t="s">
        <v>8317</v>
      </c>
      <c r="R2388" t="s">
        <v>8318</v>
      </c>
      <c r="S2388" s="13">
        <f t="shared" si="159"/>
        <v>41954.838240740741</v>
      </c>
      <c r="T2388" s="13">
        <f t="shared" si="160"/>
        <v>42014.838240740741</v>
      </c>
      <c r="U2388">
        <f t="shared" si="161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7"/>
        <v>1</v>
      </c>
      <c r="P2389">
        <f t="shared" si="158"/>
        <v>342</v>
      </c>
      <c r="Q2389" t="s">
        <v>8317</v>
      </c>
      <c r="R2389" t="s">
        <v>8318</v>
      </c>
      <c r="S2389" s="13">
        <f t="shared" si="159"/>
        <v>42528.626620370371</v>
      </c>
      <c r="T2389" s="13">
        <f t="shared" si="160"/>
        <v>42573.626620370371</v>
      </c>
      <c r="U2389">
        <f t="shared" si="161"/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7"/>
        <v>1</v>
      </c>
      <c r="P2390">
        <f t="shared" si="158"/>
        <v>57.88</v>
      </c>
      <c r="Q2390" t="s">
        <v>8317</v>
      </c>
      <c r="R2390" t="s">
        <v>8318</v>
      </c>
      <c r="S2390" s="13">
        <f t="shared" si="159"/>
        <v>41989.853692129633</v>
      </c>
      <c r="T2390" s="13">
        <f t="shared" si="160"/>
        <v>42019.811805555553</v>
      </c>
      <c r="U2390">
        <f t="shared" si="161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7"/>
        <v>0</v>
      </c>
      <c r="P2391">
        <f t="shared" si="158"/>
        <v>30</v>
      </c>
      <c r="Q2391" t="s">
        <v>8317</v>
      </c>
      <c r="R2391" t="s">
        <v>8318</v>
      </c>
      <c r="S2391" s="13">
        <f t="shared" si="159"/>
        <v>42179.653379629628</v>
      </c>
      <c r="T2391" s="13">
        <f t="shared" si="160"/>
        <v>42210.915972222225</v>
      </c>
      <c r="U2391">
        <f t="shared" si="161"/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7"/>
        <v>0</v>
      </c>
      <c r="P2392">
        <f t="shared" si="158"/>
        <v>0</v>
      </c>
      <c r="Q2392" t="s">
        <v>8317</v>
      </c>
      <c r="R2392" t="s">
        <v>8318</v>
      </c>
      <c r="S2392" s="13">
        <f t="shared" si="159"/>
        <v>41968.262314814812</v>
      </c>
      <c r="T2392" s="13">
        <f t="shared" si="160"/>
        <v>42008.262314814812</v>
      </c>
      <c r="U2392">
        <f t="shared" si="161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7"/>
        <v>0</v>
      </c>
      <c r="P2393">
        <f t="shared" si="158"/>
        <v>25</v>
      </c>
      <c r="Q2393" t="s">
        <v>8317</v>
      </c>
      <c r="R2393" t="s">
        <v>8318</v>
      </c>
      <c r="S2393" s="13">
        <f t="shared" si="159"/>
        <v>42064.794490740736</v>
      </c>
      <c r="T2393" s="13">
        <f t="shared" si="160"/>
        <v>42094.752824074079</v>
      </c>
      <c r="U2393">
        <f t="shared" si="161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7"/>
        <v>0</v>
      </c>
      <c r="P2394">
        <f t="shared" si="158"/>
        <v>0</v>
      </c>
      <c r="Q2394" t="s">
        <v>8317</v>
      </c>
      <c r="R2394" t="s">
        <v>8318</v>
      </c>
      <c r="S2394" s="13">
        <f t="shared" si="159"/>
        <v>42276.120636574073</v>
      </c>
      <c r="T2394" s="13">
        <f t="shared" si="160"/>
        <v>42306.120636574073</v>
      </c>
      <c r="U2394">
        <f t="shared" si="161"/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7"/>
        <v>0</v>
      </c>
      <c r="P2395">
        <f t="shared" si="158"/>
        <v>50</v>
      </c>
      <c r="Q2395" t="s">
        <v>8317</v>
      </c>
      <c r="R2395" t="s">
        <v>8318</v>
      </c>
      <c r="S2395" s="13">
        <f t="shared" si="159"/>
        <v>42194.648344907408</v>
      </c>
      <c r="T2395" s="13">
        <f t="shared" si="160"/>
        <v>42224.648344907408</v>
      </c>
      <c r="U2395">
        <f t="shared" si="161"/>
        <v>2015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7"/>
        <v>0</v>
      </c>
      <c r="P2396">
        <f t="shared" si="158"/>
        <v>1.5</v>
      </c>
      <c r="Q2396" t="s">
        <v>8317</v>
      </c>
      <c r="R2396" t="s">
        <v>8318</v>
      </c>
      <c r="S2396" s="13">
        <f t="shared" si="159"/>
        <v>42031.362187499995</v>
      </c>
      <c r="T2396" s="13">
        <f t="shared" si="160"/>
        <v>42061.362187499995</v>
      </c>
      <c r="U2396">
        <f t="shared" si="161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7"/>
        <v>0</v>
      </c>
      <c r="P2397">
        <f t="shared" si="158"/>
        <v>0</v>
      </c>
      <c r="Q2397" t="s">
        <v>8317</v>
      </c>
      <c r="R2397" t="s">
        <v>8318</v>
      </c>
      <c r="S2397" s="13">
        <f t="shared" si="159"/>
        <v>42717.121377314819</v>
      </c>
      <c r="T2397" s="13">
        <f t="shared" si="160"/>
        <v>42745.372916666667</v>
      </c>
      <c r="U2397">
        <f t="shared" si="161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7"/>
        <v>0</v>
      </c>
      <c r="P2398">
        <f t="shared" si="158"/>
        <v>10</v>
      </c>
      <c r="Q2398" t="s">
        <v>8317</v>
      </c>
      <c r="R2398" t="s">
        <v>8318</v>
      </c>
      <c r="S2398" s="13">
        <f t="shared" si="159"/>
        <v>42262.849050925928</v>
      </c>
      <c r="T2398" s="13">
        <f t="shared" si="160"/>
        <v>42292.849050925928</v>
      </c>
      <c r="U2398">
        <f t="shared" si="161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7"/>
        <v>0</v>
      </c>
      <c r="P2399">
        <f t="shared" si="158"/>
        <v>0</v>
      </c>
      <c r="Q2399" t="s">
        <v>8317</v>
      </c>
      <c r="R2399" t="s">
        <v>8318</v>
      </c>
      <c r="S2399" s="13">
        <f t="shared" si="159"/>
        <v>41976.88490740741</v>
      </c>
      <c r="T2399" s="13">
        <f t="shared" si="160"/>
        <v>42006.88490740741</v>
      </c>
      <c r="U2399">
        <f t="shared" si="161"/>
        <v>2014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7"/>
        <v>0</v>
      </c>
      <c r="P2400">
        <f t="shared" si="158"/>
        <v>0</v>
      </c>
      <c r="Q2400" t="s">
        <v>8317</v>
      </c>
      <c r="R2400" t="s">
        <v>8318</v>
      </c>
      <c r="S2400" s="13">
        <f t="shared" si="159"/>
        <v>42157.916481481487</v>
      </c>
      <c r="T2400" s="13">
        <f t="shared" si="160"/>
        <v>42187.916481481487</v>
      </c>
      <c r="U2400">
        <f t="shared" si="161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7"/>
        <v>0</v>
      </c>
      <c r="P2401">
        <f t="shared" si="158"/>
        <v>0</v>
      </c>
      <c r="Q2401" t="s">
        <v>8317</v>
      </c>
      <c r="R2401" t="s">
        <v>8318</v>
      </c>
      <c r="S2401" s="13">
        <f t="shared" si="159"/>
        <v>41956.853078703702</v>
      </c>
      <c r="T2401" s="13">
        <f t="shared" si="160"/>
        <v>41991.853078703702</v>
      </c>
      <c r="U2401">
        <f t="shared" si="161"/>
        <v>2014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7"/>
        <v>0</v>
      </c>
      <c r="P2402">
        <f t="shared" si="158"/>
        <v>0</v>
      </c>
      <c r="Q2402" t="s">
        <v>8317</v>
      </c>
      <c r="R2402" t="s">
        <v>8318</v>
      </c>
      <c r="S2402" s="13">
        <f t="shared" si="159"/>
        <v>42444.268101851849</v>
      </c>
      <c r="T2402" s="13">
        <f t="shared" si="160"/>
        <v>42474.268101851849</v>
      </c>
      <c r="U2402">
        <f t="shared" si="161"/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7"/>
        <v>1</v>
      </c>
      <c r="P2403">
        <f t="shared" si="158"/>
        <v>22.33</v>
      </c>
      <c r="Q2403" t="s">
        <v>8334</v>
      </c>
      <c r="R2403" t="s">
        <v>8335</v>
      </c>
      <c r="S2403" s="13">
        <f t="shared" si="159"/>
        <v>42374.822870370372</v>
      </c>
      <c r="T2403" s="13">
        <f t="shared" si="160"/>
        <v>42434.822870370372</v>
      </c>
      <c r="U2403">
        <f t="shared" si="161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7"/>
        <v>0</v>
      </c>
      <c r="P2404">
        <f t="shared" si="158"/>
        <v>52</v>
      </c>
      <c r="Q2404" t="s">
        <v>8334</v>
      </c>
      <c r="R2404" t="s">
        <v>8335</v>
      </c>
      <c r="S2404" s="13">
        <f t="shared" si="159"/>
        <v>42107.679756944446</v>
      </c>
      <c r="T2404" s="13">
        <f t="shared" si="160"/>
        <v>42137.679756944446</v>
      </c>
      <c r="U2404">
        <f t="shared" si="161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7"/>
        <v>17</v>
      </c>
      <c r="P2405">
        <f t="shared" si="158"/>
        <v>16.829999999999998</v>
      </c>
      <c r="Q2405" t="s">
        <v>8334</v>
      </c>
      <c r="R2405" t="s">
        <v>8335</v>
      </c>
      <c r="S2405" s="13">
        <f t="shared" si="159"/>
        <v>42399.882615740738</v>
      </c>
      <c r="T2405" s="13">
        <f t="shared" si="160"/>
        <v>42459.840949074074</v>
      </c>
      <c r="U2405">
        <f t="shared" si="161"/>
        <v>2016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7"/>
        <v>0</v>
      </c>
      <c r="P2406">
        <f t="shared" si="158"/>
        <v>0</v>
      </c>
      <c r="Q2406" t="s">
        <v>8334</v>
      </c>
      <c r="R2406" t="s">
        <v>8335</v>
      </c>
      <c r="S2406" s="13">
        <f t="shared" si="159"/>
        <v>42342.03943287037</v>
      </c>
      <c r="T2406" s="13">
        <f t="shared" si="160"/>
        <v>42372.03943287037</v>
      </c>
      <c r="U2406">
        <f t="shared" si="161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7"/>
        <v>23</v>
      </c>
      <c r="P2407">
        <f t="shared" si="158"/>
        <v>56.3</v>
      </c>
      <c r="Q2407" t="s">
        <v>8334</v>
      </c>
      <c r="R2407" t="s">
        <v>8335</v>
      </c>
      <c r="S2407" s="13">
        <f t="shared" si="159"/>
        <v>42595.585358796292</v>
      </c>
      <c r="T2407" s="13">
        <f t="shared" si="160"/>
        <v>42616.585358796292</v>
      </c>
      <c r="U2407">
        <f t="shared" si="161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7"/>
        <v>41</v>
      </c>
      <c r="P2408">
        <f t="shared" si="158"/>
        <v>84.06</v>
      </c>
      <c r="Q2408" t="s">
        <v>8334</v>
      </c>
      <c r="R2408" t="s">
        <v>8335</v>
      </c>
      <c r="S2408" s="13">
        <f t="shared" si="159"/>
        <v>41983.110995370371</v>
      </c>
      <c r="T2408" s="13">
        <f t="shared" si="160"/>
        <v>42023.110995370371</v>
      </c>
      <c r="U2408">
        <f t="shared" si="161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7"/>
        <v>25</v>
      </c>
      <c r="P2409">
        <f t="shared" si="158"/>
        <v>168.39</v>
      </c>
      <c r="Q2409" t="s">
        <v>8334</v>
      </c>
      <c r="R2409" t="s">
        <v>8335</v>
      </c>
      <c r="S2409" s="13">
        <f t="shared" si="159"/>
        <v>42082.575555555552</v>
      </c>
      <c r="T2409" s="13">
        <f t="shared" si="160"/>
        <v>42105.25</v>
      </c>
      <c r="U2409">
        <f t="shared" si="161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7"/>
        <v>0</v>
      </c>
      <c r="P2410">
        <f t="shared" si="158"/>
        <v>15</v>
      </c>
      <c r="Q2410" t="s">
        <v>8334</v>
      </c>
      <c r="R2410" t="s">
        <v>8335</v>
      </c>
      <c r="S2410" s="13">
        <f t="shared" si="159"/>
        <v>41919.140706018516</v>
      </c>
      <c r="T2410" s="13">
        <f t="shared" si="160"/>
        <v>41949.182372685187</v>
      </c>
      <c r="U2410">
        <f t="shared" si="161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7"/>
        <v>2</v>
      </c>
      <c r="P2411">
        <f t="shared" si="158"/>
        <v>76.67</v>
      </c>
      <c r="Q2411" t="s">
        <v>8334</v>
      </c>
      <c r="R2411" t="s">
        <v>8335</v>
      </c>
      <c r="S2411" s="13">
        <f t="shared" si="159"/>
        <v>42204.875868055555</v>
      </c>
      <c r="T2411" s="13">
        <f t="shared" si="160"/>
        <v>42234.875868055555</v>
      </c>
      <c r="U2411">
        <f t="shared" si="161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7"/>
        <v>0</v>
      </c>
      <c r="P2412">
        <f t="shared" si="158"/>
        <v>0</v>
      </c>
      <c r="Q2412" t="s">
        <v>8334</v>
      </c>
      <c r="R2412" t="s">
        <v>8335</v>
      </c>
      <c r="S2412" s="13">
        <f t="shared" si="159"/>
        <v>42224.408275462964</v>
      </c>
      <c r="T2412" s="13">
        <f t="shared" si="160"/>
        <v>42254.408275462964</v>
      </c>
      <c r="U2412">
        <f t="shared" si="161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7"/>
        <v>1</v>
      </c>
      <c r="P2413">
        <f t="shared" si="158"/>
        <v>50.33</v>
      </c>
      <c r="Q2413" t="s">
        <v>8334</v>
      </c>
      <c r="R2413" t="s">
        <v>8335</v>
      </c>
      <c r="S2413" s="13">
        <f t="shared" si="159"/>
        <v>42211.732430555552</v>
      </c>
      <c r="T2413" s="13">
        <f t="shared" si="160"/>
        <v>42241.732430555552</v>
      </c>
      <c r="U2413">
        <f t="shared" si="161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7"/>
        <v>0</v>
      </c>
      <c r="P2414">
        <f t="shared" si="158"/>
        <v>0</v>
      </c>
      <c r="Q2414" t="s">
        <v>8334</v>
      </c>
      <c r="R2414" t="s">
        <v>8335</v>
      </c>
      <c r="S2414" s="13">
        <f t="shared" si="159"/>
        <v>42655.736956018518</v>
      </c>
      <c r="T2414" s="13">
        <f t="shared" si="160"/>
        <v>42700.778622685189</v>
      </c>
      <c r="U2414">
        <f t="shared" si="161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7"/>
        <v>1</v>
      </c>
      <c r="P2415">
        <f t="shared" si="158"/>
        <v>8.33</v>
      </c>
      <c r="Q2415" t="s">
        <v>8334</v>
      </c>
      <c r="R2415" t="s">
        <v>8335</v>
      </c>
      <c r="S2415" s="13">
        <f t="shared" si="159"/>
        <v>41760.10974537037</v>
      </c>
      <c r="T2415" s="13">
        <f t="shared" si="160"/>
        <v>41790.979166666664</v>
      </c>
      <c r="U2415">
        <f t="shared" si="161"/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7"/>
        <v>3</v>
      </c>
      <c r="P2416">
        <f t="shared" si="158"/>
        <v>35.380000000000003</v>
      </c>
      <c r="Q2416" t="s">
        <v>8334</v>
      </c>
      <c r="R2416" t="s">
        <v>8335</v>
      </c>
      <c r="S2416" s="13">
        <f t="shared" si="159"/>
        <v>42198.695138888885</v>
      </c>
      <c r="T2416" s="13">
        <f t="shared" si="160"/>
        <v>42238.165972222225</v>
      </c>
      <c r="U2416">
        <f t="shared" si="161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7"/>
        <v>1</v>
      </c>
      <c r="P2417">
        <f t="shared" si="158"/>
        <v>55.83</v>
      </c>
      <c r="Q2417" t="s">
        <v>8334</v>
      </c>
      <c r="R2417" t="s">
        <v>8335</v>
      </c>
      <c r="S2417" s="13">
        <f t="shared" si="159"/>
        <v>42536.862800925926</v>
      </c>
      <c r="T2417" s="13">
        <f t="shared" si="160"/>
        <v>42566.862800925926</v>
      </c>
      <c r="U2417">
        <f t="shared" si="161"/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7"/>
        <v>0</v>
      </c>
      <c r="P2418">
        <f t="shared" si="158"/>
        <v>5</v>
      </c>
      <c r="Q2418" t="s">
        <v>8334</v>
      </c>
      <c r="R2418" t="s">
        <v>8335</v>
      </c>
      <c r="S2418" s="13">
        <f t="shared" si="159"/>
        <v>42019.737766203703</v>
      </c>
      <c r="T2418" s="13">
        <f t="shared" si="160"/>
        <v>42077.625</v>
      </c>
      <c r="U2418">
        <f t="shared" si="161"/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7"/>
        <v>0</v>
      </c>
      <c r="P2419">
        <f t="shared" si="158"/>
        <v>0</v>
      </c>
      <c r="Q2419" t="s">
        <v>8334</v>
      </c>
      <c r="R2419" t="s">
        <v>8335</v>
      </c>
      <c r="S2419" s="13">
        <f t="shared" si="159"/>
        <v>41831.884108796294</v>
      </c>
      <c r="T2419" s="13">
        <f t="shared" si="160"/>
        <v>41861.884108796294</v>
      </c>
      <c r="U2419">
        <f t="shared" si="161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7"/>
        <v>0</v>
      </c>
      <c r="P2420">
        <f t="shared" si="158"/>
        <v>1</v>
      </c>
      <c r="Q2420" t="s">
        <v>8334</v>
      </c>
      <c r="R2420" t="s">
        <v>8335</v>
      </c>
      <c r="S2420" s="13">
        <f t="shared" si="159"/>
        <v>42027.856990740736</v>
      </c>
      <c r="T2420" s="13">
        <f t="shared" si="160"/>
        <v>42087.815324074079</v>
      </c>
      <c r="U2420">
        <f t="shared" si="161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7"/>
        <v>0</v>
      </c>
      <c r="P2421">
        <f t="shared" si="158"/>
        <v>0</v>
      </c>
      <c r="Q2421" t="s">
        <v>8334</v>
      </c>
      <c r="R2421" t="s">
        <v>8335</v>
      </c>
      <c r="S2421" s="13">
        <f t="shared" si="159"/>
        <v>41993.738298611104</v>
      </c>
      <c r="T2421" s="13">
        <f t="shared" si="160"/>
        <v>42053.738298611104</v>
      </c>
      <c r="U2421">
        <f t="shared" si="161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7"/>
        <v>15</v>
      </c>
      <c r="P2422">
        <f t="shared" si="158"/>
        <v>69.47</v>
      </c>
      <c r="Q2422" t="s">
        <v>8334</v>
      </c>
      <c r="R2422" t="s">
        <v>8335</v>
      </c>
      <c r="S2422" s="13">
        <f t="shared" si="159"/>
        <v>41893.028877314813</v>
      </c>
      <c r="T2422" s="13">
        <f t="shared" si="160"/>
        <v>41953.070543981477</v>
      </c>
      <c r="U2422">
        <f t="shared" si="161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7"/>
        <v>0</v>
      </c>
      <c r="P2423">
        <f t="shared" si="158"/>
        <v>1</v>
      </c>
      <c r="Q2423" t="s">
        <v>8334</v>
      </c>
      <c r="R2423" t="s">
        <v>8335</v>
      </c>
      <c r="S2423" s="13">
        <f t="shared" si="159"/>
        <v>42026.687453703707</v>
      </c>
      <c r="T2423" s="13">
        <f t="shared" si="160"/>
        <v>42056.687453703707</v>
      </c>
      <c r="U2423">
        <f t="shared" si="161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7"/>
        <v>0</v>
      </c>
      <c r="P2424">
        <f t="shared" si="158"/>
        <v>1</v>
      </c>
      <c r="Q2424" t="s">
        <v>8334</v>
      </c>
      <c r="R2424" t="s">
        <v>8335</v>
      </c>
      <c r="S2424" s="13">
        <f t="shared" si="159"/>
        <v>42044.724953703699</v>
      </c>
      <c r="T2424" s="13">
        <f t="shared" si="160"/>
        <v>42074.683287037042</v>
      </c>
      <c r="U2424">
        <f t="shared" si="161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7"/>
        <v>0</v>
      </c>
      <c r="P2425">
        <f t="shared" si="158"/>
        <v>8</v>
      </c>
      <c r="Q2425" t="s">
        <v>8334</v>
      </c>
      <c r="R2425" t="s">
        <v>8335</v>
      </c>
      <c r="S2425" s="13">
        <f t="shared" si="159"/>
        <v>41974.704745370371</v>
      </c>
      <c r="T2425" s="13">
        <f t="shared" si="160"/>
        <v>42004.704745370371</v>
      </c>
      <c r="U2425">
        <f t="shared" si="161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7"/>
        <v>1</v>
      </c>
      <c r="P2426">
        <f t="shared" si="158"/>
        <v>34.44</v>
      </c>
      <c r="Q2426" t="s">
        <v>8334</v>
      </c>
      <c r="R2426" t="s">
        <v>8335</v>
      </c>
      <c r="S2426" s="13">
        <f t="shared" si="159"/>
        <v>41909.892453703702</v>
      </c>
      <c r="T2426" s="13">
        <f t="shared" si="160"/>
        <v>41939.892453703702</v>
      </c>
      <c r="U2426">
        <f t="shared" si="161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7"/>
        <v>0</v>
      </c>
      <c r="P2427">
        <f t="shared" si="158"/>
        <v>1</v>
      </c>
      <c r="Q2427" t="s">
        <v>8334</v>
      </c>
      <c r="R2427" t="s">
        <v>8335</v>
      </c>
      <c r="S2427" s="13">
        <f t="shared" si="159"/>
        <v>42502.913761574076</v>
      </c>
      <c r="T2427" s="13">
        <f t="shared" si="160"/>
        <v>42517.919444444444</v>
      </c>
      <c r="U2427">
        <f t="shared" si="161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7"/>
        <v>0</v>
      </c>
      <c r="P2428">
        <f t="shared" si="158"/>
        <v>0</v>
      </c>
      <c r="Q2428" t="s">
        <v>8334</v>
      </c>
      <c r="R2428" t="s">
        <v>8335</v>
      </c>
      <c r="S2428" s="13">
        <f t="shared" si="159"/>
        <v>42164.170046296291</v>
      </c>
      <c r="T2428" s="13">
        <f t="shared" si="160"/>
        <v>42224.170046296291</v>
      </c>
      <c r="U2428">
        <f t="shared" si="161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7"/>
        <v>0</v>
      </c>
      <c r="P2429">
        <f t="shared" si="158"/>
        <v>1</v>
      </c>
      <c r="Q2429" t="s">
        <v>8334</v>
      </c>
      <c r="R2429" t="s">
        <v>8335</v>
      </c>
      <c r="S2429" s="13">
        <f t="shared" si="159"/>
        <v>42412.318668981476</v>
      </c>
      <c r="T2429" s="13">
        <f t="shared" si="160"/>
        <v>42452.277002314819</v>
      </c>
      <c r="U2429">
        <f t="shared" si="161"/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7"/>
        <v>0</v>
      </c>
      <c r="P2430">
        <f t="shared" si="158"/>
        <v>1</v>
      </c>
      <c r="Q2430" t="s">
        <v>8334</v>
      </c>
      <c r="R2430" t="s">
        <v>8335</v>
      </c>
      <c r="S2430" s="13">
        <f t="shared" si="159"/>
        <v>42045.784155092595</v>
      </c>
      <c r="T2430" s="13">
        <f t="shared" si="160"/>
        <v>42075.742488425924</v>
      </c>
      <c r="U2430">
        <f t="shared" si="161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7"/>
        <v>1</v>
      </c>
      <c r="P2431">
        <f t="shared" si="158"/>
        <v>501.25</v>
      </c>
      <c r="Q2431" t="s">
        <v>8334</v>
      </c>
      <c r="R2431" t="s">
        <v>8335</v>
      </c>
      <c r="S2431" s="13">
        <f t="shared" si="159"/>
        <v>42734.879236111112</v>
      </c>
      <c r="T2431" s="13">
        <f t="shared" si="160"/>
        <v>42771.697222222225</v>
      </c>
      <c r="U2431">
        <f t="shared" si="161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7"/>
        <v>1</v>
      </c>
      <c r="P2432">
        <f t="shared" si="158"/>
        <v>10.5</v>
      </c>
      <c r="Q2432" t="s">
        <v>8334</v>
      </c>
      <c r="R2432" t="s">
        <v>8335</v>
      </c>
      <c r="S2432" s="13">
        <f t="shared" si="159"/>
        <v>42382.130833333329</v>
      </c>
      <c r="T2432" s="13">
        <f t="shared" si="160"/>
        <v>42412.130833333329</v>
      </c>
      <c r="U2432">
        <f t="shared" si="161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7"/>
        <v>0</v>
      </c>
      <c r="P2433">
        <f t="shared" si="158"/>
        <v>1</v>
      </c>
      <c r="Q2433" t="s">
        <v>8334</v>
      </c>
      <c r="R2433" t="s">
        <v>8335</v>
      </c>
      <c r="S2433" s="13">
        <f t="shared" si="159"/>
        <v>42489.099687499998</v>
      </c>
      <c r="T2433" s="13">
        <f t="shared" si="160"/>
        <v>42549.099687499998</v>
      </c>
      <c r="U2433">
        <f t="shared" si="161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62">ROUND(E2434/D2434*100,0)</f>
        <v>0</v>
      </c>
      <c r="P2434">
        <f t="shared" si="158"/>
        <v>1</v>
      </c>
      <c r="Q2434" t="s">
        <v>8334</v>
      </c>
      <c r="R2434" t="s">
        <v>8335</v>
      </c>
      <c r="S2434" s="13">
        <f t="shared" si="159"/>
        <v>42041.218715277777</v>
      </c>
      <c r="T2434" s="13">
        <f t="shared" si="160"/>
        <v>42071.218715277777</v>
      </c>
      <c r="U2434">
        <f t="shared" si="161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2"/>
        <v>0</v>
      </c>
      <c r="P2435">
        <f t="shared" ref="P2435:P2498" si="163">IFERROR(ROUND(E2435/L2435,2),0)</f>
        <v>0</v>
      </c>
      <c r="Q2435" t="s">
        <v>8334</v>
      </c>
      <c r="R2435" t="s">
        <v>8335</v>
      </c>
      <c r="S2435" s="13">
        <f t="shared" ref="S2435:S2498" si="164">(((J2435/60)/60)/24)+DATE(1970,1,1)</f>
        <v>42397.89980324074</v>
      </c>
      <c r="T2435" s="13">
        <f t="shared" ref="T2435:T2498" si="165">(((I2435/60)/60)/24)+DATE(1970,1,1)</f>
        <v>42427.89980324074</v>
      </c>
      <c r="U2435">
        <f t="shared" si="161"/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2"/>
        <v>0</v>
      </c>
      <c r="P2436">
        <f t="shared" si="163"/>
        <v>13</v>
      </c>
      <c r="Q2436" t="s">
        <v>8334</v>
      </c>
      <c r="R2436" t="s">
        <v>8335</v>
      </c>
      <c r="S2436" s="13">
        <f t="shared" si="164"/>
        <v>42180.18604166666</v>
      </c>
      <c r="T2436" s="13">
        <f t="shared" si="165"/>
        <v>42220.18604166666</v>
      </c>
      <c r="U2436">
        <f t="shared" si="161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2"/>
        <v>0</v>
      </c>
      <c r="P2437">
        <f t="shared" si="163"/>
        <v>306</v>
      </c>
      <c r="Q2437" t="s">
        <v>8334</v>
      </c>
      <c r="R2437" t="s">
        <v>8335</v>
      </c>
      <c r="S2437" s="13">
        <f t="shared" si="164"/>
        <v>42252.277615740735</v>
      </c>
      <c r="T2437" s="13">
        <f t="shared" si="165"/>
        <v>42282.277615740735</v>
      </c>
      <c r="U2437">
        <f t="shared" si="161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2"/>
        <v>0</v>
      </c>
      <c r="P2438">
        <f t="shared" si="163"/>
        <v>22.5</v>
      </c>
      <c r="Q2438" t="s">
        <v>8334</v>
      </c>
      <c r="R2438" t="s">
        <v>8335</v>
      </c>
      <c r="S2438" s="13">
        <f t="shared" si="164"/>
        <v>42338.615393518514</v>
      </c>
      <c r="T2438" s="13">
        <f t="shared" si="165"/>
        <v>42398.615393518514</v>
      </c>
      <c r="U2438">
        <f t="shared" si="161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2"/>
        <v>0</v>
      </c>
      <c r="P2439">
        <f t="shared" si="163"/>
        <v>0</v>
      </c>
      <c r="Q2439" t="s">
        <v>8334</v>
      </c>
      <c r="R2439" t="s">
        <v>8335</v>
      </c>
      <c r="S2439" s="13">
        <f t="shared" si="164"/>
        <v>42031.965138888889</v>
      </c>
      <c r="T2439" s="13">
        <f t="shared" si="165"/>
        <v>42080.75</v>
      </c>
      <c r="U2439">
        <f t="shared" si="161"/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2"/>
        <v>0</v>
      </c>
      <c r="P2440">
        <f t="shared" si="163"/>
        <v>50</v>
      </c>
      <c r="Q2440" t="s">
        <v>8334</v>
      </c>
      <c r="R2440" t="s">
        <v>8335</v>
      </c>
      <c r="S2440" s="13">
        <f t="shared" si="164"/>
        <v>42285.91506944444</v>
      </c>
      <c r="T2440" s="13">
        <f t="shared" si="165"/>
        <v>42345.956736111111</v>
      </c>
      <c r="U2440">
        <f t="shared" si="161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2"/>
        <v>0</v>
      </c>
      <c r="P2441">
        <f t="shared" si="163"/>
        <v>0</v>
      </c>
      <c r="Q2441" t="s">
        <v>8334</v>
      </c>
      <c r="R2441" t="s">
        <v>8335</v>
      </c>
      <c r="S2441" s="13">
        <f t="shared" si="164"/>
        <v>42265.818622685183</v>
      </c>
      <c r="T2441" s="13">
        <f t="shared" si="165"/>
        <v>42295.818622685183</v>
      </c>
      <c r="U2441">
        <f t="shared" si="161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2"/>
        <v>0</v>
      </c>
      <c r="P2442">
        <f t="shared" si="163"/>
        <v>5</v>
      </c>
      <c r="Q2442" t="s">
        <v>8334</v>
      </c>
      <c r="R2442" t="s">
        <v>8335</v>
      </c>
      <c r="S2442" s="13">
        <f t="shared" si="164"/>
        <v>42383.899456018517</v>
      </c>
      <c r="T2442" s="13">
        <f t="shared" si="165"/>
        <v>42413.899456018517</v>
      </c>
      <c r="U2442">
        <f t="shared" si="161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2"/>
        <v>108</v>
      </c>
      <c r="P2443">
        <f t="shared" si="163"/>
        <v>74.23</v>
      </c>
      <c r="Q2443" t="s">
        <v>8334</v>
      </c>
      <c r="R2443" t="s">
        <v>8350</v>
      </c>
      <c r="S2443" s="13">
        <f t="shared" si="164"/>
        <v>42187.125625000001</v>
      </c>
      <c r="T2443" s="13">
        <f t="shared" si="165"/>
        <v>42208.207638888889</v>
      </c>
      <c r="U2443">
        <f t="shared" si="161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2"/>
        <v>126</v>
      </c>
      <c r="P2444">
        <f t="shared" si="163"/>
        <v>81.25</v>
      </c>
      <c r="Q2444" t="s">
        <v>8334</v>
      </c>
      <c r="R2444" t="s">
        <v>8350</v>
      </c>
      <c r="S2444" s="13">
        <f t="shared" si="164"/>
        <v>42052.666990740734</v>
      </c>
      <c r="T2444" s="13">
        <f t="shared" si="165"/>
        <v>42082.625324074077</v>
      </c>
      <c r="U2444">
        <f t="shared" si="161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2"/>
        <v>203</v>
      </c>
      <c r="P2445">
        <f t="shared" si="163"/>
        <v>130.22999999999999</v>
      </c>
      <c r="Q2445" t="s">
        <v>8334</v>
      </c>
      <c r="R2445" t="s">
        <v>8350</v>
      </c>
      <c r="S2445" s="13">
        <f t="shared" si="164"/>
        <v>41836.625254629631</v>
      </c>
      <c r="T2445" s="13">
        <f t="shared" si="165"/>
        <v>41866.625254629631</v>
      </c>
      <c r="U2445">
        <f t="shared" si="161"/>
        <v>2014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2"/>
        <v>109</v>
      </c>
      <c r="P2446">
        <f t="shared" si="163"/>
        <v>53.41</v>
      </c>
      <c r="Q2446" t="s">
        <v>8334</v>
      </c>
      <c r="R2446" t="s">
        <v>8350</v>
      </c>
      <c r="S2446" s="13">
        <f t="shared" si="164"/>
        <v>42485.754525462966</v>
      </c>
      <c r="T2446" s="13">
        <f t="shared" si="165"/>
        <v>42515.754525462966</v>
      </c>
      <c r="U2446">
        <f t="shared" si="161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2"/>
        <v>173</v>
      </c>
      <c r="P2447">
        <f t="shared" si="163"/>
        <v>75.13</v>
      </c>
      <c r="Q2447" t="s">
        <v>8334</v>
      </c>
      <c r="R2447" t="s">
        <v>8350</v>
      </c>
      <c r="S2447" s="13">
        <f t="shared" si="164"/>
        <v>42243.190057870372</v>
      </c>
      <c r="T2447" s="13">
        <f t="shared" si="165"/>
        <v>42273.190057870372</v>
      </c>
      <c r="U2447">
        <f t="shared" si="161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2"/>
        <v>168</v>
      </c>
      <c r="P2448">
        <f t="shared" si="163"/>
        <v>75.67</v>
      </c>
      <c r="Q2448" t="s">
        <v>8334</v>
      </c>
      <c r="R2448" t="s">
        <v>8350</v>
      </c>
      <c r="S2448" s="13">
        <f t="shared" si="164"/>
        <v>42670.602673611109</v>
      </c>
      <c r="T2448" s="13">
        <f t="shared" si="165"/>
        <v>42700.64434027778</v>
      </c>
      <c r="U2448">
        <f t="shared" si="161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2"/>
        <v>427</v>
      </c>
      <c r="P2449">
        <f t="shared" si="163"/>
        <v>31.69</v>
      </c>
      <c r="Q2449" t="s">
        <v>8334</v>
      </c>
      <c r="R2449" t="s">
        <v>8350</v>
      </c>
      <c r="S2449" s="13">
        <f t="shared" si="164"/>
        <v>42654.469826388886</v>
      </c>
      <c r="T2449" s="13">
        <f t="shared" si="165"/>
        <v>42686.166666666672</v>
      </c>
      <c r="U2449">
        <f t="shared" ref="U2449:U2512" si="166">YEAR(S2449)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2"/>
        <v>108</v>
      </c>
      <c r="P2450">
        <f t="shared" si="163"/>
        <v>47.78</v>
      </c>
      <c r="Q2450" t="s">
        <v>8334</v>
      </c>
      <c r="R2450" t="s">
        <v>8350</v>
      </c>
      <c r="S2450" s="13">
        <f t="shared" si="164"/>
        <v>42607.316122685181</v>
      </c>
      <c r="T2450" s="13">
        <f t="shared" si="165"/>
        <v>42613.233333333337</v>
      </c>
      <c r="U2450">
        <f t="shared" si="166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2"/>
        <v>108</v>
      </c>
      <c r="P2451">
        <f t="shared" si="163"/>
        <v>90</v>
      </c>
      <c r="Q2451" t="s">
        <v>8334</v>
      </c>
      <c r="R2451" t="s">
        <v>8350</v>
      </c>
      <c r="S2451" s="13">
        <f t="shared" si="164"/>
        <v>41943.142534722225</v>
      </c>
      <c r="T2451" s="13">
        <f t="shared" si="165"/>
        <v>41973.184201388889</v>
      </c>
      <c r="U2451">
        <f t="shared" si="166"/>
        <v>2014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2"/>
        <v>102</v>
      </c>
      <c r="P2452">
        <f t="shared" si="163"/>
        <v>149.31</v>
      </c>
      <c r="Q2452" t="s">
        <v>8334</v>
      </c>
      <c r="R2452" t="s">
        <v>8350</v>
      </c>
      <c r="S2452" s="13">
        <f t="shared" si="164"/>
        <v>41902.07240740741</v>
      </c>
      <c r="T2452" s="13">
        <f t="shared" si="165"/>
        <v>41940.132638888892</v>
      </c>
      <c r="U2452">
        <f t="shared" si="166"/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2"/>
        <v>115</v>
      </c>
      <c r="P2453">
        <f t="shared" si="163"/>
        <v>62.07</v>
      </c>
      <c r="Q2453" t="s">
        <v>8334</v>
      </c>
      <c r="R2453" t="s">
        <v>8350</v>
      </c>
      <c r="S2453" s="13">
        <f t="shared" si="164"/>
        <v>42779.908449074079</v>
      </c>
      <c r="T2453" s="13">
        <f t="shared" si="165"/>
        <v>42799.908449074079</v>
      </c>
      <c r="U2453">
        <f t="shared" si="166"/>
        <v>2017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2"/>
        <v>134</v>
      </c>
      <c r="P2454">
        <f t="shared" si="163"/>
        <v>53.4</v>
      </c>
      <c r="Q2454" t="s">
        <v>8334</v>
      </c>
      <c r="R2454" t="s">
        <v>8350</v>
      </c>
      <c r="S2454" s="13">
        <f t="shared" si="164"/>
        <v>42338.84375</v>
      </c>
      <c r="T2454" s="13">
        <f t="shared" si="165"/>
        <v>42367.958333333328</v>
      </c>
      <c r="U2454">
        <f t="shared" si="166"/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2"/>
        <v>155</v>
      </c>
      <c r="P2455">
        <f t="shared" si="163"/>
        <v>69.27</v>
      </c>
      <c r="Q2455" t="s">
        <v>8334</v>
      </c>
      <c r="R2455" t="s">
        <v>8350</v>
      </c>
      <c r="S2455" s="13">
        <f t="shared" si="164"/>
        <v>42738.692233796297</v>
      </c>
      <c r="T2455" s="13">
        <f t="shared" si="165"/>
        <v>42768.692233796297</v>
      </c>
      <c r="U2455">
        <f t="shared" si="166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2"/>
        <v>101</v>
      </c>
      <c r="P2456">
        <f t="shared" si="163"/>
        <v>271.51</v>
      </c>
      <c r="Q2456" t="s">
        <v>8334</v>
      </c>
      <c r="R2456" t="s">
        <v>8350</v>
      </c>
      <c r="S2456" s="13">
        <f t="shared" si="164"/>
        <v>42770.201481481476</v>
      </c>
      <c r="T2456" s="13">
        <f t="shared" si="165"/>
        <v>42805.201481481476</v>
      </c>
      <c r="U2456">
        <f t="shared" si="166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2"/>
        <v>182</v>
      </c>
      <c r="P2457">
        <f t="shared" si="163"/>
        <v>34.130000000000003</v>
      </c>
      <c r="Q2457" t="s">
        <v>8334</v>
      </c>
      <c r="R2457" t="s">
        <v>8350</v>
      </c>
      <c r="S2457" s="13">
        <f t="shared" si="164"/>
        <v>42452.781828703708</v>
      </c>
      <c r="T2457" s="13">
        <f t="shared" si="165"/>
        <v>42480.781828703708</v>
      </c>
      <c r="U2457">
        <f t="shared" si="166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2"/>
        <v>181</v>
      </c>
      <c r="P2458">
        <f t="shared" si="163"/>
        <v>40.49</v>
      </c>
      <c r="Q2458" t="s">
        <v>8334</v>
      </c>
      <c r="R2458" t="s">
        <v>8350</v>
      </c>
      <c r="S2458" s="13">
        <f t="shared" si="164"/>
        <v>42761.961099537039</v>
      </c>
      <c r="T2458" s="13">
        <f t="shared" si="165"/>
        <v>42791.961099537039</v>
      </c>
      <c r="U2458">
        <f t="shared" si="166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2"/>
        <v>102</v>
      </c>
      <c r="P2459">
        <f t="shared" si="163"/>
        <v>189.76</v>
      </c>
      <c r="Q2459" t="s">
        <v>8334</v>
      </c>
      <c r="R2459" t="s">
        <v>8350</v>
      </c>
      <c r="S2459" s="13">
        <f t="shared" si="164"/>
        <v>42423.602500000001</v>
      </c>
      <c r="T2459" s="13">
        <f t="shared" si="165"/>
        <v>42453.560833333337</v>
      </c>
      <c r="U2459">
        <f t="shared" si="166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2"/>
        <v>110</v>
      </c>
      <c r="P2460">
        <f t="shared" si="163"/>
        <v>68.86</v>
      </c>
      <c r="Q2460" t="s">
        <v>8334</v>
      </c>
      <c r="R2460" t="s">
        <v>8350</v>
      </c>
      <c r="S2460" s="13">
        <f t="shared" si="164"/>
        <v>42495.871736111112</v>
      </c>
      <c r="T2460" s="13">
        <f t="shared" si="165"/>
        <v>42530.791666666672</v>
      </c>
      <c r="U2460">
        <f t="shared" si="166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2"/>
        <v>102</v>
      </c>
      <c r="P2461">
        <f t="shared" si="163"/>
        <v>108.78</v>
      </c>
      <c r="Q2461" t="s">
        <v>8334</v>
      </c>
      <c r="R2461" t="s">
        <v>8350</v>
      </c>
      <c r="S2461" s="13">
        <f t="shared" si="164"/>
        <v>42407.637557870374</v>
      </c>
      <c r="T2461" s="13">
        <f t="shared" si="165"/>
        <v>42452.595891203702</v>
      </c>
      <c r="U2461">
        <f t="shared" si="166"/>
        <v>2016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2"/>
        <v>101</v>
      </c>
      <c r="P2462">
        <f t="shared" si="163"/>
        <v>125.99</v>
      </c>
      <c r="Q2462" t="s">
        <v>8334</v>
      </c>
      <c r="R2462" t="s">
        <v>8350</v>
      </c>
      <c r="S2462" s="13">
        <f t="shared" si="164"/>
        <v>42704.187118055561</v>
      </c>
      <c r="T2462" s="13">
        <f t="shared" si="165"/>
        <v>42738.178472222222</v>
      </c>
      <c r="U2462">
        <f t="shared" si="166"/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2"/>
        <v>104</v>
      </c>
      <c r="P2463">
        <f t="shared" si="163"/>
        <v>90.52</v>
      </c>
      <c r="Q2463" t="s">
        <v>8323</v>
      </c>
      <c r="R2463" t="s">
        <v>8327</v>
      </c>
      <c r="S2463" s="13">
        <f t="shared" si="164"/>
        <v>40784.012696759259</v>
      </c>
      <c r="T2463" s="13">
        <f t="shared" si="165"/>
        <v>40817.125</v>
      </c>
      <c r="U2463">
        <f t="shared" si="166"/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2"/>
        <v>111</v>
      </c>
      <c r="P2464">
        <f t="shared" si="163"/>
        <v>28.88</v>
      </c>
      <c r="Q2464" t="s">
        <v>8323</v>
      </c>
      <c r="R2464" t="s">
        <v>8327</v>
      </c>
      <c r="S2464" s="13">
        <f t="shared" si="164"/>
        <v>41089.186296296299</v>
      </c>
      <c r="T2464" s="13">
        <f t="shared" si="165"/>
        <v>41109.186296296299</v>
      </c>
      <c r="U2464">
        <f t="shared" si="166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2"/>
        <v>116</v>
      </c>
      <c r="P2465">
        <f t="shared" si="163"/>
        <v>31</v>
      </c>
      <c r="Q2465" t="s">
        <v>8323</v>
      </c>
      <c r="R2465" t="s">
        <v>8327</v>
      </c>
      <c r="S2465" s="13">
        <f t="shared" si="164"/>
        <v>41341.111400462964</v>
      </c>
      <c r="T2465" s="13">
        <f t="shared" si="165"/>
        <v>41380.791666666664</v>
      </c>
      <c r="U2465">
        <f t="shared" si="166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2"/>
        <v>111</v>
      </c>
      <c r="P2466">
        <f t="shared" si="163"/>
        <v>51.67</v>
      </c>
      <c r="Q2466" t="s">
        <v>8323</v>
      </c>
      <c r="R2466" t="s">
        <v>8327</v>
      </c>
      <c r="S2466" s="13">
        <f t="shared" si="164"/>
        <v>42248.90042824074</v>
      </c>
      <c r="T2466" s="13">
        <f t="shared" si="165"/>
        <v>42277.811805555553</v>
      </c>
      <c r="U2466">
        <f t="shared" si="166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2"/>
        <v>180</v>
      </c>
      <c r="P2467">
        <f t="shared" si="163"/>
        <v>26.27</v>
      </c>
      <c r="Q2467" t="s">
        <v>8323</v>
      </c>
      <c r="R2467" t="s">
        <v>8327</v>
      </c>
      <c r="S2467" s="13">
        <f t="shared" si="164"/>
        <v>41145.719305555554</v>
      </c>
      <c r="T2467" s="13">
        <f t="shared" si="165"/>
        <v>41175.719305555554</v>
      </c>
      <c r="U2467">
        <f t="shared" si="166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2"/>
        <v>100</v>
      </c>
      <c r="P2468">
        <f t="shared" si="163"/>
        <v>48.08</v>
      </c>
      <c r="Q2468" t="s">
        <v>8323</v>
      </c>
      <c r="R2468" t="s">
        <v>8327</v>
      </c>
      <c r="S2468" s="13">
        <f t="shared" si="164"/>
        <v>41373.102465277778</v>
      </c>
      <c r="T2468" s="13">
        <f t="shared" si="165"/>
        <v>41403.102465277778</v>
      </c>
      <c r="U2468">
        <f t="shared" si="166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2"/>
        <v>119</v>
      </c>
      <c r="P2469">
        <f t="shared" si="163"/>
        <v>27.56</v>
      </c>
      <c r="Q2469" t="s">
        <v>8323</v>
      </c>
      <c r="R2469" t="s">
        <v>8327</v>
      </c>
      <c r="S2469" s="13">
        <f t="shared" si="164"/>
        <v>41025.874201388891</v>
      </c>
      <c r="T2469" s="13">
        <f t="shared" si="165"/>
        <v>41039.708333333336</v>
      </c>
      <c r="U2469">
        <f t="shared" si="166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2"/>
        <v>107</v>
      </c>
      <c r="P2470">
        <f t="shared" si="163"/>
        <v>36.97</v>
      </c>
      <c r="Q2470" t="s">
        <v>8323</v>
      </c>
      <c r="R2470" t="s">
        <v>8327</v>
      </c>
      <c r="S2470" s="13">
        <f t="shared" si="164"/>
        <v>41174.154178240737</v>
      </c>
      <c r="T2470" s="13">
        <f t="shared" si="165"/>
        <v>41210.208333333336</v>
      </c>
      <c r="U2470">
        <f t="shared" si="166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2"/>
        <v>114</v>
      </c>
      <c r="P2471">
        <f t="shared" si="163"/>
        <v>29.02</v>
      </c>
      <c r="Q2471" t="s">
        <v>8323</v>
      </c>
      <c r="R2471" t="s">
        <v>8327</v>
      </c>
      <c r="S2471" s="13">
        <f t="shared" si="164"/>
        <v>40557.429733796293</v>
      </c>
      <c r="T2471" s="13">
        <f t="shared" si="165"/>
        <v>40582.429733796293</v>
      </c>
      <c r="U2471">
        <f t="shared" si="166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2"/>
        <v>103</v>
      </c>
      <c r="P2472">
        <f t="shared" si="163"/>
        <v>28.66</v>
      </c>
      <c r="Q2472" t="s">
        <v>8323</v>
      </c>
      <c r="R2472" t="s">
        <v>8327</v>
      </c>
      <c r="S2472" s="13">
        <f t="shared" si="164"/>
        <v>41023.07471064815</v>
      </c>
      <c r="T2472" s="13">
        <f t="shared" si="165"/>
        <v>41053.07471064815</v>
      </c>
      <c r="U2472">
        <f t="shared" si="166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2"/>
        <v>128</v>
      </c>
      <c r="P2473">
        <f t="shared" si="163"/>
        <v>37.65</v>
      </c>
      <c r="Q2473" t="s">
        <v>8323</v>
      </c>
      <c r="R2473" t="s">
        <v>8327</v>
      </c>
      <c r="S2473" s="13">
        <f t="shared" si="164"/>
        <v>40893.992962962962</v>
      </c>
      <c r="T2473" s="13">
        <f t="shared" si="165"/>
        <v>40933.992962962962</v>
      </c>
      <c r="U2473">
        <f t="shared" si="166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2"/>
        <v>136</v>
      </c>
      <c r="P2474">
        <f t="shared" si="163"/>
        <v>97.9</v>
      </c>
      <c r="Q2474" t="s">
        <v>8323</v>
      </c>
      <c r="R2474" t="s">
        <v>8327</v>
      </c>
      <c r="S2474" s="13">
        <f t="shared" si="164"/>
        <v>40354.11550925926</v>
      </c>
      <c r="T2474" s="13">
        <f t="shared" si="165"/>
        <v>40425.043749999997</v>
      </c>
      <c r="U2474">
        <f t="shared" si="166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2"/>
        <v>100</v>
      </c>
      <c r="P2475">
        <f t="shared" si="163"/>
        <v>42.55</v>
      </c>
      <c r="Q2475" t="s">
        <v>8323</v>
      </c>
      <c r="R2475" t="s">
        <v>8327</v>
      </c>
      <c r="S2475" s="13">
        <f t="shared" si="164"/>
        <v>41193.748483796298</v>
      </c>
      <c r="T2475" s="13">
        <f t="shared" si="165"/>
        <v>41223.790150462963</v>
      </c>
      <c r="U2475">
        <f t="shared" si="166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2"/>
        <v>100</v>
      </c>
      <c r="P2476">
        <f t="shared" si="163"/>
        <v>131.58000000000001</v>
      </c>
      <c r="Q2476" t="s">
        <v>8323</v>
      </c>
      <c r="R2476" t="s">
        <v>8327</v>
      </c>
      <c r="S2476" s="13">
        <f t="shared" si="164"/>
        <v>40417.011296296296</v>
      </c>
      <c r="T2476" s="13">
        <f t="shared" si="165"/>
        <v>40462.011296296296</v>
      </c>
      <c r="U2476">
        <f t="shared" si="166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2"/>
        <v>105</v>
      </c>
      <c r="P2477">
        <f t="shared" si="163"/>
        <v>32.32</v>
      </c>
      <c r="Q2477" t="s">
        <v>8323</v>
      </c>
      <c r="R2477" t="s">
        <v>8327</v>
      </c>
      <c r="S2477" s="13">
        <f t="shared" si="164"/>
        <v>40310.287673611114</v>
      </c>
      <c r="T2477" s="13">
        <f t="shared" si="165"/>
        <v>40369.916666666664</v>
      </c>
      <c r="U2477">
        <f t="shared" si="166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2"/>
        <v>105</v>
      </c>
      <c r="P2478">
        <f t="shared" si="163"/>
        <v>61.1</v>
      </c>
      <c r="Q2478" t="s">
        <v>8323</v>
      </c>
      <c r="R2478" t="s">
        <v>8327</v>
      </c>
      <c r="S2478" s="13">
        <f t="shared" si="164"/>
        <v>41913.328356481477</v>
      </c>
      <c r="T2478" s="13">
        <f t="shared" si="165"/>
        <v>41946.370023148149</v>
      </c>
      <c r="U2478">
        <f t="shared" si="166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2"/>
        <v>171</v>
      </c>
      <c r="P2479">
        <f t="shared" si="163"/>
        <v>31.34</v>
      </c>
      <c r="Q2479" t="s">
        <v>8323</v>
      </c>
      <c r="R2479" t="s">
        <v>8327</v>
      </c>
      <c r="S2479" s="13">
        <f t="shared" si="164"/>
        <v>41088.691493055558</v>
      </c>
      <c r="T2479" s="13">
        <f t="shared" si="165"/>
        <v>41133.691493055558</v>
      </c>
      <c r="U2479">
        <f t="shared" si="166"/>
        <v>2012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2"/>
        <v>128</v>
      </c>
      <c r="P2480">
        <f t="shared" si="163"/>
        <v>129.11000000000001</v>
      </c>
      <c r="Q2480" t="s">
        <v>8323</v>
      </c>
      <c r="R2480" t="s">
        <v>8327</v>
      </c>
      <c r="S2480" s="13">
        <f t="shared" si="164"/>
        <v>41257.950381944444</v>
      </c>
      <c r="T2480" s="13">
        <f t="shared" si="165"/>
        <v>41287.950381944444</v>
      </c>
      <c r="U2480">
        <f t="shared" si="166"/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2"/>
        <v>133</v>
      </c>
      <c r="P2481">
        <f t="shared" si="163"/>
        <v>25.02</v>
      </c>
      <c r="Q2481" t="s">
        <v>8323</v>
      </c>
      <c r="R2481" t="s">
        <v>8327</v>
      </c>
      <c r="S2481" s="13">
        <f t="shared" si="164"/>
        <v>41107.726782407408</v>
      </c>
      <c r="T2481" s="13">
        <f t="shared" si="165"/>
        <v>41118.083333333336</v>
      </c>
      <c r="U2481">
        <f t="shared" si="166"/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2"/>
        <v>100</v>
      </c>
      <c r="P2482">
        <f t="shared" si="163"/>
        <v>250</v>
      </c>
      <c r="Q2482" t="s">
        <v>8323</v>
      </c>
      <c r="R2482" t="s">
        <v>8327</v>
      </c>
      <c r="S2482" s="13">
        <f t="shared" si="164"/>
        <v>42227.936157407406</v>
      </c>
      <c r="T2482" s="13">
        <f t="shared" si="165"/>
        <v>42287.936157407406</v>
      </c>
      <c r="U2482">
        <f t="shared" si="166"/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2"/>
        <v>113</v>
      </c>
      <c r="P2483">
        <f t="shared" si="163"/>
        <v>47.54</v>
      </c>
      <c r="Q2483" t="s">
        <v>8323</v>
      </c>
      <c r="R2483" t="s">
        <v>8327</v>
      </c>
      <c r="S2483" s="13">
        <f t="shared" si="164"/>
        <v>40999.645925925928</v>
      </c>
      <c r="T2483" s="13">
        <f t="shared" si="165"/>
        <v>41029.645925925928</v>
      </c>
      <c r="U2483">
        <f t="shared" si="166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2"/>
        <v>100</v>
      </c>
      <c r="P2484">
        <f t="shared" si="163"/>
        <v>40.04</v>
      </c>
      <c r="Q2484" t="s">
        <v>8323</v>
      </c>
      <c r="R2484" t="s">
        <v>8327</v>
      </c>
      <c r="S2484" s="13">
        <f t="shared" si="164"/>
        <v>40711.782210648147</v>
      </c>
      <c r="T2484" s="13">
        <f t="shared" si="165"/>
        <v>40756.782210648147</v>
      </c>
      <c r="U2484">
        <f t="shared" si="166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2"/>
        <v>114</v>
      </c>
      <c r="P2485">
        <f t="shared" si="163"/>
        <v>65.84</v>
      </c>
      <c r="Q2485" t="s">
        <v>8323</v>
      </c>
      <c r="R2485" t="s">
        <v>8327</v>
      </c>
      <c r="S2485" s="13">
        <f t="shared" si="164"/>
        <v>40970.750034722223</v>
      </c>
      <c r="T2485" s="13">
        <f t="shared" si="165"/>
        <v>41030.708368055559</v>
      </c>
      <c r="U2485">
        <f t="shared" si="166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2"/>
        <v>119</v>
      </c>
      <c r="P2486">
        <f t="shared" si="163"/>
        <v>46.4</v>
      </c>
      <c r="Q2486" t="s">
        <v>8323</v>
      </c>
      <c r="R2486" t="s">
        <v>8327</v>
      </c>
      <c r="S2486" s="13">
        <f t="shared" si="164"/>
        <v>40771.916701388887</v>
      </c>
      <c r="T2486" s="13">
        <f t="shared" si="165"/>
        <v>40801.916701388887</v>
      </c>
      <c r="U2486">
        <f t="shared" si="166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2"/>
        <v>103</v>
      </c>
      <c r="P2487">
        <f t="shared" si="163"/>
        <v>50.37</v>
      </c>
      <c r="Q2487" t="s">
        <v>8323</v>
      </c>
      <c r="R2487" t="s">
        <v>8327</v>
      </c>
      <c r="S2487" s="13">
        <f t="shared" si="164"/>
        <v>40793.998599537037</v>
      </c>
      <c r="T2487" s="13">
        <f t="shared" si="165"/>
        <v>40828.998599537037</v>
      </c>
      <c r="U2487">
        <f t="shared" si="166"/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2"/>
        <v>266</v>
      </c>
      <c r="P2488">
        <f t="shared" si="163"/>
        <v>26.57</v>
      </c>
      <c r="Q2488" t="s">
        <v>8323</v>
      </c>
      <c r="R2488" t="s">
        <v>8327</v>
      </c>
      <c r="S2488" s="13">
        <f t="shared" si="164"/>
        <v>40991.708055555559</v>
      </c>
      <c r="T2488" s="13">
        <f t="shared" si="165"/>
        <v>41021.708055555559</v>
      </c>
      <c r="U2488">
        <f t="shared" si="166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2"/>
        <v>100</v>
      </c>
      <c r="P2489">
        <f t="shared" si="163"/>
        <v>39.49</v>
      </c>
      <c r="Q2489" t="s">
        <v>8323</v>
      </c>
      <c r="R2489" t="s">
        <v>8327</v>
      </c>
      <c r="S2489" s="13">
        <f t="shared" si="164"/>
        <v>41026.083298611113</v>
      </c>
      <c r="T2489" s="13">
        <f t="shared" si="165"/>
        <v>41056.083298611113</v>
      </c>
      <c r="U2489">
        <f t="shared" si="166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2"/>
        <v>107</v>
      </c>
      <c r="P2490">
        <f t="shared" si="163"/>
        <v>49.25</v>
      </c>
      <c r="Q2490" t="s">
        <v>8323</v>
      </c>
      <c r="R2490" t="s">
        <v>8327</v>
      </c>
      <c r="S2490" s="13">
        <f t="shared" si="164"/>
        <v>40833.633194444446</v>
      </c>
      <c r="T2490" s="13">
        <f t="shared" si="165"/>
        <v>40863.674861111111</v>
      </c>
      <c r="U2490">
        <f t="shared" si="166"/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2"/>
        <v>134</v>
      </c>
      <c r="P2491">
        <f t="shared" si="163"/>
        <v>62.38</v>
      </c>
      <c r="Q2491" t="s">
        <v>8323</v>
      </c>
      <c r="R2491" t="s">
        <v>8327</v>
      </c>
      <c r="S2491" s="13">
        <f t="shared" si="164"/>
        <v>41373.690266203703</v>
      </c>
      <c r="T2491" s="13">
        <f t="shared" si="165"/>
        <v>41403.690266203703</v>
      </c>
      <c r="U2491">
        <f t="shared" si="166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2"/>
        <v>121</v>
      </c>
      <c r="P2492">
        <f t="shared" si="163"/>
        <v>37.94</v>
      </c>
      <c r="Q2492" t="s">
        <v>8323</v>
      </c>
      <c r="R2492" t="s">
        <v>8327</v>
      </c>
      <c r="S2492" s="13">
        <f t="shared" si="164"/>
        <v>41023.227731481478</v>
      </c>
      <c r="T2492" s="13">
        <f t="shared" si="165"/>
        <v>41083.227731481478</v>
      </c>
      <c r="U2492">
        <f t="shared" si="166"/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2"/>
        <v>103</v>
      </c>
      <c r="P2493">
        <f t="shared" si="163"/>
        <v>51.6</v>
      </c>
      <c r="Q2493" t="s">
        <v>8323</v>
      </c>
      <c r="R2493" t="s">
        <v>8327</v>
      </c>
      <c r="S2493" s="13">
        <f t="shared" si="164"/>
        <v>40542.839282407411</v>
      </c>
      <c r="T2493" s="13">
        <f t="shared" si="165"/>
        <v>40559.07708333333</v>
      </c>
      <c r="U2493">
        <f t="shared" si="166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2"/>
        <v>125</v>
      </c>
      <c r="P2494">
        <f t="shared" si="163"/>
        <v>27.78</v>
      </c>
      <c r="Q2494" t="s">
        <v>8323</v>
      </c>
      <c r="R2494" t="s">
        <v>8327</v>
      </c>
      <c r="S2494" s="13">
        <f t="shared" si="164"/>
        <v>41024.985972222225</v>
      </c>
      <c r="T2494" s="13">
        <f t="shared" si="165"/>
        <v>41076.415972222225</v>
      </c>
      <c r="U2494">
        <f t="shared" si="166"/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2"/>
        <v>129</v>
      </c>
      <c r="P2495">
        <f t="shared" si="163"/>
        <v>99.38</v>
      </c>
      <c r="Q2495" t="s">
        <v>8323</v>
      </c>
      <c r="R2495" t="s">
        <v>8327</v>
      </c>
      <c r="S2495" s="13">
        <f t="shared" si="164"/>
        <v>41348.168287037035</v>
      </c>
      <c r="T2495" s="13">
        <f t="shared" si="165"/>
        <v>41393.168287037035</v>
      </c>
      <c r="U2495">
        <f t="shared" si="166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2"/>
        <v>101</v>
      </c>
      <c r="P2496">
        <f t="shared" si="163"/>
        <v>38.85</v>
      </c>
      <c r="Q2496" t="s">
        <v>8323</v>
      </c>
      <c r="R2496" t="s">
        <v>8327</v>
      </c>
      <c r="S2496" s="13">
        <f t="shared" si="164"/>
        <v>41022.645185185182</v>
      </c>
      <c r="T2496" s="13">
        <f t="shared" si="165"/>
        <v>41052.645185185182</v>
      </c>
      <c r="U2496">
        <f t="shared" si="166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2"/>
        <v>128</v>
      </c>
      <c r="P2497">
        <f t="shared" si="163"/>
        <v>45.55</v>
      </c>
      <c r="Q2497" t="s">
        <v>8323</v>
      </c>
      <c r="R2497" t="s">
        <v>8327</v>
      </c>
      <c r="S2497" s="13">
        <f t="shared" si="164"/>
        <v>41036.946469907409</v>
      </c>
      <c r="T2497" s="13">
        <f t="shared" si="165"/>
        <v>41066.946469907409</v>
      </c>
      <c r="U2497">
        <f t="shared" si="166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67">ROUND(E2498/D2498*100,0)</f>
        <v>100</v>
      </c>
      <c r="P2498">
        <f t="shared" si="163"/>
        <v>600</v>
      </c>
      <c r="Q2498" t="s">
        <v>8323</v>
      </c>
      <c r="R2498" t="s">
        <v>8327</v>
      </c>
      <c r="S2498" s="13">
        <f t="shared" si="164"/>
        <v>41327.996435185189</v>
      </c>
      <c r="T2498" s="13">
        <f t="shared" si="165"/>
        <v>41362.954768518517</v>
      </c>
      <c r="U2498">
        <f t="shared" si="166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7"/>
        <v>113</v>
      </c>
      <c r="P2499">
        <f t="shared" ref="P2499:P2562" si="168">IFERROR(ROUND(E2499/L2499,2),0)</f>
        <v>80.55</v>
      </c>
      <c r="Q2499" t="s">
        <v>8323</v>
      </c>
      <c r="R2499" t="s">
        <v>8327</v>
      </c>
      <c r="S2499" s="13">
        <f t="shared" ref="S2499:S2562" si="169">(((J2499/60)/60)/24)+DATE(1970,1,1)</f>
        <v>40730.878912037035</v>
      </c>
      <c r="T2499" s="13">
        <f t="shared" ref="T2499:T2562" si="170">(((I2499/60)/60)/24)+DATE(1970,1,1)</f>
        <v>40760.878912037035</v>
      </c>
      <c r="U2499">
        <f t="shared" si="166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7"/>
        <v>106</v>
      </c>
      <c r="P2500">
        <f t="shared" si="168"/>
        <v>52.8</v>
      </c>
      <c r="Q2500" t="s">
        <v>8323</v>
      </c>
      <c r="R2500" t="s">
        <v>8327</v>
      </c>
      <c r="S2500" s="13">
        <f t="shared" si="169"/>
        <v>42017.967442129629</v>
      </c>
      <c r="T2500" s="13">
        <f t="shared" si="170"/>
        <v>42031.967442129629</v>
      </c>
      <c r="U2500">
        <f t="shared" si="166"/>
        <v>2015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7"/>
        <v>203</v>
      </c>
      <c r="P2501">
        <f t="shared" si="168"/>
        <v>47.68</v>
      </c>
      <c r="Q2501" t="s">
        <v>8323</v>
      </c>
      <c r="R2501" t="s">
        <v>8327</v>
      </c>
      <c r="S2501" s="13">
        <f t="shared" si="169"/>
        <v>41226.648576388885</v>
      </c>
      <c r="T2501" s="13">
        <f t="shared" si="170"/>
        <v>41274.75</v>
      </c>
      <c r="U2501">
        <f t="shared" si="166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7"/>
        <v>113</v>
      </c>
      <c r="P2502">
        <f t="shared" si="168"/>
        <v>23.45</v>
      </c>
      <c r="Q2502" t="s">
        <v>8323</v>
      </c>
      <c r="R2502" t="s">
        <v>8327</v>
      </c>
      <c r="S2502" s="13">
        <f t="shared" si="169"/>
        <v>41053.772858796299</v>
      </c>
      <c r="T2502" s="13">
        <f t="shared" si="170"/>
        <v>41083.772858796299</v>
      </c>
      <c r="U2502">
        <f t="shared" si="166"/>
        <v>2012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7"/>
        <v>3</v>
      </c>
      <c r="P2503">
        <f t="shared" si="168"/>
        <v>40.14</v>
      </c>
      <c r="Q2503" t="s">
        <v>8334</v>
      </c>
      <c r="R2503" t="s">
        <v>8351</v>
      </c>
      <c r="S2503" s="13">
        <f t="shared" si="169"/>
        <v>42244.776666666665</v>
      </c>
      <c r="T2503" s="13">
        <f t="shared" si="170"/>
        <v>42274.776666666665</v>
      </c>
      <c r="U2503">
        <f t="shared" si="166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7"/>
        <v>0</v>
      </c>
      <c r="P2504">
        <f t="shared" si="168"/>
        <v>17.2</v>
      </c>
      <c r="Q2504" t="s">
        <v>8334</v>
      </c>
      <c r="R2504" t="s">
        <v>8351</v>
      </c>
      <c r="S2504" s="13">
        <f t="shared" si="169"/>
        <v>41858.825439814813</v>
      </c>
      <c r="T2504" s="13">
        <f t="shared" si="170"/>
        <v>41903.825439814813</v>
      </c>
      <c r="U2504">
        <f t="shared" si="166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7"/>
        <v>0</v>
      </c>
      <c r="P2505">
        <f t="shared" si="168"/>
        <v>0</v>
      </c>
      <c r="Q2505" t="s">
        <v>8334</v>
      </c>
      <c r="R2505" t="s">
        <v>8351</v>
      </c>
      <c r="S2505" s="13">
        <f t="shared" si="169"/>
        <v>42498.899398148147</v>
      </c>
      <c r="T2505" s="13">
        <f t="shared" si="170"/>
        <v>42528.879166666666</v>
      </c>
      <c r="U2505">
        <f t="shared" si="166"/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7"/>
        <v>0</v>
      </c>
      <c r="P2506">
        <f t="shared" si="168"/>
        <v>0</v>
      </c>
      <c r="Q2506" t="s">
        <v>8334</v>
      </c>
      <c r="R2506" t="s">
        <v>8351</v>
      </c>
      <c r="S2506" s="13">
        <f t="shared" si="169"/>
        <v>41928.015439814815</v>
      </c>
      <c r="T2506" s="13">
        <f t="shared" si="170"/>
        <v>41958.057106481487</v>
      </c>
      <c r="U2506">
        <f t="shared" si="166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7"/>
        <v>0</v>
      </c>
      <c r="P2507">
        <f t="shared" si="168"/>
        <v>0</v>
      </c>
      <c r="Q2507" t="s">
        <v>8334</v>
      </c>
      <c r="R2507" t="s">
        <v>8351</v>
      </c>
      <c r="S2507" s="13">
        <f t="shared" si="169"/>
        <v>42047.05574074074</v>
      </c>
      <c r="T2507" s="13">
        <f t="shared" si="170"/>
        <v>42077.014074074075</v>
      </c>
      <c r="U2507">
        <f t="shared" si="166"/>
        <v>2015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7"/>
        <v>1</v>
      </c>
      <c r="P2508">
        <f t="shared" si="168"/>
        <v>15</v>
      </c>
      <c r="Q2508" t="s">
        <v>8334</v>
      </c>
      <c r="R2508" t="s">
        <v>8351</v>
      </c>
      <c r="S2508" s="13">
        <f t="shared" si="169"/>
        <v>42258.297094907408</v>
      </c>
      <c r="T2508" s="13">
        <f t="shared" si="170"/>
        <v>42280.875</v>
      </c>
      <c r="U2508">
        <f t="shared" si="166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7"/>
        <v>0</v>
      </c>
      <c r="P2509">
        <f t="shared" si="168"/>
        <v>0</v>
      </c>
      <c r="Q2509" t="s">
        <v>8334</v>
      </c>
      <c r="R2509" t="s">
        <v>8351</v>
      </c>
      <c r="S2509" s="13">
        <f t="shared" si="169"/>
        <v>42105.072962962964</v>
      </c>
      <c r="T2509" s="13">
        <f t="shared" si="170"/>
        <v>42135.072962962964</v>
      </c>
      <c r="U2509">
        <f t="shared" si="166"/>
        <v>2015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7"/>
        <v>0</v>
      </c>
      <c r="P2510">
        <f t="shared" si="168"/>
        <v>0</v>
      </c>
      <c r="Q2510" t="s">
        <v>8334</v>
      </c>
      <c r="R2510" t="s">
        <v>8351</v>
      </c>
      <c r="S2510" s="13">
        <f t="shared" si="169"/>
        <v>41835.951782407406</v>
      </c>
      <c r="T2510" s="13">
        <f t="shared" si="170"/>
        <v>41865.951782407406</v>
      </c>
      <c r="U2510">
        <f t="shared" si="166"/>
        <v>2014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7"/>
        <v>1</v>
      </c>
      <c r="P2511">
        <f t="shared" si="168"/>
        <v>35.71</v>
      </c>
      <c r="Q2511" t="s">
        <v>8334</v>
      </c>
      <c r="R2511" t="s">
        <v>8351</v>
      </c>
      <c r="S2511" s="13">
        <f t="shared" si="169"/>
        <v>42058.809594907405</v>
      </c>
      <c r="T2511" s="13">
        <f t="shared" si="170"/>
        <v>42114.767928240741</v>
      </c>
      <c r="U2511">
        <f t="shared" si="166"/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7"/>
        <v>0</v>
      </c>
      <c r="P2512">
        <f t="shared" si="168"/>
        <v>37.5</v>
      </c>
      <c r="Q2512" t="s">
        <v>8334</v>
      </c>
      <c r="R2512" t="s">
        <v>8351</v>
      </c>
      <c r="S2512" s="13">
        <f t="shared" si="169"/>
        <v>42078.997361111105</v>
      </c>
      <c r="T2512" s="13">
        <f t="shared" si="170"/>
        <v>42138.997361111105</v>
      </c>
      <c r="U2512">
        <f t="shared" si="166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7"/>
        <v>0</v>
      </c>
      <c r="P2513">
        <f t="shared" si="168"/>
        <v>0</v>
      </c>
      <c r="Q2513" t="s">
        <v>8334</v>
      </c>
      <c r="R2513" t="s">
        <v>8351</v>
      </c>
      <c r="S2513" s="13">
        <f t="shared" si="169"/>
        <v>42371.446909722217</v>
      </c>
      <c r="T2513" s="13">
        <f t="shared" si="170"/>
        <v>42401.446909722217</v>
      </c>
      <c r="U2513">
        <f t="shared" ref="U2513:U2576" si="171">YEAR(S2513)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7"/>
        <v>0</v>
      </c>
      <c r="P2514">
        <f t="shared" si="168"/>
        <v>0</v>
      </c>
      <c r="Q2514" t="s">
        <v>8334</v>
      </c>
      <c r="R2514" t="s">
        <v>8351</v>
      </c>
      <c r="S2514" s="13">
        <f t="shared" si="169"/>
        <v>41971.876863425925</v>
      </c>
      <c r="T2514" s="13">
        <f t="shared" si="170"/>
        <v>41986.876863425925</v>
      </c>
      <c r="U2514">
        <f t="shared" si="171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7"/>
        <v>0</v>
      </c>
      <c r="P2515">
        <f t="shared" si="168"/>
        <v>0</v>
      </c>
      <c r="Q2515" t="s">
        <v>8334</v>
      </c>
      <c r="R2515" t="s">
        <v>8351</v>
      </c>
      <c r="S2515" s="13">
        <f t="shared" si="169"/>
        <v>42732.00681712963</v>
      </c>
      <c r="T2515" s="13">
        <f t="shared" si="170"/>
        <v>42792.00681712963</v>
      </c>
      <c r="U2515">
        <f t="shared" si="171"/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7"/>
        <v>2</v>
      </c>
      <c r="P2516">
        <f t="shared" si="168"/>
        <v>52.5</v>
      </c>
      <c r="Q2516" t="s">
        <v>8334</v>
      </c>
      <c r="R2516" t="s">
        <v>8351</v>
      </c>
      <c r="S2516" s="13">
        <f t="shared" si="169"/>
        <v>41854.389780092592</v>
      </c>
      <c r="T2516" s="13">
        <f t="shared" si="170"/>
        <v>41871.389780092592</v>
      </c>
      <c r="U2516">
        <f t="shared" si="171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7"/>
        <v>19</v>
      </c>
      <c r="P2517">
        <f t="shared" si="168"/>
        <v>77.5</v>
      </c>
      <c r="Q2517" t="s">
        <v>8334</v>
      </c>
      <c r="R2517" t="s">
        <v>8351</v>
      </c>
      <c r="S2517" s="13">
        <f t="shared" si="169"/>
        <v>42027.839733796296</v>
      </c>
      <c r="T2517" s="13">
        <f t="shared" si="170"/>
        <v>42057.839733796296</v>
      </c>
      <c r="U2517">
        <f t="shared" si="171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7"/>
        <v>0</v>
      </c>
      <c r="P2518">
        <f t="shared" si="168"/>
        <v>0</v>
      </c>
      <c r="Q2518" t="s">
        <v>8334</v>
      </c>
      <c r="R2518" t="s">
        <v>8351</v>
      </c>
      <c r="S2518" s="13">
        <f t="shared" si="169"/>
        <v>41942.653379629628</v>
      </c>
      <c r="T2518" s="13">
        <f t="shared" si="170"/>
        <v>41972.6950462963</v>
      </c>
      <c r="U2518">
        <f t="shared" si="171"/>
        <v>2014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7"/>
        <v>10</v>
      </c>
      <c r="P2519">
        <f t="shared" si="168"/>
        <v>53.55</v>
      </c>
      <c r="Q2519" t="s">
        <v>8334</v>
      </c>
      <c r="R2519" t="s">
        <v>8351</v>
      </c>
      <c r="S2519" s="13">
        <f t="shared" si="169"/>
        <v>42052.802430555559</v>
      </c>
      <c r="T2519" s="13">
        <f t="shared" si="170"/>
        <v>42082.760763888888</v>
      </c>
      <c r="U2519">
        <f t="shared" si="171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7"/>
        <v>0</v>
      </c>
      <c r="P2520">
        <f t="shared" si="168"/>
        <v>0</v>
      </c>
      <c r="Q2520" t="s">
        <v>8334</v>
      </c>
      <c r="R2520" t="s">
        <v>8351</v>
      </c>
      <c r="S2520" s="13">
        <f t="shared" si="169"/>
        <v>41926.680879629632</v>
      </c>
      <c r="T2520" s="13">
        <f t="shared" si="170"/>
        <v>41956.722546296296</v>
      </c>
      <c r="U2520">
        <f t="shared" si="171"/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7"/>
        <v>0</v>
      </c>
      <c r="P2521">
        <f t="shared" si="168"/>
        <v>16.25</v>
      </c>
      <c r="Q2521" t="s">
        <v>8334</v>
      </c>
      <c r="R2521" t="s">
        <v>8351</v>
      </c>
      <c r="S2521" s="13">
        <f t="shared" si="169"/>
        <v>41809.155138888891</v>
      </c>
      <c r="T2521" s="13">
        <f t="shared" si="170"/>
        <v>41839.155138888891</v>
      </c>
      <c r="U2521">
        <f t="shared" si="171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7"/>
        <v>0</v>
      </c>
      <c r="P2522">
        <f t="shared" si="168"/>
        <v>0</v>
      </c>
      <c r="Q2522" t="s">
        <v>8334</v>
      </c>
      <c r="R2522" t="s">
        <v>8351</v>
      </c>
      <c r="S2522" s="13">
        <f t="shared" si="169"/>
        <v>42612.600520833337</v>
      </c>
      <c r="T2522" s="13">
        <f t="shared" si="170"/>
        <v>42658.806249999994</v>
      </c>
      <c r="U2522">
        <f t="shared" si="171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7"/>
        <v>109</v>
      </c>
      <c r="P2523">
        <f t="shared" si="168"/>
        <v>103.68</v>
      </c>
      <c r="Q2523" t="s">
        <v>8323</v>
      </c>
      <c r="R2523" t="s">
        <v>8352</v>
      </c>
      <c r="S2523" s="13">
        <f t="shared" si="169"/>
        <v>42269.967835648145</v>
      </c>
      <c r="T2523" s="13">
        <f t="shared" si="170"/>
        <v>42290.967835648145</v>
      </c>
      <c r="U2523">
        <f t="shared" si="171"/>
        <v>2015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7"/>
        <v>100</v>
      </c>
      <c r="P2524">
        <f t="shared" si="168"/>
        <v>185.19</v>
      </c>
      <c r="Q2524" t="s">
        <v>8323</v>
      </c>
      <c r="R2524" t="s">
        <v>8352</v>
      </c>
      <c r="S2524" s="13">
        <f t="shared" si="169"/>
        <v>42460.573611111111</v>
      </c>
      <c r="T2524" s="13">
        <f t="shared" si="170"/>
        <v>42482.619444444441</v>
      </c>
      <c r="U2524">
        <f t="shared" si="171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7"/>
        <v>156</v>
      </c>
      <c r="P2525">
        <f t="shared" si="168"/>
        <v>54.15</v>
      </c>
      <c r="Q2525" t="s">
        <v>8323</v>
      </c>
      <c r="R2525" t="s">
        <v>8352</v>
      </c>
      <c r="S2525" s="13">
        <f t="shared" si="169"/>
        <v>41930.975601851853</v>
      </c>
      <c r="T2525" s="13">
        <f t="shared" si="170"/>
        <v>41961.017268518524</v>
      </c>
      <c r="U2525">
        <f t="shared" si="171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7"/>
        <v>102</v>
      </c>
      <c r="P2526">
        <f t="shared" si="168"/>
        <v>177.21</v>
      </c>
      <c r="Q2526" t="s">
        <v>8323</v>
      </c>
      <c r="R2526" t="s">
        <v>8352</v>
      </c>
      <c r="S2526" s="13">
        <f t="shared" si="169"/>
        <v>41961.807372685187</v>
      </c>
      <c r="T2526" s="13">
        <f t="shared" si="170"/>
        <v>41994.1875</v>
      </c>
      <c r="U2526">
        <f t="shared" si="171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7"/>
        <v>100</v>
      </c>
      <c r="P2527">
        <f t="shared" si="168"/>
        <v>100.33</v>
      </c>
      <c r="Q2527" t="s">
        <v>8323</v>
      </c>
      <c r="R2527" t="s">
        <v>8352</v>
      </c>
      <c r="S2527" s="13">
        <f t="shared" si="169"/>
        <v>41058.844571759262</v>
      </c>
      <c r="T2527" s="13">
        <f t="shared" si="170"/>
        <v>41088.844571759262</v>
      </c>
      <c r="U2527">
        <f t="shared" si="171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7"/>
        <v>113</v>
      </c>
      <c r="P2528">
        <f t="shared" si="168"/>
        <v>136.91</v>
      </c>
      <c r="Q2528" t="s">
        <v>8323</v>
      </c>
      <c r="R2528" t="s">
        <v>8352</v>
      </c>
      <c r="S2528" s="13">
        <f t="shared" si="169"/>
        <v>41953.091134259259</v>
      </c>
      <c r="T2528" s="13">
        <f t="shared" si="170"/>
        <v>41981.207638888889</v>
      </c>
      <c r="U2528">
        <f t="shared" si="171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7"/>
        <v>102</v>
      </c>
      <c r="P2529">
        <f t="shared" si="168"/>
        <v>57.54</v>
      </c>
      <c r="Q2529" t="s">
        <v>8323</v>
      </c>
      <c r="R2529" t="s">
        <v>8352</v>
      </c>
      <c r="S2529" s="13">
        <f t="shared" si="169"/>
        <v>41546.75105324074</v>
      </c>
      <c r="T2529" s="13">
        <f t="shared" si="170"/>
        <v>41565.165972222225</v>
      </c>
      <c r="U2529">
        <f t="shared" si="171"/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7"/>
        <v>107</v>
      </c>
      <c r="P2530">
        <f t="shared" si="168"/>
        <v>52.96</v>
      </c>
      <c r="Q2530" t="s">
        <v>8323</v>
      </c>
      <c r="R2530" t="s">
        <v>8352</v>
      </c>
      <c r="S2530" s="13">
        <f t="shared" si="169"/>
        <v>42217.834525462968</v>
      </c>
      <c r="T2530" s="13">
        <f t="shared" si="170"/>
        <v>42236.458333333328</v>
      </c>
      <c r="U2530">
        <f t="shared" si="171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7"/>
        <v>104</v>
      </c>
      <c r="P2531">
        <f t="shared" si="168"/>
        <v>82.33</v>
      </c>
      <c r="Q2531" t="s">
        <v>8323</v>
      </c>
      <c r="R2531" t="s">
        <v>8352</v>
      </c>
      <c r="S2531" s="13">
        <f t="shared" si="169"/>
        <v>40948.080729166664</v>
      </c>
      <c r="T2531" s="13">
        <f t="shared" si="170"/>
        <v>40993.0390625</v>
      </c>
      <c r="U2531">
        <f t="shared" si="171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7"/>
        <v>100</v>
      </c>
      <c r="P2532">
        <f t="shared" si="168"/>
        <v>135.41999999999999</v>
      </c>
      <c r="Q2532" t="s">
        <v>8323</v>
      </c>
      <c r="R2532" t="s">
        <v>8352</v>
      </c>
      <c r="S2532" s="13">
        <f t="shared" si="169"/>
        <v>42081.864641203705</v>
      </c>
      <c r="T2532" s="13">
        <f t="shared" si="170"/>
        <v>42114.201388888891</v>
      </c>
      <c r="U2532">
        <f t="shared" si="171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7"/>
        <v>100</v>
      </c>
      <c r="P2533">
        <f t="shared" si="168"/>
        <v>74.069999999999993</v>
      </c>
      <c r="Q2533" t="s">
        <v>8323</v>
      </c>
      <c r="R2533" t="s">
        <v>8352</v>
      </c>
      <c r="S2533" s="13">
        <f t="shared" si="169"/>
        <v>42208.680023148147</v>
      </c>
      <c r="T2533" s="13">
        <f t="shared" si="170"/>
        <v>42231.165972222225</v>
      </c>
      <c r="U2533">
        <f t="shared" si="171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7"/>
        <v>126</v>
      </c>
      <c r="P2534">
        <f t="shared" si="168"/>
        <v>84.08</v>
      </c>
      <c r="Q2534" t="s">
        <v>8323</v>
      </c>
      <c r="R2534" t="s">
        <v>8352</v>
      </c>
      <c r="S2534" s="13">
        <f t="shared" si="169"/>
        <v>41107.849143518521</v>
      </c>
      <c r="T2534" s="13">
        <f t="shared" si="170"/>
        <v>41137.849143518521</v>
      </c>
      <c r="U2534">
        <f t="shared" si="171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7"/>
        <v>111</v>
      </c>
      <c r="P2535">
        <f t="shared" si="168"/>
        <v>61.03</v>
      </c>
      <c r="Q2535" t="s">
        <v>8323</v>
      </c>
      <c r="R2535" t="s">
        <v>8352</v>
      </c>
      <c r="S2535" s="13">
        <f t="shared" si="169"/>
        <v>41304.751284722224</v>
      </c>
      <c r="T2535" s="13">
        <f t="shared" si="170"/>
        <v>41334.750787037039</v>
      </c>
      <c r="U2535">
        <f t="shared" si="171"/>
        <v>2013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7"/>
        <v>105</v>
      </c>
      <c r="P2536">
        <f t="shared" si="168"/>
        <v>150</v>
      </c>
      <c r="Q2536" t="s">
        <v>8323</v>
      </c>
      <c r="R2536" t="s">
        <v>8352</v>
      </c>
      <c r="S2536" s="13">
        <f t="shared" si="169"/>
        <v>40127.700370370374</v>
      </c>
      <c r="T2536" s="13">
        <f t="shared" si="170"/>
        <v>40179.25</v>
      </c>
      <c r="U2536">
        <f t="shared" si="171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7"/>
        <v>104</v>
      </c>
      <c r="P2537">
        <f t="shared" si="168"/>
        <v>266.08999999999997</v>
      </c>
      <c r="Q2537" t="s">
        <v>8323</v>
      </c>
      <c r="R2537" t="s">
        <v>8352</v>
      </c>
      <c r="S2537" s="13">
        <f t="shared" si="169"/>
        <v>41943.791030092594</v>
      </c>
      <c r="T2537" s="13">
        <f t="shared" si="170"/>
        <v>41974.832696759258</v>
      </c>
      <c r="U2537">
        <f t="shared" si="171"/>
        <v>2014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7"/>
        <v>116</v>
      </c>
      <c r="P2538">
        <f t="shared" si="168"/>
        <v>7.25</v>
      </c>
      <c r="Q2538" t="s">
        <v>8323</v>
      </c>
      <c r="R2538" t="s">
        <v>8352</v>
      </c>
      <c r="S2538" s="13">
        <f t="shared" si="169"/>
        <v>41464.106087962966</v>
      </c>
      <c r="T2538" s="13">
        <f t="shared" si="170"/>
        <v>41485.106087962966</v>
      </c>
      <c r="U2538">
        <f t="shared" si="171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7"/>
        <v>110</v>
      </c>
      <c r="P2539">
        <f t="shared" si="168"/>
        <v>100</v>
      </c>
      <c r="Q2539" t="s">
        <v>8323</v>
      </c>
      <c r="R2539" t="s">
        <v>8352</v>
      </c>
      <c r="S2539" s="13">
        <f t="shared" si="169"/>
        <v>40696.648784722223</v>
      </c>
      <c r="T2539" s="13">
        <f t="shared" si="170"/>
        <v>40756.648784722223</v>
      </c>
      <c r="U2539">
        <f t="shared" si="171"/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7"/>
        <v>113</v>
      </c>
      <c r="P2540">
        <f t="shared" si="168"/>
        <v>109.96</v>
      </c>
      <c r="Q2540" t="s">
        <v>8323</v>
      </c>
      <c r="R2540" t="s">
        <v>8352</v>
      </c>
      <c r="S2540" s="13">
        <f t="shared" si="169"/>
        <v>41298.509965277779</v>
      </c>
      <c r="T2540" s="13">
        <f t="shared" si="170"/>
        <v>41329.207638888889</v>
      </c>
      <c r="U2540">
        <f t="shared" si="171"/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7"/>
        <v>100</v>
      </c>
      <c r="P2541">
        <f t="shared" si="168"/>
        <v>169.92</v>
      </c>
      <c r="Q2541" t="s">
        <v>8323</v>
      </c>
      <c r="R2541" t="s">
        <v>8352</v>
      </c>
      <c r="S2541" s="13">
        <f t="shared" si="169"/>
        <v>41977.902222222227</v>
      </c>
      <c r="T2541" s="13">
        <f t="shared" si="170"/>
        <v>42037.902222222227</v>
      </c>
      <c r="U2541">
        <f t="shared" si="171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7"/>
        <v>103</v>
      </c>
      <c r="P2542">
        <f t="shared" si="168"/>
        <v>95.74</v>
      </c>
      <c r="Q2542" t="s">
        <v>8323</v>
      </c>
      <c r="R2542" t="s">
        <v>8352</v>
      </c>
      <c r="S2542" s="13">
        <f t="shared" si="169"/>
        <v>40785.675011574072</v>
      </c>
      <c r="T2542" s="13">
        <f t="shared" si="170"/>
        <v>40845.675011574072</v>
      </c>
      <c r="U2542">
        <f t="shared" si="171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7"/>
        <v>107</v>
      </c>
      <c r="P2543">
        <f t="shared" si="168"/>
        <v>59.46</v>
      </c>
      <c r="Q2543" t="s">
        <v>8323</v>
      </c>
      <c r="R2543" t="s">
        <v>8352</v>
      </c>
      <c r="S2543" s="13">
        <f t="shared" si="169"/>
        <v>41483.449282407404</v>
      </c>
      <c r="T2543" s="13">
        <f t="shared" si="170"/>
        <v>41543.449282407404</v>
      </c>
      <c r="U2543">
        <f t="shared" si="171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7"/>
        <v>104</v>
      </c>
      <c r="P2544">
        <f t="shared" si="168"/>
        <v>55.77</v>
      </c>
      <c r="Q2544" t="s">
        <v>8323</v>
      </c>
      <c r="R2544" t="s">
        <v>8352</v>
      </c>
      <c r="S2544" s="13">
        <f t="shared" si="169"/>
        <v>41509.426585648151</v>
      </c>
      <c r="T2544" s="13">
        <f t="shared" si="170"/>
        <v>41548.165972222225</v>
      </c>
      <c r="U2544">
        <f t="shared" si="171"/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7"/>
        <v>156</v>
      </c>
      <c r="P2545">
        <f t="shared" si="168"/>
        <v>30.08</v>
      </c>
      <c r="Q2545" t="s">
        <v>8323</v>
      </c>
      <c r="R2545" t="s">
        <v>8352</v>
      </c>
      <c r="S2545" s="13">
        <f t="shared" si="169"/>
        <v>40514.107615740737</v>
      </c>
      <c r="T2545" s="13">
        <f t="shared" si="170"/>
        <v>40545.125</v>
      </c>
      <c r="U2545">
        <f t="shared" si="171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7"/>
        <v>101</v>
      </c>
      <c r="P2546">
        <f t="shared" si="168"/>
        <v>88.44</v>
      </c>
      <c r="Q2546" t="s">
        <v>8323</v>
      </c>
      <c r="R2546" t="s">
        <v>8352</v>
      </c>
      <c r="S2546" s="13">
        <f t="shared" si="169"/>
        <v>41068.520474537036</v>
      </c>
      <c r="T2546" s="13">
        <f t="shared" si="170"/>
        <v>41098.520474537036</v>
      </c>
      <c r="U2546">
        <f t="shared" si="171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7"/>
        <v>195</v>
      </c>
      <c r="P2547">
        <f t="shared" si="168"/>
        <v>64.03</v>
      </c>
      <c r="Q2547" t="s">
        <v>8323</v>
      </c>
      <c r="R2547" t="s">
        <v>8352</v>
      </c>
      <c r="S2547" s="13">
        <f t="shared" si="169"/>
        <v>42027.13817129629</v>
      </c>
      <c r="T2547" s="13">
        <f t="shared" si="170"/>
        <v>42062.020833333328</v>
      </c>
      <c r="U2547">
        <f t="shared" si="171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7"/>
        <v>112</v>
      </c>
      <c r="P2548">
        <f t="shared" si="168"/>
        <v>60.15</v>
      </c>
      <c r="Q2548" t="s">
        <v>8323</v>
      </c>
      <c r="R2548" t="s">
        <v>8352</v>
      </c>
      <c r="S2548" s="13">
        <f t="shared" si="169"/>
        <v>41524.858553240738</v>
      </c>
      <c r="T2548" s="13">
        <f t="shared" si="170"/>
        <v>41552.208333333336</v>
      </c>
      <c r="U2548">
        <f t="shared" si="171"/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7"/>
        <v>120</v>
      </c>
      <c r="P2549">
        <f t="shared" si="168"/>
        <v>49.19</v>
      </c>
      <c r="Q2549" t="s">
        <v>8323</v>
      </c>
      <c r="R2549" t="s">
        <v>8352</v>
      </c>
      <c r="S2549" s="13">
        <f t="shared" si="169"/>
        <v>40973.773182870369</v>
      </c>
      <c r="T2549" s="13">
        <f t="shared" si="170"/>
        <v>41003.731516203705</v>
      </c>
      <c r="U2549">
        <f t="shared" si="171"/>
        <v>2012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7"/>
        <v>102</v>
      </c>
      <c r="P2550">
        <f t="shared" si="168"/>
        <v>165.16</v>
      </c>
      <c r="Q2550" t="s">
        <v>8323</v>
      </c>
      <c r="R2550" t="s">
        <v>8352</v>
      </c>
      <c r="S2550" s="13">
        <f t="shared" si="169"/>
        <v>42618.625428240746</v>
      </c>
      <c r="T2550" s="13">
        <f t="shared" si="170"/>
        <v>42643.185416666667</v>
      </c>
      <c r="U2550">
        <f t="shared" si="171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7"/>
        <v>103</v>
      </c>
      <c r="P2551">
        <f t="shared" si="168"/>
        <v>43.62</v>
      </c>
      <c r="Q2551" t="s">
        <v>8323</v>
      </c>
      <c r="R2551" t="s">
        <v>8352</v>
      </c>
      <c r="S2551" s="13">
        <f t="shared" si="169"/>
        <v>41390.757754629631</v>
      </c>
      <c r="T2551" s="13">
        <f t="shared" si="170"/>
        <v>41425.708333333336</v>
      </c>
      <c r="U2551">
        <f t="shared" si="171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7"/>
        <v>101</v>
      </c>
      <c r="P2552">
        <f t="shared" si="168"/>
        <v>43.7</v>
      </c>
      <c r="Q2552" t="s">
        <v>8323</v>
      </c>
      <c r="R2552" t="s">
        <v>8352</v>
      </c>
      <c r="S2552" s="13">
        <f t="shared" si="169"/>
        <v>42228.634328703702</v>
      </c>
      <c r="T2552" s="13">
        <f t="shared" si="170"/>
        <v>42285.165972222225</v>
      </c>
      <c r="U2552">
        <f t="shared" si="171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7"/>
        <v>103</v>
      </c>
      <c r="P2553">
        <f t="shared" si="168"/>
        <v>67.42</v>
      </c>
      <c r="Q2553" t="s">
        <v>8323</v>
      </c>
      <c r="R2553" t="s">
        <v>8352</v>
      </c>
      <c r="S2553" s="13">
        <f t="shared" si="169"/>
        <v>40961.252141203702</v>
      </c>
      <c r="T2553" s="13">
        <f t="shared" si="170"/>
        <v>40989.866666666669</v>
      </c>
      <c r="U2553">
        <f t="shared" si="171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7"/>
        <v>107</v>
      </c>
      <c r="P2554">
        <f t="shared" si="168"/>
        <v>177.5</v>
      </c>
      <c r="Q2554" t="s">
        <v>8323</v>
      </c>
      <c r="R2554" t="s">
        <v>8352</v>
      </c>
      <c r="S2554" s="13">
        <f t="shared" si="169"/>
        <v>42769.809965277775</v>
      </c>
      <c r="T2554" s="13">
        <f t="shared" si="170"/>
        <v>42799.809965277775</v>
      </c>
      <c r="U2554">
        <f t="shared" si="171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7"/>
        <v>156</v>
      </c>
      <c r="P2555">
        <f t="shared" si="168"/>
        <v>38.880000000000003</v>
      </c>
      <c r="Q2555" t="s">
        <v>8323</v>
      </c>
      <c r="R2555" t="s">
        <v>8352</v>
      </c>
      <c r="S2555" s="13">
        <f t="shared" si="169"/>
        <v>41113.199155092596</v>
      </c>
      <c r="T2555" s="13">
        <f t="shared" si="170"/>
        <v>41173.199155092596</v>
      </c>
      <c r="U2555">
        <f t="shared" si="171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7"/>
        <v>123</v>
      </c>
      <c r="P2556">
        <f t="shared" si="168"/>
        <v>54.99</v>
      </c>
      <c r="Q2556" t="s">
        <v>8323</v>
      </c>
      <c r="R2556" t="s">
        <v>8352</v>
      </c>
      <c r="S2556" s="13">
        <f t="shared" si="169"/>
        <v>42125.078275462962</v>
      </c>
      <c r="T2556" s="13">
        <f t="shared" si="170"/>
        <v>42156.165972222225</v>
      </c>
      <c r="U2556">
        <f t="shared" si="171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7"/>
        <v>107</v>
      </c>
      <c r="P2557">
        <f t="shared" si="168"/>
        <v>61.34</v>
      </c>
      <c r="Q2557" t="s">
        <v>8323</v>
      </c>
      <c r="R2557" t="s">
        <v>8352</v>
      </c>
      <c r="S2557" s="13">
        <f t="shared" si="169"/>
        <v>41026.655011574076</v>
      </c>
      <c r="T2557" s="13">
        <f t="shared" si="170"/>
        <v>41057.655011574076</v>
      </c>
      <c r="U2557">
        <f t="shared" si="171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7"/>
        <v>106</v>
      </c>
      <c r="P2558">
        <f t="shared" si="168"/>
        <v>23.12</v>
      </c>
      <c r="Q2558" t="s">
        <v>8323</v>
      </c>
      <c r="R2558" t="s">
        <v>8352</v>
      </c>
      <c r="S2558" s="13">
        <f t="shared" si="169"/>
        <v>41222.991400462961</v>
      </c>
      <c r="T2558" s="13">
        <f t="shared" si="170"/>
        <v>41267.991400462961</v>
      </c>
      <c r="U2558">
        <f t="shared" si="171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7"/>
        <v>118</v>
      </c>
      <c r="P2559">
        <f t="shared" si="168"/>
        <v>29.61</v>
      </c>
      <c r="Q2559" t="s">
        <v>8323</v>
      </c>
      <c r="R2559" t="s">
        <v>8352</v>
      </c>
      <c r="S2559" s="13">
        <f t="shared" si="169"/>
        <v>41744.745208333334</v>
      </c>
      <c r="T2559" s="13">
        <f t="shared" si="170"/>
        <v>41774.745208333334</v>
      </c>
      <c r="U2559">
        <f t="shared" si="171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7"/>
        <v>109</v>
      </c>
      <c r="P2560">
        <f t="shared" si="168"/>
        <v>75.61</v>
      </c>
      <c r="Q2560" t="s">
        <v>8323</v>
      </c>
      <c r="R2560" t="s">
        <v>8352</v>
      </c>
      <c r="S2560" s="13">
        <f t="shared" si="169"/>
        <v>42093.860023148154</v>
      </c>
      <c r="T2560" s="13">
        <f t="shared" si="170"/>
        <v>42125.582638888889</v>
      </c>
      <c r="U2560">
        <f t="shared" si="171"/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7"/>
        <v>111</v>
      </c>
      <c r="P2561">
        <f t="shared" si="168"/>
        <v>35.6</v>
      </c>
      <c r="Q2561" t="s">
        <v>8323</v>
      </c>
      <c r="R2561" t="s">
        <v>8352</v>
      </c>
      <c r="S2561" s="13">
        <f t="shared" si="169"/>
        <v>40829.873657407406</v>
      </c>
      <c r="T2561" s="13">
        <f t="shared" si="170"/>
        <v>40862.817361111112</v>
      </c>
      <c r="U2561">
        <f t="shared" si="171"/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72">ROUND(E2562/D2562*100,0)</f>
        <v>100</v>
      </c>
      <c r="P2562">
        <f t="shared" si="168"/>
        <v>143</v>
      </c>
      <c r="Q2562" t="s">
        <v>8323</v>
      </c>
      <c r="R2562" t="s">
        <v>8352</v>
      </c>
      <c r="S2562" s="13">
        <f t="shared" si="169"/>
        <v>42039.951087962967</v>
      </c>
      <c r="T2562" s="13">
        <f t="shared" si="170"/>
        <v>42069.951087962967</v>
      </c>
      <c r="U2562">
        <f t="shared" si="171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2"/>
        <v>0</v>
      </c>
      <c r="P2563">
        <f t="shared" ref="P2563:P2626" si="173">IFERROR(ROUND(E2563/L2563,2),0)</f>
        <v>0</v>
      </c>
      <c r="Q2563" t="s">
        <v>8334</v>
      </c>
      <c r="R2563" t="s">
        <v>8335</v>
      </c>
      <c r="S2563" s="13">
        <f t="shared" ref="S2563:S2626" si="174">(((J2563/60)/60)/24)+DATE(1970,1,1)</f>
        <v>42260.528807870374</v>
      </c>
      <c r="T2563" s="13">
        <f t="shared" ref="T2563:T2626" si="175">(((I2563/60)/60)/24)+DATE(1970,1,1)</f>
        <v>42290.528807870374</v>
      </c>
      <c r="U2563">
        <f t="shared" si="171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2"/>
        <v>1</v>
      </c>
      <c r="P2564">
        <f t="shared" si="173"/>
        <v>25</v>
      </c>
      <c r="Q2564" t="s">
        <v>8334</v>
      </c>
      <c r="R2564" t="s">
        <v>8335</v>
      </c>
      <c r="S2564" s="13">
        <f t="shared" si="174"/>
        <v>42594.524756944447</v>
      </c>
      <c r="T2564" s="13">
        <f t="shared" si="175"/>
        <v>42654.524756944447</v>
      </c>
      <c r="U2564">
        <f t="shared" si="171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2"/>
        <v>0</v>
      </c>
      <c r="P2565">
        <f t="shared" si="173"/>
        <v>0</v>
      </c>
      <c r="Q2565" t="s">
        <v>8334</v>
      </c>
      <c r="R2565" t="s">
        <v>8335</v>
      </c>
      <c r="S2565" s="13">
        <f t="shared" si="174"/>
        <v>42155.139479166668</v>
      </c>
      <c r="T2565" s="13">
        <f t="shared" si="175"/>
        <v>42215.139479166668</v>
      </c>
      <c r="U2565">
        <f t="shared" si="171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2"/>
        <v>0</v>
      </c>
      <c r="P2566">
        <f t="shared" si="173"/>
        <v>0</v>
      </c>
      <c r="Q2566" t="s">
        <v>8334</v>
      </c>
      <c r="R2566" t="s">
        <v>8335</v>
      </c>
      <c r="S2566" s="13">
        <f t="shared" si="174"/>
        <v>41822.040497685186</v>
      </c>
      <c r="T2566" s="13">
        <f t="shared" si="175"/>
        <v>41852.040497685186</v>
      </c>
      <c r="U2566">
        <f t="shared" si="171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2"/>
        <v>1</v>
      </c>
      <c r="P2567">
        <f t="shared" si="173"/>
        <v>100</v>
      </c>
      <c r="Q2567" t="s">
        <v>8334</v>
      </c>
      <c r="R2567" t="s">
        <v>8335</v>
      </c>
      <c r="S2567" s="13">
        <f t="shared" si="174"/>
        <v>42440.650335648148</v>
      </c>
      <c r="T2567" s="13">
        <f t="shared" si="175"/>
        <v>42499.868055555555</v>
      </c>
      <c r="U2567">
        <f t="shared" si="171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2"/>
        <v>0</v>
      </c>
      <c r="P2568">
        <f t="shared" si="173"/>
        <v>0</v>
      </c>
      <c r="Q2568" t="s">
        <v>8334</v>
      </c>
      <c r="R2568" t="s">
        <v>8335</v>
      </c>
      <c r="S2568" s="13">
        <f t="shared" si="174"/>
        <v>41842.980879629627</v>
      </c>
      <c r="T2568" s="13">
        <f t="shared" si="175"/>
        <v>41872.980879629627</v>
      </c>
      <c r="U2568">
        <f t="shared" si="171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2"/>
        <v>0</v>
      </c>
      <c r="P2569">
        <f t="shared" si="173"/>
        <v>60</v>
      </c>
      <c r="Q2569" t="s">
        <v>8334</v>
      </c>
      <c r="R2569" t="s">
        <v>8335</v>
      </c>
      <c r="S2569" s="13">
        <f t="shared" si="174"/>
        <v>42087.878912037035</v>
      </c>
      <c r="T2569" s="13">
        <f t="shared" si="175"/>
        <v>42117.878912037035</v>
      </c>
      <c r="U2569">
        <f t="shared" si="171"/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72"/>
        <v>1</v>
      </c>
      <c r="P2570">
        <f t="shared" si="173"/>
        <v>50</v>
      </c>
      <c r="Q2570" t="s">
        <v>8334</v>
      </c>
      <c r="R2570" t="s">
        <v>8335</v>
      </c>
      <c r="S2570" s="13">
        <f t="shared" si="174"/>
        <v>42584.666597222225</v>
      </c>
      <c r="T2570" s="13">
        <f t="shared" si="175"/>
        <v>42614.666597222225</v>
      </c>
      <c r="U2570">
        <f t="shared" si="171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2"/>
        <v>2</v>
      </c>
      <c r="P2571">
        <f t="shared" si="173"/>
        <v>72.5</v>
      </c>
      <c r="Q2571" t="s">
        <v>8334</v>
      </c>
      <c r="R2571" t="s">
        <v>8335</v>
      </c>
      <c r="S2571" s="13">
        <f t="shared" si="174"/>
        <v>42234.105462962965</v>
      </c>
      <c r="T2571" s="13">
        <f t="shared" si="175"/>
        <v>42264.105462962965</v>
      </c>
      <c r="U2571">
        <f t="shared" si="171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2"/>
        <v>1</v>
      </c>
      <c r="P2572">
        <f t="shared" si="173"/>
        <v>29.5</v>
      </c>
      <c r="Q2572" t="s">
        <v>8334</v>
      </c>
      <c r="R2572" t="s">
        <v>8335</v>
      </c>
      <c r="S2572" s="13">
        <f t="shared" si="174"/>
        <v>42744.903182870374</v>
      </c>
      <c r="T2572" s="13">
        <f t="shared" si="175"/>
        <v>42774.903182870374</v>
      </c>
      <c r="U2572">
        <f t="shared" si="171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2"/>
        <v>0</v>
      </c>
      <c r="P2573">
        <f t="shared" si="173"/>
        <v>62.5</v>
      </c>
      <c r="Q2573" t="s">
        <v>8334</v>
      </c>
      <c r="R2573" t="s">
        <v>8335</v>
      </c>
      <c r="S2573" s="13">
        <f t="shared" si="174"/>
        <v>42449.341678240744</v>
      </c>
      <c r="T2573" s="13">
        <f t="shared" si="175"/>
        <v>42509.341678240744</v>
      </c>
      <c r="U2573">
        <f t="shared" si="171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2"/>
        <v>0</v>
      </c>
      <c r="P2574">
        <f t="shared" si="173"/>
        <v>0</v>
      </c>
      <c r="Q2574" t="s">
        <v>8334</v>
      </c>
      <c r="R2574" t="s">
        <v>8335</v>
      </c>
      <c r="S2574" s="13">
        <f t="shared" si="174"/>
        <v>42077.119409722218</v>
      </c>
      <c r="T2574" s="13">
        <f t="shared" si="175"/>
        <v>42107.119409722218</v>
      </c>
      <c r="U2574">
        <f t="shared" si="171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2"/>
        <v>0</v>
      </c>
      <c r="P2575">
        <f t="shared" si="173"/>
        <v>0</v>
      </c>
      <c r="Q2575" t="s">
        <v>8334</v>
      </c>
      <c r="R2575" t="s">
        <v>8335</v>
      </c>
      <c r="S2575" s="13">
        <f t="shared" si="174"/>
        <v>41829.592002314814</v>
      </c>
      <c r="T2575" s="13">
        <f t="shared" si="175"/>
        <v>41874.592002314814</v>
      </c>
      <c r="U2575">
        <f t="shared" si="171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2"/>
        <v>0</v>
      </c>
      <c r="P2576">
        <f t="shared" si="173"/>
        <v>0</v>
      </c>
      <c r="Q2576" t="s">
        <v>8334</v>
      </c>
      <c r="R2576" t="s">
        <v>8335</v>
      </c>
      <c r="S2576" s="13">
        <f t="shared" si="174"/>
        <v>42487.825752314813</v>
      </c>
      <c r="T2576" s="13">
        <f t="shared" si="175"/>
        <v>42508.825752314813</v>
      </c>
      <c r="U2576">
        <f t="shared" si="171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2"/>
        <v>0</v>
      </c>
      <c r="P2577">
        <f t="shared" si="173"/>
        <v>0</v>
      </c>
      <c r="Q2577" t="s">
        <v>8334</v>
      </c>
      <c r="R2577" t="s">
        <v>8335</v>
      </c>
      <c r="S2577" s="13">
        <f t="shared" si="174"/>
        <v>41986.108726851846</v>
      </c>
      <c r="T2577" s="13">
        <f t="shared" si="175"/>
        <v>42016.108726851846</v>
      </c>
      <c r="U2577">
        <f t="shared" ref="U2577:U2640" si="176">YEAR(S2577)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2"/>
        <v>0</v>
      </c>
      <c r="P2578">
        <f t="shared" si="173"/>
        <v>0</v>
      </c>
      <c r="Q2578" t="s">
        <v>8334</v>
      </c>
      <c r="R2578" t="s">
        <v>8335</v>
      </c>
      <c r="S2578" s="13">
        <f t="shared" si="174"/>
        <v>42060.00980324074</v>
      </c>
      <c r="T2578" s="13">
        <f t="shared" si="175"/>
        <v>42104.968136574069</v>
      </c>
      <c r="U2578">
        <f t="shared" si="176"/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2"/>
        <v>0</v>
      </c>
      <c r="P2579">
        <f t="shared" si="173"/>
        <v>0</v>
      </c>
      <c r="Q2579" t="s">
        <v>8334</v>
      </c>
      <c r="R2579" t="s">
        <v>8335</v>
      </c>
      <c r="S2579" s="13">
        <f t="shared" si="174"/>
        <v>41830.820567129631</v>
      </c>
      <c r="T2579" s="13">
        <f t="shared" si="175"/>
        <v>41855.820567129631</v>
      </c>
      <c r="U2579">
        <f t="shared" si="17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2"/>
        <v>0</v>
      </c>
      <c r="P2580">
        <f t="shared" si="173"/>
        <v>0</v>
      </c>
      <c r="Q2580" t="s">
        <v>8334</v>
      </c>
      <c r="R2580" t="s">
        <v>8335</v>
      </c>
      <c r="S2580" s="13">
        <f t="shared" si="174"/>
        <v>42238.022905092599</v>
      </c>
      <c r="T2580" s="13">
        <f t="shared" si="175"/>
        <v>42286.708333333328</v>
      </c>
      <c r="U2580">
        <f t="shared" si="17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2"/>
        <v>0</v>
      </c>
      <c r="P2581">
        <f t="shared" si="173"/>
        <v>23.08</v>
      </c>
      <c r="Q2581" t="s">
        <v>8334</v>
      </c>
      <c r="R2581" t="s">
        <v>8335</v>
      </c>
      <c r="S2581" s="13">
        <f t="shared" si="174"/>
        <v>41837.829895833333</v>
      </c>
      <c r="T2581" s="13">
        <f t="shared" si="175"/>
        <v>41897.829895833333</v>
      </c>
      <c r="U2581">
        <f t="shared" si="17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2"/>
        <v>1</v>
      </c>
      <c r="P2582">
        <f t="shared" si="173"/>
        <v>25.5</v>
      </c>
      <c r="Q2582" t="s">
        <v>8334</v>
      </c>
      <c r="R2582" t="s">
        <v>8335</v>
      </c>
      <c r="S2582" s="13">
        <f t="shared" si="174"/>
        <v>42110.326423611114</v>
      </c>
      <c r="T2582" s="13">
        <f t="shared" si="175"/>
        <v>42140.125</v>
      </c>
      <c r="U2582">
        <f t="shared" si="17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2"/>
        <v>11</v>
      </c>
      <c r="P2583">
        <f t="shared" si="173"/>
        <v>48.18</v>
      </c>
      <c r="Q2583" t="s">
        <v>8334</v>
      </c>
      <c r="R2583" t="s">
        <v>8335</v>
      </c>
      <c r="S2583" s="13">
        <f t="shared" si="174"/>
        <v>42294.628449074073</v>
      </c>
      <c r="T2583" s="13">
        <f t="shared" si="175"/>
        <v>42324.670115740737</v>
      </c>
      <c r="U2583">
        <f t="shared" si="17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2"/>
        <v>0</v>
      </c>
      <c r="P2584">
        <f t="shared" si="173"/>
        <v>1</v>
      </c>
      <c r="Q2584" t="s">
        <v>8334</v>
      </c>
      <c r="R2584" t="s">
        <v>8335</v>
      </c>
      <c r="S2584" s="13">
        <f t="shared" si="174"/>
        <v>42642.988819444443</v>
      </c>
      <c r="T2584" s="13">
        <f t="shared" si="175"/>
        <v>42672.988819444443</v>
      </c>
      <c r="U2584">
        <f t="shared" si="17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2"/>
        <v>1</v>
      </c>
      <c r="P2585">
        <f t="shared" si="173"/>
        <v>1</v>
      </c>
      <c r="Q2585" t="s">
        <v>8334</v>
      </c>
      <c r="R2585" t="s">
        <v>8335</v>
      </c>
      <c r="S2585" s="13">
        <f t="shared" si="174"/>
        <v>42019.76944444445</v>
      </c>
      <c r="T2585" s="13">
        <f t="shared" si="175"/>
        <v>42079.727777777778</v>
      </c>
      <c r="U2585">
        <f t="shared" si="17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2"/>
        <v>0</v>
      </c>
      <c r="P2586">
        <f t="shared" si="173"/>
        <v>0</v>
      </c>
      <c r="Q2586" t="s">
        <v>8334</v>
      </c>
      <c r="R2586" t="s">
        <v>8335</v>
      </c>
      <c r="S2586" s="13">
        <f t="shared" si="174"/>
        <v>42140.173252314817</v>
      </c>
      <c r="T2586" s="13">
        <f t="shared" si="175"/>
        <v>42170.173252314817</v>
      </c>
      <c r="U2586">
        <f t="shared" si="17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2"/>
        <v>0</v>
      </c>
      <c r="P2587">
        <f t="shared" si="173"/>
        <v>50</v>
      </c>
      <c r="Q2587" t="s">
        <v>8334</v>
      </c>
      <c r="R2587" t="s">
        <v>8335</v>
      </c>
      <c r="S2587" s="13">
        <f t="shared" si="174"/>
        <v>41795.963333333333</v>
      </c>
      <c r="T2587" s="13">
        <f t="shared" si="175"/>
        <v>41825.963333333333</v>
      </c>
      <c r="U2587">
        <f t="shared" si="17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2"/>
        <v>0</v>
      </c>
      <c r="P2588">
        <f t="shared" si="173"/>
        <v>5</v>
      </c>
      <c r="Q2588" t="s">
        <v>8334</v>
      </c>
      <c r="R2588" t="s">
        <v>8335</v>
      </c>
      <c r="S2588" s="13">
        <f t="shared" si="174"/>
        <v>42333.330277777779</v>
      </c>
      <c r="T2588" s="13">
        <f t="shared" si="175"/>
        <v>42363.330277777779</v>
      </c>
      <c r="U2588">
        <f t="shared" si="17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2"/>
        <v>2</v>
      </c>
      <c r="P2589">
        <f t="shared" si="173"/>
        <v>202.83</v>
      </c>
      <c r="Q2589" t="s">
        <v>8334</v>
      </c>
      <c r="R2589" t="s">
        <v>8335</v>
      </c>
      <c r="S2589" s="13">
        <f t="shared" si="174"/>
        <v>42338.675381944442</v>
      </c>
      <c r="T2589" s="13">
        <f t="shared" si="175"/>
        <v>42368.675381944442</v>
      </c>
      <c r="U2589">
        <f t="shared" si="17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2"/>
        <v>4</v>
      </c>
      <c r="P2590">
        <f t="shared" si="173"/>
        <v>29.13</v>
      </c>
      <c r="Q2590" t="s">
        <v>8334</v>
      </c>
      <c r="R2590" t="s">
        <v>8335</v>
      </c>
      <c r="S2590" s="13">
        <f t="shared" si="174"/>
        <v>42042.676226851851</v>
      </c>
      <c r="T2590" s="13">
        <f t="shared" si="175"/>
        <v>42094.551388888889</v>
      </c>
      <c r="U2590">
        <f t="shared" si="176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2"/>
        <v>0</v>
      </c>
      <c r="P2591">
        <f t="shared" si="173"/>
        <v>5</v>
      </c>
      <c r="Q2591" t="s">
        <v>8334</v>
      </c>
      <c r="R2591" t="s">
        <v>8335</v>
      </c>
      <c r="S2591" s="13">
        <f t="shared" si="174"/>
        <v>42422.536192129628</v>
      </c>
      <c r="T2591" s="13">
        <f t="shared" si="175"/>
        <v>42452.494525462964</v>
      </c>
      <c r="U2591">
        <f t="shared" si="176"/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2"/>
        <v>0</v>
      </c>
      <c r="P2592">
        <f t="shared" si="173"/>
        <v>0</v>
      </c>
      <c r="Q2592" t="s">
        <v>8334</v>
      </c>
      <c r="R2592" t="s">
        <v>8335</v>
      </c>
      <c r="S2592" s="13">
        <f t="shared" si="174"/>
        <v>42388.589085648149</v>
      </c>
      <c r="T2592" s="13">
        <f t="shared" si="175"/>
        <v>42395.589085648149</v>
      </c>
      <c r="U2592">
        <f t="shared" si="176"/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2"/>
        <v>2</v>
      </c>
      <c r="P2593">
        <f t="shared" si="173"/>
        <v>13</v>
      </c>
      <c r="Q2593" t="s">
        <v>8334</v>
      </c>
      <c r="R2593" t="s">
        <v>8335</v>
      </c>
      <c r="S2593" s="13">
        <f t="shared" si="174"/>
        <v>42382.906527777777</v>
      </c>
      <c r="T2593" s="13">
        <f t="shared" si="175"/>
        <v>42442.864861111113</v>
      </c>
      <c r="U2593">
        <f t="shared" si="17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2"/>
        <v>0</v>
      </c>
      <c r="P2594">
        <f t="shared" si="173"/>
        <v>50</v>
      </c>
      <c r="Q2594" t="s">
        <v>8334</v>
      </c>
      <c r="R2594" t="s">
        <v>8335</v>
      </c>
      <c r="S2594" s="13">
        <f t="shared" si="174"/>
        <v>41887.801168981481</v>
      </c>
      <c r="T2594" s="13">
        <f t="shared" si="175"/>
        <v>41917.801168981481</v>
      </c>
      <c r="U2594">
        <f t="shared" si="17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2"/>
        <v>0</v>
      </c>
      <c r="P2595">
        <f t="shared" si="173"/>
        <v>0</v>
      </c>
      <c r="Q2595" t="s">
        <v>8334</v>
      </c>
      <c r="R2595" t="s">
        <v>8335</v>
      </c>
      <c r="S2595" s="13">
        <f t="shared" si="174"/>
        <v>42089.84520833334</v>
      </c>
      <c r="T2595" s="13">
        <f t="shared" si="175"/>
        <v>42119.84520833334</v>
      </c>
      <c r="U2595">
        <f t="shared" si="17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2"/>
        <v>0</v>
      </c>
      <c r="P2596">
        <f t="shared" si="173"/>
        <v>1</v>
      </c>
      <c r="Q2596" t="s">
        <v>8334</v>
      </c>
      <c r="R2596" t="s">
        <v>8335</v>
      </c>
      <c r="S2596" s="13">
        <f t="shared" si="174"/>
        <v>41828.967916666668</v>
      </c>
      <c r="T2596" s="13">
        <f t="shared" si="175"/>
        <v>41858.967916666668</v>
      </c>
      <c r="U2596">
        <f t="shared" si="17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2"/>
        <v>12</v>
      </c>
      <c r="P2597">
        <f t="shared" si="173"/>
        <v>96.05</v>
      </c>
      <c r="Q2597" t="s">
        <v>8334</v>
      </c>
      <c r="R2597" t="s">
        <v>8335</v>
      </c>
      <c r="S2597" s="13">
        <f t="shared" si="174"/>
        <v>42760.244212962964</v>
      </c>
      <c r="T2597" s="13">
        <f t="shared" si="175"/>
        <v>42790.244212962964</v>
      </c>
      <c r="U2597">
        <f t="shared" si="17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2"/>
        <v>24</v>
      </c>
      <c r="P2598">
        <f t="shared" si="173"/>
        <v>305.77999999999997</v>
      </c>
      <c r="Q2598" t="s">
        <v>8334</v>
      </c>
      <c r="R2598" t="s">
        <v>8335</v>
      </c>
      <c r="S2598" s="13">
        <f t="shared" si="174"/>
        <v>41828.664456018516</v>
      </c>
      <c r="T2598" s="13">
        <f t="shared" si="175"/>
        <v>41858.664456018516</v>
      </c>
      <c r="U2598">
        <f t="shared" si="17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2"/>
        <v>6</v>
      </c>
      <c r="P2599">
        <f t="shared" si="173"/>
        <v>12.14</v>
      </c>
      <c r="Q2599" t="s">
        <v>8334</v>
      </c>
      <c r="R2599" t="s">
        <v>8335</v>
      </c>
      <c r="S2599" s="13">
        <f t="shared" si="174"/>
        <v>42510.341631944444</v>
      </c>
      <c r="T2599" s="13">
        <f t="shared" si="175"/>
        <v>42540.341631944444</v>
      </c>
      <c r="U2599">
        <f t="shared" si="17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2"/>
        <v>39</v>
      </c>
      <c r="P2600">
        <f t="shared" si="173"/>
        <v>83.57</v>
      </c>
      <c r="Q2600" t="s">
        <v>8334</v>
      </c>
      <c r="R2600" t="s">
        <v>8335</v>
      </c>
      <c r="S2600" s="13">
        <f t="shared" si="174"/>
        <v>42240.840289351851</v>
      </c>
      <c r="T2600" s="13">
        <f t="shared" si="175"/>
        <v>42270.840289351851</v>
      </c>
      <c r="U2600">
        <f t="shared" si="176"/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2"/>
        <v>1</v>
      </c>
      <c r="P2601">
        <f t="shared" si="173"/>
        <v>18</v>
      </c>
      <c r="Q2601" t="s">
        <v>8334</v>
      </c>
      <c r="R2601" t="s">
        <v>8335</v>
      </c>
      <c r="S2601" s="13">
        <f t="shared" si="174"/>
        <v>41809.754016203704</v>
      </c>
      <c r="T2601" s="13">
        <f t="shared" si="175"/>
        <v>41854.754016203704</v>
      </c>
      <c r="U2601">
        <f t="shared" si="17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2"/>
        <v>7</v>
      </c>
      <c r="P2602">
        <f t="shared" si="173"/>
        <v>115.53</v>
      </c>
      <c r="Q2602" t="s">
        <v>8334</v>
      </c>
      <c r="R2602" t="s">
        <v>8335</v>
      </c>
      <c r="S2602" s="13">
        <f t="shared" si="174"/>
        <v>42394.900462962964</v>
      </c>
      <c r="T2602" s="13">
        <f t="shared" si="175"/>
        <v>42454.858796296292</v>
      </c>
      <c r="U2602">
        <f t="shared" si="17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2"/>
        <v>661</v>
      </c>
      <c r="P2603">
        <f t="shared" si="173"/>
        <v>21.9</v>
      </c>
      <c r="Q2603" t="s">
        <v>8317</v>
      </c>
      <c r="R2603" t="s">
        <v>8353</v>
      </c>
      <c r="S2603" s="13">
        <f t="shared" si="174"/>
        <v>41150.902187499996</v>
      </c>
      <c r="T2603" s="13">
        <f t="shared" si="175"/>
        <v>41165.165972222225</v>
      </c>
      <c r="U2603">
        <f t="shared" si="17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2"/>
        <v>326</v>
      </c>
      <c r="P2604">
        <f t="shared" si="173"/>
        <v>80.02</v>
      </c>
      <c r="Q2604" t="s">
        <v>8317</v>
      </c>
      <c r="R2604" t="s">
        <v>8353</v>
      </c>
      <c r="S2604" s="13">
        <f t="shared" si="174"/>
        <v>41915.747314814813</v>
      </c>
      <c r="T2604" s="13">
        <f t="shared" si="175"/>
        <v>41955.888888888891</v>
      </c>
      <c r="U2604">
        <f t="shared" si="17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2"/>
        <v>101</v>
      </c>
      <c r="P2605">
        <f t="shared" si="173"/>
        <v>35.520000000000003</v>
      </c>
      <c r="Q2605" t="s">
        <v>8317</v>
      </c>
      <c r="R2605" t="s">
        <v>8353</v>
      </c>
      <c r="S2605" s="13">
        <f t="shared" si="174"/>
        <v>41617.912662037037</v>
      </c>
      <c r="T2605" s="13">
        <f t="shared" si="175"/>
        <v>41631.912662037037</v>
      </c>
      <c r="U2605">
        <f t="shared" si="17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2"/>
        <v>104</v>
      </c>
      <c r="P2606">
        <f t="shared" si="173"/>
        <v>64.930000000000007</v>
      </c>
      <c r="Q2606" t="s">
        <v>8317</v>
      </c>
      <c r="R2606" t="s">
        <v>8353</v>
      </c>
      <c r="S2606" s="13">
        <f t="shared" si="174"/>
        <v>40998.051192129627</v>
      </c>
      <c r="T2606" s="13">
        <f t="shared" si="175"/>
        <v>41028.051192129627</v>
      </c>
      <c r="U2606">
        <f t="shared" si="176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2"/>
        <v>107</v>
      </c>
      <c r="P2607">
        <f t="shared" si="173"/>
        <v>60.97</v>
      </c>
      <c r="Q2607" t="s">
        <v>8317</v>
      </c>
      <c r="R2607" t="s">
        <v>8353</v>
      </c>
      <c r="S2607" s="13">
        <f t="shared" si="174"/>
        <v>42508.541550925926</v>
      </c>
      <c r="T2607" s="13">
        <f t="shared" si="175"/>
        <v>42538.541550925926</v>
      </c>
      <c r="U2607">
        <f t="shared" si="176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2"/>
        <v>110</v>
      </c>
      <c r="P2608">
        <f t="shared" si="173"/>
        <v>31.44</v>
      </c>
      <c r="Q2608" t="s">
        <v>8317</v>
      </c>
      <c r="R2608" t="s">
        <v>8353</v>
      </c>
      <c r="S2608" s="13">
        <f t="shared" si="174"/>
        <v>41726.712754629632</v>
      </c>
      <c r="T2608" s="13">
        <f t="shared" si="175"/>
        <v>41758.712754629632</v>
      </c>
      <c r="U2608">
        <f t="shared" si="176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2"/>
        <v>408</v>
      </c>
      <c r="P2609">
        <f t="shared" si="173"/>
        <v>81.95</v>
      </c>
      <c r="Q2609" t="s">
        <v>8317</v>
      </c>
      <c r="R2609" t="s">
        <v>8353</v>
      </c>
      <c r="S2609" s="13">
        <f t="shared" si="174"/>
        <v>42184.874675925923</v>
      </c>
      <c r="T2609" s="13">
        <f t="shared" si="175"/>
        <v>42228.083333333328</v>
      </c>
      <c r="U2609">
        <f t="shared" si="17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2"/>
        <v>224</v>
      </c>
      <c r="P2610">
        <f t="shared" si="173"/>
        <v>58.93</v>
      </c>
      <c r="Q2610" t="s">
        <v>8317</v>
      </c>
      <c r="R2610" t="s">
        <v>8353</v>
      </c>
      <c r="S2610" s="13">
        <f t="shared" si="174"/>
        <v>42767.801712962959</v>
      </c>
      <c r="T2610" s="13">
        <f t="shared" si="175"/>
        <v>42809</v>
      </c>
      <c r="U2610">
        <f t="shared" si="17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2"/>
        <v>304</v>
      </c>
      <c r="P2611">
        <f t="shared" si="173"/>
        <v>157.29</v>
      </c>
      <c r="Q2611" t="s">
        <v>8317</v>
      </c>
      <c r="R2611" t="s">
        <v>8353</v>
      </c>
      <c r="S2611" s="13">
        <f t="shared" si="174"/>
        <v>41075.237858796296</v>
      </c>
      <c r="T2611" s="13">
        <f t="shared" si="175"/>
        <v>41105.237858796296</v>
      </c>
      <c r="U2611">
        <f t="shared" si="17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2"/>
        <v>141</v>
      </c>
      <c r="P2612">
        <f t="shared" si="173"/>
        <v>55.76</v>
      </c>
      <c r="Q2612" t="s">
        <v>8317</v>
      </c>
      <c r="R2612" t="s">
        <v>8353</v>
      </c>
      <c r="S2612" s="13">
        <f t="shared" si="174"/>
        <v>42564.881076388891</v>
      </c>
      <c r="T2612" s="13">
        <f t="shared" si="175"/>
        <v>42604.290972222225</v>
      </c>
      <c r="U2612">
        <f t="shared" si="17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2"/>
        <v>2791</v>
      </c>
      <c r="P2613">
        <f t="shared" si="173"/>
        <v>83.8</v>
      </c>
      <c r="Q2613" t="s">
        <v>8317</v>
      </c>
      <c r="R2613" t="s">
        <v>8353</v>
      </c>
      <c r="S2613" s="13">
        <f t="shared" si="174"/>
        <v>42704.335810185185</v>
      </c>
      <c r="T2613" s="13">
        <f t="shared" si="175"/>
        <v>42737.957638888889</v>
      </c>
      <c r="U2613">
        <f t="shared" si="17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2"/>
        <v>172</v>
      </c>
      <c r="P2614">
        <f t="shared" si="173"/>
        <v>58.42</v>
      </c>
      <c r="Q2614" t="s">
        <v>8317</v>
      </c>
      <c r="R2614" t="s">
        <v>8353</v>
      </c>
      <c r="S2614" s="13">
        <f t="shared" si="174"/>
        <v>41982.143171296295</v>
      </c>
      <c r="T2614" s="13">
        <f t="shared" si="175"/>
        <v>42013.143171296295</v>
      </c>
      <c r="U2614">
        <f t="shared" si="176"/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2"/>
        <v>101</v>
      </c>
      <c r="P2615">
        <f t="shared" si="173"/>
        <v>270.57</v>
      </c>
      <c r="Q2615" t="s">
        <v>8317</v>
      </c>
      <c r="R2615" t="s">
        <v>8353</v>
      </c>
      <c r="S2615" s="13">
        <f t="shared" si="174"/>
        <v>41143.81821759259</v>
      </c>
      <c r="T2615" s="13">
        <f t="shared" si="175"/>
        <v>41173.81821759259</v>
      </c>
      <c r="U2615">
        <f t="shared" si="176"/>
        <v>2012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2"/>
        <v>102</v>
      </c>
      <c r="P2616">
        <f t="shared" si="173"/>
        <v>107.1</v>
      </c>
      <c r="Q2616" t="s">
        <v>8317</v>
      </c>
      <c r="R2616" t="s">
        <v>8353</v>
      </c>
      <c r="S2616" s="13">
        <f t="shared" si="174"/>
        <v>41730.708472222221</v>
      </c>
      <c r="T2616" s="13">
        <f t="shared" si="175"/>
        <v>41759.208333333336</v>
      </c>
      <c r="U2616">
        <f t="shared" si="176"/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2"/>
        <v>170</v>
      </c>
      <c r="P2617">
        <f t="shared" si="173"/>
        <v>47.18</v>
      </c>
      <c r="Q2617" t="s">
        <v>8317</v>
      </c>
      <c r="R2617" t="s">
        <v>8353</v>
      </c>
      <c r="S2617" s="13">
        <f t="shared" si="174"/>
        <v>42453.49726851852</v>
      </c>
      <c r="T2617" s="13">
        <f t="shared" si="175"/>
        <v>42490.5</v>
      </c>
      <c r="U2617">
        <f t="shared" si="17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2"/>
        <v>115</v>
      </c>
      <c r="P2618">
        <f t="shared" si="173"/>
        <v>120.31</v>
      </c>
      <c r="Q2618" t="s">
        <v>8317</v>
      </c>
      <c r="R2618" t="s">
        <v>8353</v>
      </c>
      <c r="S2618" s="13">
        <f t="shared" si="174"/>
        <v>42211.99454861111</v>
      </c>
      <c r="T2618" s="13">
        <f t="shared" si="175"/>
        <v>42241.99454861111</v>
      </c>
      <c r="U2618">
        <f t="shared" si="176"/>
        <v>2015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2"/>
        <v>878</v>
      </c>
      <c r="P2619">
        <f t="shared" si="173"/>
        <v>27.6</v>
      </c>
      <c r="Q2619" t="s">
        <v>8317</v>
      </c>
      <c r="R2619" t="s">
        <v>8353</v>
      </c>
      <c r="S2619" s="13">
        <f t="shared" si="174"/>
        <v>41902.874432870369</v>
      </c>
      <c r="T2619" s="13">
        <f t="shared" si="175"/>
        <v>41932.874432870369</v>
      </c>
      <c r="U2619">
        <f t="shared" si="17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2"/>
        <v>105</v>
      </c>
      <c r="P2620">
        <f t="shared" si="173"/>
        <v>205.3</v>
      </c>
      <c r="Q2620" t="s">
        <v>8317</v>
      </c>
      <c r="R2620" t="s">
        <v>8353</v>
      </c>
      <c r="S2620" s="13">
        <f t="shared" si="174"/>
        <v>42279.792372685188</v>
      </c>
      <c r="T2620" s="13">
        <f t="shared" si="175"/>
        <v>42339.834039351852</v>
      </c>
      <c r="U2620">
        <f t="shared" si="176"/>
        <v>2015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2"/>
        <v>188</v>
      </c>
      <c r="P2621">
        <f t="shared" si="173"/>
        <v>35.549999999999997</v>
      </c>
      <c r="Q2621" t="s">
        <v>8317</v>
      </c>
      <c r="R2621" t="s">
        <v>8353</v>
      </c>
      <c r="S2621" s="13">
        <f t="shared" si="174"/>
        <v>42273.884305555555</v>
      </c>
      <c r="T2621" s="13">
        <f t="shared" si="175"/>
        <v>42300.458333333328</v>
      </c>
      <c r="U2621">
        <f t="shared" si="176"/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2"/>
        <v>144</v>
      </c>
      <c r="P2622">
        <f t="shared" si="173"/>
        <v>74.64</v>
      </c>
      <c r="Q2622" t="s">
        <v>8317</v>
      </c>
      <c r="R2622" t="s">
        <v>8353</v>
      </c>
      <c r="S2622" s="13">
        <f t="shared" si="174"/>
        <v>42251.16715277778</v>
      </c>
      <c r="T2622" s="13">
        <f t="shared" si="175"/>
        <v>42288.041666666672</v>
      </c>
      <c r="U2622">
        <f t="shared" si="176"/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2"/>
        <v>146</v>
      </c>
      <c r="P2623">
        <f t="shared" si="173"/>
        <v>47.06</v>
      </c>
      <c r="Q2623" t="s">
        <v>8317</v>
      </c>
      <c r="R2623" t="s">
        <v>8353</v>
      </c>
      <c r="S2623" s="13">
        <f t="shared" si="174"/>
        <v>42115.74754629629</v>
      </c>
      <c r="T2623" s="13">
        <f t="shared" si="175"/>
        <v>42145.74754629629</v>
      </c>
      <c r="U2623">
        <f t="shared" si="176"/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2"/>
        <v>131</v>
      </c>
      <c r="P2624">
        <f t="shared" si="173"/>
        <v>26.59</v>
      </c>
      <c r="Q2624" t="s">
        <v>8317</v>
      </c>
      <c r="R2624" t="s">
        <v>8353</v>
      </c>
      <c r="S2624" s="13">
        <f t="shared" si="174"/>
        <v>42689.74324074074</v>
      </c>
      <c r="T2624" s="13">
        <f t="shared" si="175"/>
        <v>42734.74324074074</v>
      </c>
      <c r="U2624">
        <f t="shared" si="176"/>
        <v>2016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2"/>
        <v>114</v>
      </c>
      <c r="P2625">
        <f t="shared" si="173"/>
        <v>36.770000000000003</v>
      </c>
      <c r="Q2625" t="s">
        <v>8317</v>
      </c>
      <c r="R2625" t="s">
        <v>8353</v>
      </c>
      <c r="S2625" s="13">
        <f t="shared" si="174"/>
        <v>42692.256550925929</v>
      </c>
      <c r="T2625" s="13">
        <f t="shared" si="175"/>
        <v>42706.256550925929</v>
      </c>
      <c r="U2625">
        <f t="shared" si="176"/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77">ROUND(E2626/D2626*100,0)</f>
        <v>1379</v>
      </c>
      <c r="P2626">
        <f t="shared" si="173"/>
        <v>31.82</v>
      </c>
      <c r="Q2626" t="s">
        <v>8317</v>
      </c>
      <c r="R2626" t="s">
        <v>8353</v>
      </c>
      <c r="S2626" s="13">
        <f t="shared" si="174"/>
        <v>41144.42155092593</v>
      </c>
      <c r="T2626" s="13">
        <f t="shared" si="175"/>
        <v>41165.42155092593</v>
      </c>
      <c r="U2626">
        <f t="shared" si="17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7"/>
        <v>956</v>
      </c>
      <c r="P2627">
        <f t="shared" ref="P2627:P2690" si="178">IFERROR(ROUND(E2627/L2627,2),0)</f>
        <v>27.58</v>
      </c>
      <c r="Q2627" t="s">
        <v>8317</v>
      </c>
      <c r="R2627" t="s">
        <v>8353</v>
      </c>
      <c r="S2627" s="13">
        <f t="shared" ref="S2627:S2690" si="179">(((J2627/60)/60)/24)+DATE(1970,1,1)</f>
        <v>42658.810277777782</v>
      </c>
      <c r="T2627" s="13">
        <f t="shared" ref="T2627:T2690" si="180">(((I2627/60)/60)/24)+DATE(1970,1,1)</f>
        <v>42683.851944444439</v>
      </c>
      <c r="U2627">
        <f t="shared" si="176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7"/>
        <v>112</v>
      </c>
      <c r="P2628">
        <f t="shared" si="178"/>
        <v>56</v>
      </c>
      <c r="Q2628" t="s">
        <v>8317</v>
      </c>
      <c r="R2628" t="s">
        <v>8353</v>
      </c>
      <c r="S2628" s="13">
        <f t="shared" si="179"/>
        <v>42128.628113425926</v>
      </c>
      <c r="T2628" s="13">
        <f t="shared" si="180"/>
        <v>42158.628113425926</v>
      </c>
      <c r="U2628">
        <f t="shared" si="176"/>
        <v>2015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7"/>
        <v>647</v>
      </c>
      <c r="P2629">
        <f t="shared" si="178"/>
        <v>21.56</v>
      </c>
      <c r="Q2629" t="s">
        <v>8317</v>
      </c>
      <c r="R2629" t="s">
        <v>8353</v>
      </c>
      <c r="S2629" s="13">
        <f t="shared" si="179"/>
        <v>42304.829409722224</v>
      </c>
      <c r="T2629" s="13">
        <f t="shared" si="180"/>
        <v>42334.871076388896</v>
      </c>
      <c r="U2629">
        <f t="shared" si="176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7"/>
        <v>110</v>
      </c>
      <c r="P2630">
        <f t="shared" si="178"/>
        <v>44.1</v>
      </c>
      <c r="Q2630" t="s">
        <v>8317</v>
      </c>
      <c r="R2630" t="s">
        <v>8353</v>
      </c>
      <c r="S2630" s="13">
        <f t="shared" si="179"/>
        <v>41953.966053240743</v>
      </c>
      <c r="T2630" s="13">
        <f t="shared" si="180"/>
        <v>41973.966053240743</v>
      </c>
      <c r="U2630">
        <f t="shared" si="176"/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7"/>
        <v>128</v>
      </c>
      <c r="P2631">
        <f t="shared" si="178"/>
        <v>63.87</v>
      </c>
      <c r="Q2631" t="s">
        <v>8317</v>
      </c>
      <c r="R2631" t="s">
        <v>8353</v>
      </c>
      <c r="S2631" s="13">
        <f t="shared" si="179"/>
        <v>42108.538449074069</v>
      </c>
      <c r="T2631" s="13">
        <f t="shared" si="180"/>
        <v>42138.538449074069</v>
      </c>
      <c r="U2631">
        <f t="shared" si="176"/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7"/>
        <v>158</v>
      </c>
      <c r="P2632">
        <f t="shared" si="178"/>
        <v>38.99</v>
      </c>
      <c r="Q2632" t="s">
        <v>8317</v>
      </c>
      <c r="R2632" t="s">
        <v>8353</v>
      </c>
      <c r="S2632" s="13">
        <f t="shared" si="179"/>
        <v>42524.105462962965</v>
      </c>
      <c r="T2632" s="13">
        <f t="shared" si="180"/>
        <v>42551.416666666672</v>
      </c>
      <c r="U2632">
        <f t="shared" si="176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7"/>
        <v>115</v>
      </c>
      <c r="P2633">
        <f t="shared" si="178"/>
        <v>80.19</v>
      </c>
      <c r="Q2633" t="s">
        <v>8317</v>
      </c>
      <c r="R2633" t="s">
        <v>8353</v>
      </c>
      <c r="S2633" s="13">
        <f t="shared" si="179"/>
        <v>42218.169293981482</v>
      </c>
      <c r="T2633" s="13">
        <f t="shared" si="180"/>
        <v>42246.169293981482</v>
      </c>
      <c r="U2633">
        <f t="shared" si="176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7"/>
        <v>137</v>
      </c>
      <c r="P2634">
        <f t="shared" si="178"/>
        <v>34.9</v>
      </c>
      <c r="Q2634" t="s">
        <v>8317</v>
      </c>
      <c r="R2634" t="s">
        <v>8353</v>
      </c>
      <c r="S2634" s="13">
        <f t="shared" si="179"/>
        <v>42494.061793981484</v>
      </c>
      <c r="T2634" s="13">
        <f t="shared" si="180"/>
        <v>42519.061793981484</v>
      </c>
      <c r="U2634">
        <f t="shared" si="176"/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7"/>
        <v>355</v>
      </c>
      <c r="P2635">
        <f t="shared" si="178"/>
        <v>89.1</v>
      </c>
      <c r="Q2635" t="s">
        <v>8317</v>
      </c>
      <c r="R2635" t="s">
        <v>8353</v>
      </c>
      <c r="S2635" s="13">
        <f t="shared" si="179"/>
        <v>41667.823287037041</v>
      </c>
      <c r="T2635" s="13">
        <f t="shared" si="180"/>
        <v>41697.958333333336</v>
      </c>
      <c r="U2635">
        <f t="shared" si="176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7"/>
        <v>106</v>
      </c>
      <c r="P2636">
        <f t="shared" si="178"/>
        <v>39.44</v>
      </c>
      <c r="Q2636" t="s">
        <v>8317</v>
      </c>
      <c r="R2636" t="s">
        <v>8353</v>
      </c>
      <c r="S2636" s="13">
        <f t="shared" si="179"/>
        <v>42612.656493055561</v>
      </c>
      <c r="T2636" s="13">
        <f t="shared" si="180"/>
        <v>42642.656493055561</v>
      </c>
      <c r="U2636">
        <f t="shared" si="176"/>
        <v>2016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7"/>
        <v>100</v>
      </c>
      <c r="P2637">
        <f t="shared" si="178"/>
        <v>136.9</v>
      </c>
      <c r="Q2637" t="s">
        <v>8317</v>
      </c>
      <c r="R2637" t="s">
        <v>8353</v>
      </c>
      <c r="S2637" s="13">
        <f t="shared" si="179"/>
        <v>42037.950937500005</v>
      </c>
      <c r="T2637" s="13">
        <f t="shared" si="180"/>
        <v>42072.909270833334</v>
      </c>
      <c r="U2637">
        <f t="shared" si="176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7"/>
        <v>187</v>
      </c>
      <c r="P2638">
        <f t="shared" si="178"/>
        <v>37.46</v>
      </c>
      <c r="Q2638" t="s">
        <v>8317</v>
      </c>
      <c r="R2638" t="s">
        <v>8353</v>
      </c>
      <c r="S2638" s="13">
        <f t="shared" si="179"/>
        <v>42636.614745370374</v>
      </c>
      <c r="T2638" s="13">
        <f t="shared" si="180"/>
        <v>42659.041666666672</v>
      </c>
      <c r="U2638">
        <f t="shared" si="176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7"/>
        <v>166</v>
      </c>
      <c r="P2639">
        <f t="shared" si="178"/>
        <v>31.96</v>
      </c>
      <c r="Q2639" t="s">
        <v>8317</v>
      </c>
      <c r="R2639" t="s">
        <v>8353</v>
      </c>
      <c r="S2639" s="13">
        <f t="shared" si="179"/>
        <v>42639.549479166672</v>
      </c>
      <c r="T2639" s="13">
        <f t="shared" si="180"/>
        <v>42655.549479166672</v>
      </c>
      <c r="U2639">
        <f t="shared" si="176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7"/>
        <v>102</v>
      </c>
      <c r="P2640">
        <f t="shared" si="178"/>
        <v>25.21</v>
      </c>
      <c r="Q2640" t="s">
        <v>8317</v>
      </c>
      <c r="R2640" t="s">
        <v>8353</v>
      </c>
      <c r="S2640" s="13">
        <f t="shared" si="179"/>
        <v>41989.913136574076</v>
      </c>
      <c r="T2640" s="13">
        <f t="shared" si="180"/>
        <v>42019.913136574076</v>
      </c>
      <c r="U2640">
        <f t="shared" si="176"/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7"/>
        <v>164</v>
      </c>
      <c r="P2641">
        <f t="shared" si="178"/>
        <v>10.039999999999999</v>
      </c>
      <c r="Q2641" t="s">
        <v>8317</v>
      </c>
      <c r="R2641" t="s">
        <v>8353</v>
      </c>
      <c r="S2641" s="13">
        <f t="shared" si="179"/>
        <v>42024.86513888889</v>
      </c>
      <c r="T2641" s="13">
        <f t="shared" si="180"/>
        <v>42054.86513888889</v>
      </c>
      <c r="U2641">
        <f t="shared" ref="U2641:U2704" si="181">YEAR(S2641)</f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7"/>
        <v>106</v>
      </c>
      <c r="P2642">
        <f t="shared" si="178"/>
        <v>45.94</v>
      </c>
      <c r="Q2642" t="s">
        <v>8317</v>
      </c>
      <c r="R2642" t="s">
        <v>8353</v>
      </c>
      <c r="S2642" s="13">
        <f t="shared" si="179"/>
        <v>42103.160578703704</v>
      </c>
      <c r="T2642" s="13">
        <f t="shared" si="180"/>
        <v>42163.160578703704</v>
      </c>
      <c r="U2642">
        <f t="shared" si="18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7"/>
        <v>1</v>
      </c>
      <c r="P2643">
        <f t="shared" si="178"/>
        <v>15</v>
      </c>
      <c r="Q2643" t="s">
        <v>8317</v>
      </c>
      <c r="R2643" t="s">
        <v>8353</v>
      </c>
      <c r="S2643" s="13">
        <f t="shared" si="179"/>
        <v>41880.827118055553</v>
      </c>
      <c r="T2643" s="13">
        <f t="shared" si="180"/>
        <v>41897.839583333334</v>
      </c>
      <c r="U2643">
        <f t="shared" si="18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7"/>
        <v>0</v>
      </c>
      <c r="P2644">
        <f t="shared" si="178"/>
        <v>0</v>
      </c>
      <c r="Q2644" t="s">
        <v>8317</v>
      </c>
      <c r="R2644" t="s">
        <v>8353</v>
      </c>
      <c r="S2644" s="13">
        <f t="shared" si="179"/>
        <v>42536.246620370366</v>
      </c>
      <c r="T2644" s="13">
        <f t="shared" si="180"/>
        <v>42566.289583333331</v>
      </c>
      <c r="U2644">
        <f t="shared" si="18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7"/>
        <v>34</v>
      </c>
      <c r="P2645">
        <f t="shared" si="178"/>
        <v>223.58</v>
      </c>
      <c r="Q2645" t="s">
        <v>8317</v>
      </c>
      <c r="R2645" t="s">
        <v>8353</v>
      </c>
      <c r="S2645" s="13">
        <f t="shared" si="179"/>
        <v>42689.582349537035</v>
      </c>
      <c r="T2645" s="13">
        <f t="shared" si="180"/>
        <v>42725.332638888889</v>
      </c>
      <c r="U2645">
        <f t="shared" si="18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7"/>
        <v>2</v>
      </c>
      <c r="P2646">
        <f t="shared" si="178"/>
        <v>39.479999999999997</v>
      </c>
      <c r="Q2646" t="s">
        <v>8317</v>
      </c>
      <c r="R2646" t="s">
        <v>8353</v>
      </c>
      <c r="S2646" s="13">
        <f t="shared" si="179"/>
        <v>42774.792071759264</v>
      </c>
      <c r="T2646" s="13">
        <f t="shared" si="180"/>
        <v>42804.792071759264</v>
      </c>
      <c r="U2646">
        <f t="shared" si="181"/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7"/>
        <v>11</v>
      </c>
      <c r="P2647">
        <f t="shared" si="178"/>
        <v>91.3</v>
      </c>
      <c r="Q2647" t="s">
        <v>8317</v>
      </c>
      <c r="R2647" t="s">
        <v>8353</v>
      </c>
      <c r="S2647" s="13">
        <f t="shared" si="179"/>
        <v>41921.842627314814</v>
      </c>
      <c r="T2647" s="13">
        <f t="shared" si="180"/>
        <v>41951.884293981479</v>
      </c>
      <c r="U2647">
        <f t="shared" si="18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7"/>
        <v>8</v>
      </c>
      <c r="P2648">
        <f t="shared" si="178"/>
        <v>78.67</v>
      </c>
      <c r="Q2648" t="s">
        <v>8317</v>
      </c>
      <c r="R2648" t="s">
        <v>8353</v>
      </c>
      <c r="S2648" s="13">
        <f t="shared" si="179"/>
        <v>42226.313298611116</v>
      </c>
      <c r="T2648" s="13">
        <f t="shared" si="180"/>
        <v>42256.313298611116</v>
      </c>
      <c r="U2648">
        <f t="shared" si="181"/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7"/>
        <v>1</v>
      </c>
      <c r="P2649">
        <f t="shared" si="178"/>
        <v>12</v>
      </c>
      <c r="Q2649" t="s">
        <v>8317</v>
      </c>
      <c r="R2649" t="s">
        <v>8353</v>
      </c>
      <c r="S2649" s="13">
        <f t="shared" si="179"/>
        <v>42200.261793981481</v>
      </c>
      <c r="T2649" s="13">
        <f t="shared" si="180"/>
        <v>42230.261793981481</v>
      </c>
      <c r="U2649">
        <f t="shared" si="18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7"/>
        <v>1</v>
      </c>
      <c r="P2650">
        <f t="shared" si="178"/>
        <v>17.670000000000002</v>
      </c>
      <c r="Q2650" t="s">
        <v>8317</v>
      </c>
      <c r="R2650" t="s">
        <v>8353</v>
      </c>
      <c r="S2650" s="13">
        <f t="shared" si="179"/>
        <v>42408.714814814812</v>
      </c>
      <c r="T2650" s="13">
        <f t="shared" si="180"/>
        <v>42438.714814814812</v>
      </c>
      <c r="U2650">
        <f t="shared" si="18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7"/>
        <v>0</v>
      </c>
      <c r="P2651">
        <f t="shared" si="178"/>
        <v>41.33</v>
      </c>
      <c r="Q2651" t="s">
        <v>8317</v>
      </c>
      <c r="R2651" t="s">
        <v>8353</v>
      </c>
      <c r="S2651" s="13">
        <f t="shared" si="179"/>
        <v>42341.99700231482</v>
      </c>
      <c r="T2651" s="13">
        <f t="shared" si="180"/>
        <v>42401.99700231482</v>
      </c>
      <c r="U2651">
        <f t="shared" si="18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7"/>
        <v>1</v>
      </c>
      <c r="P2652">
        <f t="shared" si="178"/>
        <v>71.599999999999994</v>
      </c>
      <c r="Q2652" t="s">
        <v>8317</v>
      </c>
      <c r="R2652" t="s">
        <v>8353</v>
      </c>
      <c r="S2652" s="13">
        <f t="shared" si="179"/>
        <v>42695.624340277776</v>
      </c>
      <c r="T2652" s="13">
        <f t="shared" si="180"/>
        <v>42725.624340277776</v>
      </c>
      <c r="U2652">
        <f t="shared" si="181"/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7"/>
        <v>2</v>
      </c>
      <c r="P2653">
        <f t="shared" si="178"/>
        <v>307.82</v>
      </c>
      <c r="Q2653" t="s">
        <v>8317</v>
      </c>
      <c r="R2653" t="s">
        <v>8353</v>
      </c>
      <c r="S2653" s="13">
        <f t="shared" si="179"/>
        <v>42327.805659722217</v>
      </c>
      <c r="T2653" s="13">
        <f t="shared" si="180"/>
        <v>42355.805659722217</v>
      </c>
      <c r="U2653">
        <f t="shared" si="181"/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7"/>
        <v>1</v>
      </c>
      <c r="P2654">
        <f t="shared" si="178"/>
        <v>80.45</v>
      </c>
      <c r="Q2654" t="s">
        <v>8317</v>
      </c>
      <c r="R2654" t="s">
        <v>8353</v>
      </c>
      <c r="S2654" s="13">
        <f t="shared" si="179"/>
        <v>41953.158854166672</v>
      </c>
      <c r="T2654" s="13">
        <f t="shared" si="180"/>
        <v>41983.158854166672</v>
      </c>
      <c r="U2654">
        <f t="shared" si="18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7"/>
        <v>12</v>
      </c>
      <c r="P2655">
        <f t="shared" si="178"/>
        <v>83.94</v>
      </c>
      <c r="Q2655" t="s">
        <v>8317</v>
      </c>
      <c r="R2655" t="s">
        <v>8353</v>
      </c>
      <c r="S2655" s="13">
        <f t="shared" si="179"/>
        <v>41771.651932870373</v>
      </c>
      <c r="T2655" s="13">
        <f t="shared" si="180"/>
        <v>41803.166666666664</v>
      </c>
      <c r="U2655">
        <f t="shared" si="181"/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7"/>
        <v>0</v>
      </c>
      <c r="P2656">
        <f t="shared" si="178"/>
        <v>8.5</v>
      </c>
      <c r="Q2656" t="s">
        <v>8317</v>
      </c>
      <c r="R2656" t="s">
        <v>8353</v>
      </c>
      <c r="S2656" s="13">
        <f t="shared" si="179"/>
        <v>42055.600995370376</v>
      </c>
      <c r="T2656" s="13">
        <f t="shared" si="180"/>
        <v>42115.559328703705</v>
      </c>
      <c r="U2656">
        <f t="shared" si="18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7"/>
        <v>21</v>
      </c>
      <c r="P2657">
        <f t="shared" si="178"/>
        <v>73.37</v>
      </c>
      <c r="Q2657" t="s">
        <v>8317</v>
      </c>
      <c r="R2657" t="s">
        <v>8353</v>
      </c>
      <c r="S2657" s="13">
        <f t="shared" si="179"/>
        <v>42381.866284722222</v>
      </c>
      <c r="T2657" s="13">
        <f t="shared" si="180"/>
        <v>42409.833333333328</v>
      </c>
      <c r="U2657">
        <f t="shared" si="18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7"/>
        <v>11</v>
      </c>
      <c r="P2658">
        <f t="shared" si="178"/>
        <v>112.86</v>
      </c>
      <c r="Q2658" t="s">
        <v>8317</v>
      </c>
      <c r="R2658" t="s">
        <v>8353</v>
      </c>
      <c r="S2658" s="13">
        <f t="shared" si="179"/>
        <v>42767.688518518517</v>
      </c>
      <c r="T2658" s="13">
        <f t="shared" si="180"/>
        <v>42806.791666666672</v>
      </c>
      <c r="U2658">
        <f t="shared" si="181"/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7"/>
        <v>19</v>
      </c>
      <c r="P2659">
        <f t="shared" si="178"/>
        <v>95.28</v>
      </c>
      <c r="Q2659" t="s">
        <v>8317</v>
      </c>
      <c r="R2659" t="s">
        <v>8353</v>
      </c>
      <c r="S2659" s="13">
        <f t="shared" si="179"/>
        <v>42551.928854166668</v>
      </c>
      <c r="T2659" s="13">
        <f t="shared" si="180"/>
        <v>42585.0625</v>
      </c>
      <c r="U2659">
        <f t="shared" si="18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7"/>
        <v>0</v>
      </c>
      <c r="P2660">
        <f t="shared" si="178"/>
        <v>22.75</v>
      </c>
      <c r="Q2660" t="s">
        <v>8317</v>
      </c>
      <c r="R2660" t="s">
        <v>8353</v>
      </c>
      <c r="S2660" s="13">
        <f t="shared" si="179"/>
        <v>42551.884189814817</v>
      </c>
      <c r="T2660" s="13">
        <f t="shared" si="180"/>
        <v>42581.884189814817</v>
      </c>
      <c r="U2660">
        <f t="shared" si="18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7"/>
        <v>3</v>
      </c>
      <c r="P2661">
        <f t="shared" si="178"/>
        <v>133.30000000000001</v>
      </c>
      <c r="Q2661" t="s">
        <v>8317</v>
      </c>
      <c r="R2661" t="s">
        <v>8353</v>
      </c>
      <c r="S2661" s="13">
        <f t="shared" si="179"/>
        <v>42082.069560185191</v>
      </c>
      <c r="T2661" s="13">
        <f t="shared" si="180"/>
        <v>42112.069560185191</v>
      </c>
      <c r="U2661">
        <f t="shared" si="18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7"/>
        <v>0</v>
      </c>
      <c r="P2662">
        <f t="shared" si="178"/>
        <v>3.8</v>
      </c>
      <c r="Q2662" t="s">
        <v>8317</v>
      </c>
      <c r="R2662" t="s">
        <v>8353</v>
      </c>
      <c r="S2662" s="13">
        <f t="shared" si="179"/>
        <v>42272.713171296295</v>
      </c>
      <c r="T2662" s="13">
        <f t="shared" si="180"/>
        <v>42332.754837962959</v>
      </c>
      <c r="U2662">
        <f t="shared" si="18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7"/>
        <v>103</v>
      </c>
      <c r="P2663">
        <f t="shared" si="178"/>
        <v>85.75</v>
      </c>
      <c r="Q2663" t="s">
        <v>8317</v>
      </c>
      <c r="R2663" t="s">
        <v>8354</v>
      </c>
      <c r="S2663" s="13">
        <f t="shared" si="179"/>
        <v>41542.958449074074</v>
      </c>
      <c r="T2663" s="13">
        <f t="shared" si="180"/>
        <v>41572.958449074074</v>
      </c>
      <c r="U2663">
        <f t="shared" si="18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7"/>
        <v>107</v>
      </c>
      <c r="P2664">
        <f t="shared" si="178"/>
        <v>267</v>
      </c>
      <c r="Q2664" t="s">
        <v>8317</v>
      </c>
      <c r="R2664" t="s">
        <v>8354</v>
      </c>
      <c r="S2664" s="13">
        <f t="shared" si="179"/>
        <v>42207.746678240743</v>
      </c>
      <c r="T2664" s="13">
        <f t="shared" si="180"/>
        <v>42237.746678240743</v>
      </c>
      <c r="U2664">
        <f t="shared" si="181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7"/>
        <v>105</v>
      </c>
      <c r="P2665">
        <f t="shared" si="178"/>
        <v>373.56</v>
      </c>
      <c r="Q2665" t="s">
        <v>8317</v>
      </c>
      <c r="R2665" t="s">
        <v>8354</v>
      </c>
      <c r="S2665" s="13">
        <f t="shared" si="179"/>
        <v>42222.622766203705</v>
      </c>
      <c r="T2665" s="13">
        <f t="shared" si="180"/>
        <v>42251.625</v>
      </c>
      <c r="U2665">
        <f t="shared" si="181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7"/>
        <v>103</v>
      </c>
      <c r="P2666">
        <f t="shared" si="178"/>
        <v>174.04</v>
      </c>
      <c r="Q2666" t="s">
        <v>8317</v>
      </c>
      <c r="R2666" t="s">
        <v>8354</v>
      </c>
      <c r="S2666" s="13">
        <f t="shared" si="179"/>
        <v>42313.02542824074</v>
      </c>
      <c r="T2666" s="13">
        <f t="shared" si="180"/>
        <v>42347.290972222225</v>
      </c>
      <c r="U2666">
        <f t="shared" si="18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7"/>
        <v>123</v>
      </c>
      <c r="P2667">
        <f t="shared" si="178"/>
        <v>93.7</v>
      </c>
      <c r="Q2667" t="s">
        <v>8317</v>
      </c>
      <c r="R2667" t="s">
        <v>8354</v>
      </c>
      <c r="S2667" s="13">
        <f t="shared" si="179"/>
        <v>42083.895532407405</v>
      </c>
      <c r="T2667" s="13">
        <f t="shared" si="180"/>
        <v>42128.895532407405</v>
      </c>
      <c r="U2667">
        <f t="shared" si="181"/>
        <v>2015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7"/>
        <v>159</v>
      </c>
      <c r="P2668">
        <f t="shared" si="178"/>
        <v>77.33</v>
      </c>
      <c r="Q2668" t="s">
        <v>8317</v>
      </c>
      <c r="R2668" t="s">
        <v>8354</v>
      </c>
      <c r="S2668" s="13">
        <f t="shared" si="179"/>
        <v>42235.764340277776</v>
      </c>
      <c r="T2668" s="13">
        <f t="shared" si="180"/>
        <v>42272.875</v>
      </c>
      <c r="U2668">
        <f t="shared" si="18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7"/>
        <v>111</v>
      </c>
      <c r="P2669">
        <f t="shared" si="178"/>
        <v>92.22</v>
      </c>
      <c r="Q2669" t="s">
        <v>8317</v>
      </c>
      <c r="R2669" t="s">
        <v>8354</v>
      </c>
      <c r="S2669" s="13">
        <f t="shared" si="179"/>
        <v>42380.926111111112</v>
      </c>
      <c r="T2669" s="13">
        <f t="shared" si="180"/>
        <v>42410.926111111112</v>
      </c>
      <c r="U2669">
        <f t="shared" si="18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7"/>
        <v>171</v>
      </c>
      <c r="P2670">
        <f t="shared" si="178"/>
        <v>60.96</v>
      </c>
      <c r="Q2670" t="s">
        <v>8317</v>
      </c>
      <c r="R2670" t="s">
        <v>8354</v>
      </c>
      <c r="S2670" s="13">
        <f t="shared" si="179"/>
        <v>42275.588715277772</v>
      </c>
      <c r="T2670" s="13">
        <f t="shared" si="180"/>
        <v>42317.60555555555</v>
      </c>
      <c r="U2670">
        <f t="shared" si="181"/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7"/>
        <v>125</v>
      </c>
      <c r="P2671">
        <f t="shared" si="178"/>
        <v>91</v>
      </c>
      <c r="Q2671" t="s">
        <v>8317</v>
      </c>
      <c r="R2671" t="s">
        <v>8354</v>
      </c>
      <c r="S2671" s="13">
        <f t="shared" si="179"/>
        <v>42319.035833333335</v>
      </c>
      <c r="T2671" s="13">
        <f t="shared" si="180"/>
        <v>42379.035833333335</v>
      </c>
      <c r="U2671">
        <f t="shared" si="181"/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7"/>
        <v>6</v>
      </c>
      <c r="P2672">
        <f t="shared" si="178"/>
        <v>41.58</v>
      </c>
      <c r="Q2672" t="s">
        <v>8317</v>
      </c>
      <c r="R2672" t="s">
        <v>8354</v>
      </c>
      <c r="S2672" s="13">
        <f t="shared" si="179"/>
        <v>41821.020601851851</v>
      </c>
      <c r="T2672" s="13">
        <f t="shared" si="180"/>
        <v>41849.020601851851</v>
      </c>
      <c r="U2672">
        <f t="shared" si="18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7"/>
        <v>11</v>
      </c>
      <c r="P2673">
        <f t="shared" si="178"/>
        <v>33.76</v>
      </c>
      <c r="Q2673" t="s">
        <v>8317</v>
      </c>
      <c r="R2673" t="s">
        <v>8354</v>
      </c>
      <c r="S2673" s="13">
        <f t="shared" si="179"/>
        <v>41962.749027777783</v>
      </c>
      <c r="T2673" s="13">
        <f t="shared" si="180"/>
        <v>41992.818055555559</v>
      </c>
      <c r="U2673">
        <f t="shared" si="18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7"/>
        <v>33</v>
      </c>
      <c r="P2674">
        <f t="shared" si="178"/>
        <v>70.62</v>
      </c>
      <c r="Q2674" t="s">
        <v>8317</v>
      </c>
      <c r="R2674" t="s">
        <v>8354</v>
      </c>
      <c r="S2674" s="13">
        <f t="shared" si="179"/>
        <v>42344.884143518517</v>
      </c>
      <c r="T2674" s="13">
        <f t="shared" si="180"/>
        <v>42366.25</v>
      </c>
      <c r="U2674">
        <f t="shared" si="18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7"/>
        <v>28</v>
      </c>
      <c r="P2675">
        <f t="shared" si="178"/>
        <v>167.15</v>
      </c>
      <c r="Q2675" t="s">
        <v>8317</v>
      </c>
      <c r="R2675" t="s">
        <v>8354</v>
      </c>
      <c r="S2675" s="13">
        <f t="shared" si="179"/>
        <v>41912.541655092595</v>
      </c>
      <c r="T2675" s="13">
        <f t="shared" si="180"/>
        <v>41941.947916666664</v>
      </c>
      <c r="U2675">
        <f t="shared" si="18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7"/>
        <v>63</v>
      </c>
      <c r="P2676">
        <f t="shared" si="178"/>
        <v>128.62</v>
      </c>
      <c r="Q2676" t="s">
        <v>8317</v>
      </c>
      <c r="R2676" t="s">
        <v>8354</v>
      </c>
      <c r="S2676" s="13">
        <f t="shared" si="179"/>
        <v>42529.632754629631</v>
      </c>
      <c r="T2676" s="13">
        <f t="shared" si="180"/>
        <v>42556.207638888889</v>
      </c>
      <c r="U2676">
        <f t="shared" si="18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7"/>
        <v>8</v>
      </c>
      <c r="P2677">
        <f t="shared" si="178"/>
        <v>65.41</v>
      </c>
      <c r="Q2677" t="s">
        <v>8317</v>
      </c>
      <c r="R2677" t="s">
        <v>8354</v>
      </c>
      <c r="S2677" s="13">
        <f t="shared" si="179"/>
        <v>41923.857511574075</v>
      </c>
      <c r="T2677" s="13">
        <f t="shared" si="180"/>
        <v>41953.899178240739</v>
      </c>
      <c r="U2677">
        <f t="shared" si="181"/>
        <v>2014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7"/>
        <v>50</v>
      </c>
      <c r="P2678">
        <f t="shared" si="178"/>
        <v>117.56</v>
      </c>
      <c r="Q2678" t="s">
        <v>8317</v>
      </c>
      <c r="R2678" t="s">
        <v>8354</v>
      </c>
      <c r="S2678" s="13">
        <f t="shared" si="179"/>
        <v>42482.624699074076</v>
      </c>
      <c r="T2678" s="13">
        <f t="shared" si="180"/>
        <v>42512.624699074076</v>
      </c>
      <c r="U2678">
        <f t="shared" si="18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7"/>
        <v>18</v>
      </c>
      <c r="P2679">
        <f t="shared" si="178"/>
        <v>126.48</v>
      </c>
      <c r="Q2679" t="s">
        <v>8317</v>
      </c>
      <c r="R2679" t="s">
        <v>8354</v>
      </c>
      <c r="S2679" s="13">
        <f t="shared" si="179"/>
        <v>41793.029432870368</v>
      </c>
      <c r="T2679" s="13">
        <f t="shared" si="180"/>
        <v>41823.029432870368</v>
      </c>
      <c r="U2679">
        <f t="shared" si="181"/>
        <v>2014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7"/>
        <v>0</v>
      </c>
      <c r="P2680">
        <f t="shared" si="178"/>
        <v>550</v>
      </c>
      <c r="Q2680" t="s">
        <v>8317</v>
      </c>
      <c r="R2680" t="s">
        <v>8354</v>
      </c>
      <c r="S2680" s="13">
        <f t="shared" si="179"/>
        <v>42241.798206018517</v>
      </c>
      <c r="T2680" s="13">
        <f t="shared" si="180"/>
        <v>42271.798206018517</v>
      </c>
      <c r="U2680">
        <f t="shared" si="18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7"/>
        <v>0</v>
      </c>
      <c r="P2681">
        <f t="shared" si="178"/>
        <v>44</v>
      </c>
      <c r="Q2681" t="s">
        <v>8317</v>
      </c>
      <c r="R2681" t="s">
        <v>8354</v>
      </c>
      <c r="S2681" s="13">
        <f t="shared" si="179"/>
        <v>42033.001087962963</v>
      </c>
      <c r="T2681" s="13">
        <f t="shared" si="180"/>
        <v>42063.001087962963</v>
      </c>
      <c r="U2681">
        <f t="shared" si="18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7"/>
        <v>1</v>
      </c>
      <c r="P2682">
        <f t="shared" si="178"/>
        <v>69</v>
      </c>
      <c r="Q2682" t="s">
        <v>8317</v>
      </c>
      <c r="R2682" t="s">
        <v>8354</v>
      </c>
      <c r="S2682" s="13">
        <f t="shared" si="179"/>
        <v>42436.211701388893</v>
      </c>
      <c r="T2682" s="13">
        <f t="shared" si="180"/>
        <v>42466.170034722221</v>
      </c>
      <c r="U2682">
        <f t="shared" si="18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7"/>
        <v>1</v>
      </c>
      <c r="P2683">
        <f t="shared" si="178"/>
        <v>27.5</v>
      </c>
      <c r="Q2683" t="s">
        <v>8334</v>
      </c>
      <c r="R2683" t="s">
        <v>8335</v>
      </c>
      <c r="S2683" s="13">
        <f t="shared" si="179"/>
        <v>41805.895254629628</v>
      </c>
      <c r="T2683" s="13">
        <f t="shared" si="180"/>
        <v>41830.895254629628</v>
      </c>
      <c r="U2683">
        <f t="shared" si="18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7"/>
        <v>28</v>
      </c>
      <c r="P2684">
        <f t="shared" si="178"/>
        <v>84.9</v>
      </c>
      <c r="Q2684" t="s">
        <v>8334</v>
      </c>
      <c r="R2684" t="s">
        <v>8335</v>
      </c>
      <c r="S2684" s="13">
        <f t="shared" si="179"/>
        <v>41932.871990740743</v>
      </c>
      <c r="T2684" s="13">
        <f t="shared" si="180"/>
        <v>41965.249305555553</v>
      </c>
      <c r="U2684">
        <f t="shared" si="181"/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7"/>
        <v>0</v>
      </c>
      <c r="P2685">
        <f t="shared" si="178"/>
        <v>12</v>
      </c>
      <c r="Q2685" t="s">
        <v>8334</v>
      </c>
      <c r="R2685" t="s">
        <v>8335</v>
      </c>
      <c r="S2685" s="13">
        <f t="shared" si="179"/>
        <v>42034.75509259259</v>
      </c>
      <c r="T2685" s="13">
        <f t="shared" si="180"/>
        <v>42064.75509259259</v>
      </c>
      <c r="U2685">
        <f t="shared" si="181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7"/>
        <v>1</v>
      </c>
      <c r="P2686">
        <f t="shared" si="178"/>
        <v>200</v>
      </c>
      <c r="Q2686" t="s">
        <v>8334</v>
      </c>
      <c r="R2686" t="s">
        <v>8335</v>
      </c>
      <c r="S2686" s="13">
        <f t="shared" si="179"/>
        <v>41820.914641203701</v>
      </c>
      <c r="T2686" s="13">
        <f t="shared" si="180"/>
        <v>41860.914641203701</v>
      </c>
      <c r="U2686">
        <f t="shared" si="181"/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7"/>
        <v>0</v>
      </c>
      <c r="P2687">
        <f t="shared" si="178"/>
        <v>10</v>
      </c>
      <c r="Q2687" t="s">
        <v>8334</v>
      </c>
      <c r="R2687" t="s">
        <v>8335</v>
      </c>
      <c r="S2687" s="13">
        <f t="shared" si="179"/>
        <v>42061.69594907407</v>
      </c>
      <c r="T2687" s="13">
        <f t="shared" si="180"/>
        <v>42121.654282407413</v>
      </c>
      <c r="U2687">
        <f t="shared" si="181"/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7"/>
        <v>0</v>
      </c>
      <c r="P2688">
        <f t="shared" si="178"/>
        <v>0</v>
      </c>
      <c r="Q2688" t="s">
        <v>8334</v>
      </c>
      <c r="R2688" t="s">
        <v>8335</v>
      </c>
      <c r="S2688" s="13">
        <f t="shared" si="179"/>
        <v>41892.974803240737</v>
      </c>
      <c r="T2688" s="13">
        <f t="shared" si="180"/>
        <v>41912.974803240737</v>
      </c>
      <c r="U2688">
        <f t="shared" si="18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7"/>
        <v>0</v>
      </c>
      <c r="P2689">
        <f t="shared" si="178"/>
        <v>0</v>
      </c>
      <c r="Q2689" t="s">
        <v>8334</v>
      </c>
      <c r="R2689" t="s">
        <v>8335</v>
      </c>
      <c r="S2689" s="13">
        <f t="shared" si="179"/>
        <v>42154.64025462963</v>
      </c>
      <c r="T2689" s="13">
        <f t="shared" si="180"/>
        <v>42184.64025462963</v>
      </c>
      <c r="U2689">
        <f t="shared" si="18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82">ROUND(E2690/D2690*100,0)</f>
        <v>0</v>
      </c>
      <c r="P2690">
        <f t="shared" si="178"/>
        <v>5.29</v>
      </c>
      <c r="Q2690" t="s">
        <v>8334</v>
      </c>
      <c r="R2690" t="s">
        <v>8335</v>
      </c>
      <c r="S2690" s="13">
        <f t="shared" si="179"/>
        <v>42028.118865740747</v>
      </c>
      <c r="T2690" s="13">
        <f t="shared" si="180"/>
        <v>42059.125</v>
      </c>
      <c r="U2690">
        <f t="shared" si="181"/>
        <v>2015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82"/>
        <v>0</v>
      </c>
      <c r="P2691">
        <f t="shared" ref="P2691:P2754" si="183">IFERROR(ROUND(E2691/L2691,2),0)</f>
        <v>1</v>
      </c>
      <c r="Q2691" t="s">
        <v>8334</v>
      </c>
      <c r="R2691" t="s">
        <v>8335</v>
      </c>
      <c r="S2691" s="13">
        <f t="shared" ref="S2691:S2754" si="184">(((J2691/60)/60)/24)+DATE(1970,1,1)</f>
        <v>42551.961689814809</v>
      </c>
      <c r="T2691" s="13">
        <f t="shared" ref="T2691:T2754" si="185">(((I2691/60)/60)/24)+DATE(1970,1,1)</f>
        <v>42581.961689814809</v>
      </c>
      <c r="U2691">
        <f t="shared" si="181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82"/>
        <v>11</v>
      </c>
      <c r="P2692">
        <f t="shared" si="183"/>
        <v>72.760000000000005</v>
      </c>
      <c r="Q2692" t="s">
        <v>8334</v>
      </c>
      <c r="R2692" t="s">
        <v>8335</v>
      </c>
      <c r="S2692" s="13">
        <f t="shared" si="184"/>
        <v>42113.105046296296</v>
      </c>
      <c r="T2692" s="13">
        <f t="shared" si="185"/>
        <v>42158.105046296296</v>
      </c>
      <c r="U2692">
        <f t="shared" si="181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82"/>
        <v>0</v>
      </c>
      <c r="P2693">
        <f t="shared" si="183"/>
        <v>17.5</v>
      </c>
      <c r="Q2693" t="s">
        <v>8334</v>
      </c>
      <c r="R2693" t="s">
        <v>8335</v>
      </c>
      <c r="S2693" s="13">
        <f t="shared" si="184"/>
        <v>42089.724039351851</v>
      </c>
      <c r="T2693" s="13">
        <f t="shared" si="185"/>
        <v>42134.724039351851</v>
      </c>
      <c r="U2693">
        <f t="shared" si="181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82"/>
        <v>1</v>
      </c>
      <c r="P2694">
        <f t="shared" si="183"/>
        <v>25</v>
      </c>
      <c r="Q2694" t="s">
        <v>8334</v>
      </c>
      <c r="R2694" t="s">
        <v>8335</v>
      </c>
      <c r="S2694" s="13">
        <f t="shared" si="184"/>
        <v>42058.334027777775</v>
      </c>
      <c r="T2694" s="13">
        <f t="shared" si="185"/>
        <v>42088.292361111111</v>
      </c>
      <c r="U2694">
        <f t="shared" si="181"/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82"/>
        <v>1</v>
      </c>
      <c r="P2695">
        <f t="shared" si="183"/>
        <v>13.33</v>
      </c>
      <c r="Q2695" t="s">
        <v>8334</v>
      </c>
      <c r="R2695" t="s">
        <v>8335</v>
      </c>
      <c r="S2695" s="13">
        <f t="shared" si="184"/>
        <v>41834.138495370367</v>
      </c>
      <c r="T2695" s="13">
        <f t="shared" si="185"/>
        <v>41864.138495370367</v>
      </c>
      <c r="U2695">
        <f t="shared" si="181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82"/>
        <v>0</v>
      </c>
      <c r="P2696">
        <f t="shared" si="183"/>
        <v>1</v>
      </c>
      <c r="Q2696" t="s">
        <v>8334</v>
      </c>
      <c r="R2696" t="s">
        <v>8335</v>
      </c>
      <c r="S2696" s="13">
        <f t="shared" si="184"/>
        <v>41878.140497685185</v>
      </c>
      <c r="T2696" s="13">
        <f t="shared" si="185"/>
        <v>41908.140497685185</v>
      </c>
      <c r="U2696">
        <f t="shared" si="181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82"/>
        <v>0</v>
      </c>
      <c r="P2697">
        <f t="shared" si="183"/>
        <v>23.67</v>
      </c>
      <c r="Q2697" t="s">
        <v>8334</v>
      </c>
      <c r="R2697" t="s">
        <v>8335</v>
      </c>
      <c r="S2697" s="13">
        <f t="shared" si="184"/>
        <v>42048.181921296295</v>
      </c>
      <c r="T2697" s="13">
        <f t="shared" si="185"/>
        <v>42108.14025462963</v>
      </c>
      <c r="U2697">
        <f t="shared" si="181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82"/>
        <v>6</v>
      </c>
      <c r="P2698">
        <f t="shared" si="183"/>
        <v>89.21</v>
      </c>
      <c r="Q2698" t="s">
        <v>8334</v>
      </c>
      <c r="R2698" t="s">
        <v>8335</v>
      </c>
      <c r="S2698" s="13">
        <f t="shared" si="184"/>
        <v>41964.844444444447</v>
      </c>
      <c r="T2698" s="13">
        <f t="shared" si="185"/>
        <v>41998.844444444447</v>
      </c>
      <c r="U2698">
        <f t="shared" si="181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82"/>
        <v>26</v>
      </c>
      <c r="P2699">
        <f t="shared" si="183"/>
        <v>116.56</v>
      </c>
      <c r="Q2699" t="s">
        <v>8334</v>
      </c>
      <c r="R2699" t="s">
        <v>8335</v>
      </c>
      <c r="S2699" s="13">
        <f t="shared" si="184"/>
        <v>42187.940081018518</v>
      </c>
      <c r="T2699" s="13">
        <f t="shared" si="185"/>
        <v>42218.916666666672</v>
      </c>
      <c r="U2699">
        <f t="shared" si="181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82"/>
        <v>0</v>
      </c>
      <c r="P2700">
        <f t="shared" si="183"/>
        <v>13.01</v>
      </c>
      <c r="Q2700" t="s">
        <v>8334</v>
      </c>
      <c r="R2700" t="s">
        <v>8335</v>
      </c>
      <c r="S2700" s="13">
        <f t="shared" si="184"/>
        <v>41787.898240740738</v>
      </c>
      <c r="T2700" s="13">
        <f t="shared" si="185"/>
        <v>41817.898240740738</v>
      </c>
      <c r="U2700">
        <f t="shared" si="181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82"/>
        <v>0</v>
      </c>
      <c r="P2701">
        <f t="shared" si="183"/>
        <v>0</v>
      </c>
      <c r="Q2701" t="s">
        <v>8334</v>
      </c>
      <c r="R2701" t="s">
        <v>8335</v>
      </c>
      <c r="S2701" s="13">
        <f t="shared" si="184"/>
        <v>41829.896562499998</v>
      </c>
      <c r="T2701" s="13">
        <f t="shared" si="185"/>
        <v>41859.896562499998</v>
      </c>
      <c r="U2701">
        <f t="shared" si="181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82"/>
        <v>1</v>
      </c>
      <c r="P2702">
        <f t="shared" si="183"/>
        <v>17.5</v>
      </c>
      <c r="Q2702" t="s">
        <v>8334</v>
      </c>
      <c r="R2702" t="s">
        <v>8335</v>
      </c>
      <c r="S2702" s="13">
        <f t="shared" si="184"/>
        <v>41870.87467592593</v>
      </c>
      <c r="T2702" s="13">
        <f t="shared" si="185"/>
        <v>41900.87467592593</v>
      </c>
      <c r="U2702">
        <f t="shared" si="181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82"/>
        <v>46</v>
      </c>
      <c r="P2703">
        <f t="shared" si="183"/>
        <v>34.130000000000003</v>
      </c>
      <c r="Q2703" t="s">
        <v>8315</v>
      </c>
      <c r="R2703" t="s">
        <v>8355</v>
      </c>
      <c r="S2703" s="13">
        <f t="shared" si="184"/>
        <v>42801.774699074071</v>
      </c>
      <c r="T2703" s="13">
        <f t="shared" si="185"/>
        <v>42832.733032407406</v>
      </c>
      <c r="U2703">
        <f t="shared" si="181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82"/>
        <v>34</v>
      </c>
      <c r="P2704">
        <f t="shared" si="183"/>
        <v>132.35</v>
      </c>
      <c r="Q2704" t="s">
        <v>8315</v>
      </c>
      <c r="R2704" t="s">
        <v>8355</v>
      </c>
      <c r="S2704" s="13">
        <f t="shared" si="184"/>
        <v>42800.801817129628</v>
      </c>
      <c r="T2704" s="13">
        <f t="shared" si="185"/>
        <v>42830.760150462964</v>
      </c>
      <c r="U2704">
        <f t="shared" si="181"/>
        <v>2017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82"/>
        <v>104</v>
      </c>
      <c r="P2705">
        <f t="shared" si="183"/>
        <v>922.22</v>
      </c>
      <c r="Q2705" t="s">
        <v>8315</v>
      </c>
      <c r="R2705" t="s">
        <v>8355</v>
      </c>
      <c r="S2705" s="13">
        <f t="shared" si="184"/>
        <v>42756.690162037034</v>
      </c>
      <c r="T2705" s="13">
        <f t="shared" si="185"/>
        <v>42816.648495370369</v>
      </c>
      <c r="U2705">
        <f t="shared" ref="U2705:U2768" si="186">YEAR(S2705)</f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82"/>
        <v>6</v>
      </c>
      <c r="P2706">
        <f t="shared" si="183"/>
        <v>163.57</v>
      </c>
      <c r="Q2706" t="s">
        <v>8315</v>
      </c>
      <c r="R2706" t="s">
        <v>8355</v>
      </c>
      <c r="S2706" s="13">
        <f t="shared" si="184"/>
        <v>42787.862430555557</v>
      </c>
      <c r="T2706" s="13">
        <f t="shared" si="185"/>
        <v>42830.820763888885</v>
      </c>
      <c r="U2706">
        <f t="shared" si="186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82"/>
        <v>11</v>
      </c>
      <c r="P2707">
        <f t="shared" si="183"/>
        <v>217.38</v>
      </c>
      <c r="Q2707" t="s">
        <v>8315</v>
      </c>
      <c r="R2707" t="s">
        <v>8355</v>
      </c>
      <c r="S2707" s="13">
        <f t="shared" si="184"/>
        <v>42773.916180555556</v>
      </c>
      <c r="T2707" s="13">
        <f t="shared" si="185"/>
        <v>42818.874513888892</v>
      </c>
      <c r="U2707">
        <f t="shared" si="186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82"/>
        <v>112</v>
      </c>
      <c r="P2708">
        <f t="shared" si="183"/>
        <v>149.44</v>
      </c>
      <c r="Q2708" t="s">
        <v>8315</v>
      </c>
      <c r="R2708" t="s">
        <v>8355</v>
      </c>
      <c r="S2708" s="13">
        <f t="shared" si="184"/>
        <v>41899.294942129629</v>
      </c>
      <c r="T2708" s="13">
        <f t="shared" si="185"/>
        <v>41928.290972222225</v>
      </c>
      <c r="U2708">
        <f t="shared" si="186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82"/>
        <v>351</v>
      </c>
      <c r="P2709">
        <f t="shared" si="183"/>
        <v>71.239999999999995</v>
      </c>
      <c r="Q2709" t="s">
        <v>8315</v>
      </c>
      <c r="R2709" t="s">
        <v>8355</v>
      </c>
      <c r="S2709" s="13">
        <f t="shared" si="184"/>
        <v>41391.782905092594</v>
      </c>
      <c r="T2709" s="13">
        <f t="shared" si="185"/>
        <v>41421.290972222225</v>
      </c>
      <c r="U2709">
        <f t="shared" si="186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82"/>
        <v>233</v>
      </c>
      <c r="P2710">
        <f t="shared" si="183"/>
        <v>44.46</v>
      </c>
      <c r="Q2710" t="s">
        <v>8315</v>
      </c>
      <c r="R2710" t="s">
        <v>8355</v>
      </c>
      <c r="S2710" s="13">
        <f t="shared" si="184"/>
        <v>42512.698217592595</v>
      </c>
      <c r="T2710" s="13">
        <f t="shared" si="185"/>
        <v>42572.698217592595</v>
      </c>
      <c r="U2710">
        <f t="shared" si="186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82"/>
        <v>102</v>
      </c>
      <c r="P2711">
        <f t="shared" si="183"/>
        <v>164.94</v>
      </c>
      <c r="Q2711" t="s">
        <v>8315</v>
      </c>
      <c r="R2711" t="s">
        <v>8355</v>
      </c>
      <c r="S2711" s="13">
        <f t="shared" si="184"/>
        <v>42612.149780092594</v>
      </c>
      <c r="T2711" s="13">
        <f t="shared" si="185"/>
        <v>42647.165972222225</v>
      </c>
      <c r="U2711">
        <f t="shared" si="186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82"/>
        <v>154</v>
      </c>
      <c r="P2712">
        <f t="shared" si="183"/>
        <v>84.87</v>
      </c>
      <c r="Q2712" t="s">
        <v>8315</v>
      </c>
      <c r="R2712" t="s">
        <v>8355</v>
      </c>
      <c r="S2712" s="13">
        <f t="shared" si="184"/>
        <v>41828.229490740741</v>
      </c>
      <c r="T2712" s="13">
        <f t="shared" si="185"/>
        <v>41860.083333333336</v>
      </c>
      <c r="U2712">
        <f t="shared" si="186"/>
        <v>2014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82"/>
        <v>101</v>
      </c>
      <c r="P2713">
        <f t="shared" si="183"/>
        <v>53.95</v>
      </c>
      <c r="Q2713" t="s">
        <v>8315</v>
      </c>
      <c r="R2713" t="s">
        <v>8355</v>
      </c>
      <c r="S2713" s="13">
        <f t="shared" si="184"/>
        <v>41780.745254629634</v>
      </c>
      <c r="T2713" s="13">
        <f t="shared" si="185"/>
        <v>41810.917361111111</v>
      </c>
      <c r="U2713">
        <f t="shared" si="186"/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82"/>
        <v>131</v>
      </c>
      <c r="P2714">
        <f t="shared" si="183"/>
        <v>50.53</v>
      </c>
      <c r="Q2714" t="s">
        <v>8315</v>
      </c>
      <c r="R2714" t="s">
        <v>8355</v>
      </c>
      <c r="S2714" s="13">
        <f t="shared" si="184"/>
        <v>41432.062037037038</v>
      </c>
      <c r="T2714" s="13">
        <f t="shared" si="185"/>
        <v>41468.75</v>
      </c>
      <c r="U2714">
        <f t="shared" si="186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82"/>
        <v>102</v>
      </c>
      <c r="P2715">
        <f t="shared" si="183"/>
        <v>108</v>
      </c>
      <c r="Q2715" t="s">
        <v>8315</v>
      </c>
      <c r="R2715" t="s">
        <v>8355</v>
      </c>
      <c r="S2715" s="13">
        <f t="shared" si="184"/>
        <v>42322.653749999998</v>
      </c>
      <c r="T2715" s="13">
        <f t="shared" si="185"/>
        <v>42362.653749999998</v>
      </c>
      <c r="U2715">
        <f t="shared" si="186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82"/>
        <v>116</v>
      </c>
      <c r="P2716">
        <f t="shared" si="183"/>
        <v>95.37</v>
      </c>
      <c r="Q2716" t="s">
        <v>8315</v>
      </c>
      <c r="R2716" t="s">
        <v>8355</v>
      </c>
      <c r="S2716" s="13">
        <f t="shared" si="184"/>
        <v>42629.655046296291</v>
      </c>
      <c r="T2716" s="13">
        <f t="shared" si="185"/>
        <v>42657.958333333328</v>
      </c>
      <c r="U2716">
        <f t="shared" si="186"/>
        <v>2016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82"/>
        <v>265</v>
      </c>
      <c r="P2717">
        <f t="shared" si="183"/>
        <v>57.63</v>
      </c>
      <c r="Q2717" t="s">
        <v>8315</v>
      </c>
      <c r="R2717" t="s">
        <v>8355</v>
      </c>
      <c r="S2717" s="13">
        <f t="shared" si="184"/>
        <v>42387.398472222223</v>
      </c>
      <c r="T2717" s="13">
        <f t="shared" si="185"/>
        <v>42421.398472222223</v>
      </c>
      <c r="U2717">
        <f t="shared" si="186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82"/>
        <v>120</v>
      </c>
      <c r="P2718">
        <f t="shared" si="183"/>
        <v>64.16</v>
      </c>
      <c r="Q2718" t="s">
        <v>8315</v>
      </c>
      <c r="R2718" t="s">
        <v>8355</v>
      </c>
      <c r="S2718" s="13">
        <f t="shared" si="184"/>
        <v>42255.333252314813</v>
      </c>
      <c r="T2718" s="13">
        <f t="shared" si="185"/>
        <v>42285.333252314813</v>
      </c>
      <c r="U2718">
        <f t="shared" si="186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82"/>
        <v>120</v>
      </c>
      <c r="P2719">
        <f t="shared" si="183"/>
        <v>92.39</v>
      </c>
      <c r="Q2719" t="s">
        <v>8315</v>
      </c>
      <c r="R2719" t="s">
        <v>8355</v>
      </c>
      <c r="S2719" s="13">
        <f t="shared" si="184"/>
        <v>41934.914918981485</v>
      </c>
      <c r="T2719" s="13">
        <f t="shared" si="185"/>
        <v>41979.956585648149</v>
      </c>
      <c r="U2719">
        <f t="shared" si="186"/>
        <v>2014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82"/>
        <v>104</v>
      </c>
      <c r="P2720">
        <f t="shared" si="183"/>
        <v>125.98</v>
      </c>
      <c r="Q2720" t="s">
        <v>8315</v>
      </c>
      <c r="R2720" t="s">
        <v>8355</v>
      </c>
      <c r="S2720" s="13">
        <f t="shared" si="184"/>
        <v>42465.596585648149</v>
      </c>
      <c r="T2720" s="13">
        <f t="shared" si="185"/>
        <v>42493.958333333328</v>
      </c>
      <c r="U2720">
        <f t="shared" si="186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82"/>
        <v>109</v>
      </c>
      <c r="P2721">
        <f t="shared" si="183"/>
        <v>94.64</v>
      </c>
      <c r="Q2721" t="s">
        <v>8315</v>
      </c>
      <c r="R2721" t="s">
        <v>8355</v>
      </c>
      <c r="S2721" s="13">
        <f t="shared" si="184"/>
        <v>42418.031180555554</v>
      </c>
      <c r="T2721" s="13">
        <f t="shared" si="185"/>
        <v>42477.989513888882</v>
      </c>
      <c r="U2721">
        <f t="shared" si="186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82"/>
        <v>118</v>
      </c>
      <c r="P2722">
        <f t="shared" si="183"/>
        <v>170.7</v>
      </c>
      <c r="Q2722" t="s">
        <v>8315</v>
      </c>
      <c r="R2722" t="s">
        <v>8355</v>
      </c>
      <c r="S2722" s="13">
        <f t="shared" si="184"/>
        <v>42655.465891203698</v>
      </c>
      <c r="T2722" s="13">
        <f t="shared" si="185"/>
        <v>42685.507557870369</v>
      </c>
      <c r="U2722">
        <f t="shared" si="186"/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82"/>
        <v>1462</v>
      </c>
      <c r="P2723">
        <f t="shared" si="183"/>
        <v>40.76</v>
      </c>
      <c r="Q2723" t="s">
        <v>8317</v>
      </c>
      <c r="R2723" t="s">
        <v>8347</v>
      </c>
      <c r="S2723" s="13">
        <f t="shared" si="184"/>
        <v>41493.543958333335</v>
      </c>
      <c r="T2723" s="13">
        <f t="shared" si="185"/>
        <v>41523.791666666664</v>
      </c>
      <c r="U2723">
        <f t="shared" si="186"/>
        <v>2013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82"/>
        <v>253</v>
      </c>
      <c r="P2724">
        <f t="shared" si="183"/>
        <v>68.25</v>
      </c>
      <c r="Q2724" t="s">
        <v>8317</v>
      </c>
      <c r="R2724" t="s">
        <v>8347</v>
      </c>
      <c r="S2724" s="13">
        <f t="shared" si="184"/>
        <v>42704.857094907406</v>
      </c>
      <c r="T2724" s="13">
        <f t="shared" si="185"/>
        <v>42764.857094907406</v>
      </c>
      <c r="U2724">
        <f t="shared" si="186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82"/>
        <v>140</v>
      </c>
      <c r="P2725">
        <f t="shared" si="183"/>
        <v>95.49</v>
      </c>
      <c r="Q2725" t="s">
        <v>8317</v>
      </c>
      <c r="R2725" t="s">
        <v>8347</v>
      </c>
      <c r="S2725" s="13">
        <f t="shared" si="184"/>
        <v>41944.83898148148</v>
      </c>
      <c r="T2725" s="13">
        <f t="shared" si="185"/>
        <v>42004.880648148144</v>
      </c>
      <c r="U2725">
        <f t="shared" si="186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82"/>
        <v>297</v>
      </c>
      <c r="P2726">
        <f t="shared" si="183"/>
        <v>7.19</v>
      </c>
      <c r="Q2726" t="s">
        <v>8317</v>
      </c>
      <c r="R2726" t="s">
        <v>8347</v>
      </c>
      <c r="S2726" s="13">
        <f t="shared" si="184"/>
        <v>42199.32707175926</v>
      </c>
      <c r="T2726" s="13">
        <f t="shared" si="185"/>
        <v>42231.32707175926</v>
      </c>
      <c r="U2726">
        <f t="shared" si="186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82"/>
        <v>145</v>
      </c>
      <c r="P2727">
        <f t="shared" si="183"/>
        <v>511.65</v>
      </c>
      <c r="Q2727" t="s">
        <v>8317</v>
      </c>
      <c r="R2727" t="s">
        <v>8347</v>
      </c>
      <c r="S2727" s="13">
        <f t="shared" si="184"/>
        <v>42745.744618055556</v>
      </c>
      <c r="T2727" s="13">
        <f t="shared" si="185"/>
        <v>42795.744618055556</v>
      </c>
      <c r="U2727">
        <f t="shared" si="186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82"/>
        <v>106</v>
      </c>
      <c r="P2728">
        <f t="shared" si="183"/>
        <v>261.75</v>
      </c>
      <c r="Q2728" t="s">
        <v>8317</v>
      </c>
      <c r="R2728" t="s">
        <v>8347</v>
      </c>
      <c r="S2728" s="13">
        <f t="shared" si="184"/>
        <v>42452.579988425925</v>
      </c>
      <c r="T2728" s="13">
        <f t="shared" si="185"/>
        <v>42482.579988425925</v>
      </c>
      <c r="U2728">
        <f t="shared" si="186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82"/>
        <v>493</v>
      </c>
      <c r="P2729">
        <f t="shared" si="183"/>
        <v>69.760000000000005</v>
      </c>
      <c r="Q2729" t="s">
        <v>8317</v>
      </c>
      <c r="R2729" t="s">
        <v>8347</v>
      </c>
      <c r="S2729" s="13">
        <f t="shared" si="184"/>
        <v>42198.676655092597</v>
      </c>
      <c r="T2729" s="13">
        <f t="shared" si="185"/>
        <v>42223.676655092597</v>
      </c>
      <c r="U2729">
        <f t="shared" si="186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82"/>
        <v>202</v>
      </c>
      <c r="P2730">
        <f t="shared" si="183"/>
        <v>77.23</v>
      </c>
      <c r="Q2730" t="s">
        <v>8317</v>
      </c>
      <c r="R2730" t="s">
        <v>8347</v>
      </c>
      <c r="S2730" s="13">
        <f t="shared" si="184"/>
        <v>42333.59993055556</v>
      </c>
      <c r="T2730" s="13">
        <f t="shared" si="185"/>
        <v>42368.59993055556</v>
      </c>
      <c r="U2730">
        <f t="shared" si="186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82"/>
        <v>104</v>
      </c>
      <c r="P2731">
        <f t="shared" si="183"/>
        <v>340.57</v>
      </c>
      <c r="Q2731" t="s">
        <v>8317</v>
      </c>
      <c r="R2731" t="s">
        <v>8347</v>
      </c>
      <c r="S2731" s="13">
        <f t="shared" si="184"/>
        <v>42095.240706018521</v>
      </c>
      <c r="T2731" s="13">
        <f t="shared" si="185"/>
        <v>42125.240706018521</v>
      </c>
      <c r="U2731">
        <f t="shared" si="186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82"/>
        <v>170</v>
      </c>
      <c r="P2732">
        <f t="shared" si="183"/>
        <v>67.42</v>
      </c>
      <c r="Q2732" t="s">
        <v>8317</v>
      </c>
      <c r="R2732" t="s">
        <v>8347</v>
      </c>
      <c r="S2732" s="13">
        <f t="shared" si="184"/>
        <v>41351.541377314818</v>
      </c>
      <c r="T2732" s="13">
        <f t="shared" si="185"/>
        <v>41386.541377314818</v>
      </c>
      <c r="U2732">
        <f t="shared" si="186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82"/>
        <v>104</v>
      </c>
      <c r="P2733">
        <f t="shared" si="183"/>
        <v>845.7</v>
      </c>
      <c r="Q2733" t="s">
        <v>8317</v>
      </c>
      <c r="R2733" t="s">
        <v>8347</v>
      </c>
      <c r="S2733" s="13">
        <f t="shared" si="184"/>
        <v>41872.525717592594</v>
      </c>
      <c r="T2733" s="13">
        <f t="shared" si="185"/>
        <v>41930.166666666664</v>
      </c>
      <c r="U2733">
        <f t="shared" si="186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82"/>
        <v>118</v>
      </c>
      <c r="P2734">
        <f t="shared" si="183"/>
        <v>97.19</v>
      </c>
      <c r="Q2734" t="s">
        <v>8317</v>
      </c>
      <c r="R2734" t="s">
        <v>8347</v>
      </c>
      <c r="S2734" s="13">
        <f t="shared" si="184"/>
        <v>41389.808194444442</v>
      </c>
      <c r="T2734" s="13">
        <f t="shared" si="185"/>
        <v>41422</v>
      </c>
      <c r="U2734">
        <f t="shared" si="186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82"/>
        <v>108</v>
      </c>
      <c r="P2735">
        <f t="shared" si="183"/>
        <v>451.84</v>
      </c>
      <c r="Q2735" t="s">
        <v>8317</v>
      </c>
      <c r="R2735" t="s">
        <v>8347</v>
      </c>
      <c r="S2735" s="13">
        <f t="shared" si="184"/>
        <v>42044.272847222222</v>
      </c>
      <c r="T2735" s="13">
        <f t="shared" si="185"/>
        <v>42104.231180555551</v>
      </c>
      <c r="U2735">
        <f t="shared" si="186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82"/>
        <v>2260300</v>
      </c>
      <c r="P2736">
        <f t="shared" si="183"/>
        <v>138.66999999999999</v>
      </c>
      <c r="Q2736" t="s">
        <v>8317</v>
      </c>
      <c r="R2736" t="s">
        <v>8347</v>
      </c>
      <c r="S2736" s="13">
        <f t="shared" si="184"/>
        <v>42626.668888888889</v>
      </c>
      <c r="T2736" s="13">
        <f t="shared" si="185"/>
        <v>42656.915972222225</v>
      </c>
      <c r="U2736">
        <f t="shared" si="186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82"/>
        <v>978</v>
      </c>
      <c r="P2737">
        <f t="shared" si="183"/>
        <v>21.64</v>
      </c>
      <c r="Q2737" t="s">
        <v>8317</v>
      </c>
      <c r="R2737" t="s">
        <v>8347</v>
      </c>
      <c r="S2737" s="13">
        <f t="shared" si="184"/>
        <v>41316.120949074073</v>
      </c>
      <c r="T2737" s="13">
        <f t="shared" si="185"/>
        <v>41346.833333333336</v>
      </c>
      <c r="U2737">
        <f t="shared" si="186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82"/>
        <v>123</v>
      </c>
      <c r="P2738">
        <f t="shared" si="183"/>
        <v>169.52</v>
      </c>
      <c r="Q2738" t="s">
        <v>8317</v>
      </c>
      <c r="R2738" t="s">
        <v>8347</v>
      </c>
      <c r="S2738" s="13">
        <f t="shared" si="184"/>
        <v>41722.666354166664</v>
      </c>
      <c r="T2738" s="13">
        <f t="shared" si="185"/>
        <v>41752.666354166664</v>
      </c>
      <c r="U2738">
        <f t="shared" si="186"/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82"/>
        <v>246</v>
      </c>
      <c r="P2739">
        <f t="shared" si="183"/>
        <v>161.88</v>
      </c>
      <c r="Q2739" t="s">
        <v>8317</v>
      </c>
      <c r="R2739" t="s">
        <v>8347</v>
      </c>
      <c r="S2739" s="13">
        <f t="shared" si="184"/>
        <v>41611.917673611111</v>
      </c>
      <c r="T2739" s="13">
        <f t="shared" si="185"/>
        <v>41654.791666666664</v>
      </c>
      <c r="U2739">
        <f t="shared" si="186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82"/>
        <v>148</v>
      </c>
      <c r="P2740">
        <f t="shared" si="183"/>
        <v>493.13</v>
      </c>
      <c r="Q2740" t="s">
        <v>8317</v>
      </c>
      <c r="R2740" t="s">
        <v>8347</v>
      </c>
      <c r="S2740" s="13">
        <f t="shared" si="184"/>
        <v>42620.143564814818</v>
      </c>
      <c r="T2740" s="13">
        <f t="shared" si="185"/>
        <v>42680.143564814818</v>
      </c>
      <c r="U2740">
        <f t="shared" si="186"/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82"/>
        <v>384</v>
      </c>
      <c r="P2741">
        <f t="shared" si="183"/>
        <v>22.12</v>
      </c>
      <c r="Q2741" t="s">
        <v>8317</v>
      </c>
      <c r="R2741" t="s">
        <v>8347</v>
      </c>
      <c r="S2741" s="13">
        <f t="shared" si="184"/>
        <v>41719.887928240743</v>
      </c>
      <c r="T2741" s="13">
        <f t="shared" si="185"/>
        <v>41764.887928240743</v>
      </c>
      <c r="U2741">
        <f t="shared" si="186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82"/>
        <v>103</v>
      </c>
      <c r="P2742">
        <f t="shared" si="183"/>
        <v>18.239999999999998</v>
      </c>
      <c r="Q2742" t="s">
        <v>8317</v>
      </c>
      <c r="R2742" t="s">
        <v>8347</v>
      </c>
      <c r="S2742" s="13">
        <f t="shared" si="184"/>
        <v>42045.031851851847</v>
      </c>
      <c r="T2742" s="13">
        <f t="shared" si="185"/>
        <v>42074.99018518519</v>
      </c>
      <c r="U2742">
        <f t="shared" si="186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82"/>
        <v>0</v>
      </c>
      <c r="P2743">
        <f t="shared" si="183"/>
        <v>8.75</v>
      </c>
      <c r="Q2743" t="s">
        <v>8320</v>
      </c>
      <c r="R2743" t="s">
        <v>8356</v>
      </c>
      <c r="S2743" s="13">
        <f t="shared" si="184"/>
        <v>41911.657430555555</v>
      </c>
      <c r="T2743" s="13">
        <f t="shared" si="185"/>
        <v>41932.088194444441</v>
      </c>
      <c r="U2743">
        <f t="shared" si="186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82"/>
        <v>29</v>
      </c>
      <c r="P2744">
        <f t="shared" si="183"/>
        <v>40.61</v>
      </c>
      <c r="Q2744" t="s">
        <v>8320</v>
      </c>
      <c r="R2744" t="s">
        <v>8356</v>
      </c>
      <c r="S2744" s="13">
        <f t="shared" si="184"/>
        <v>41030.719756944447</v>
      </c>
      <c r="T2744" s="13">
        <f t="shared" si="185"/>
        <v>41044.719756944447</v>
      </c>
      <c r="U2744">
        <f t="shared" si="186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82"/>
        <v>0</v>
      </c>
      <c r="P2745">
        <f t="shared" si="183"/>
        <v>0</v>
      </c>
      <c r="Q2745" t="s">
        <v>8320</v>
      </c>
      <c r="R2745" t="s">
        <v>8356</v>
      </c>
      <c r="S2745" s="13">
        <f t="shared" si="184"/>
        <v>42632.328784722224</v>
      </c>
      <c r="T2745" s="13">
        <f t="shared" si="185"/>
        <v>42662.328784722224</v>
      </c>
      <c r="U2745">
        <f t="shared" si="186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82"/>
        <v>5</v>
      </c>
      <c r="P2746">
        <f t="shared" si="183"/>
        <v>37.950000000000003</v>
      </c>
      <c r="Q2746" t="s">
        <v>8320</v>
      </c>
      <c r="R2746" t="s">
        <v>8356</v>
      </c>
      <c r="S2746" s="13">
        <f t="shared" si="184"/>
        <v>40938.062476851854</v>
      </c>
      <c r="T2746" s="13">
        <f t="shared" si="185"/>
        <v>40968.062476851854</v>
      </c>
      <c r="U2746">
        <f t="shared" si="186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82"/>
        <v>22</v>
      </c>
      <c r="P2747">
        <f t="shared" si="183"/>
        <v>35.729999999999997</v>
      </c>
      <c r="Q2747" t="s">
        <v>8320</v>
      </c>
      <c r="R2747" t="s">
        <v>8356</v>
      </c>
      <c r="S2747" s="13">
        <f t="shared" si="184"/>
        <v>41044.988055555557</v>
      </c>
      <c r="T2747" s="13">
        <f t="shared" si="185"/>
        <v>41104.988055555557</v>
      </c>
      <c r="U2747">
        <f t="shared" si="186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82"/>
        <v>27</v>
      </c>
      <c r="P2748">
        <f t="shared" si="183"/>
        <v>42.16</v>
      </c>
      <c r="Q2748" t="s">
        <v>8320</v>
      </c>
      <c r="R2748" t="s">
        <v>8356</v>
      </c>
      <c r="S2748" s="13">
        <f t="shared" si="184"/>
        <v>41850.781377314815</v>
      </c>
      <c r="T2748" s="13">
        <f t="shared" si="185"/>
        <v>41880.781377314815</v>
      </c>
      <c r="U2748">
        <f t="shared" si="186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82"/>
        <v>28</v>
      </c>
      <c r="P2749">
        <f t="shared" si="183"/>
        <v>35</v>
      </c>
      <c r="Q2749" t="s">
        <v>8320</v>
      </c>
      <c r="R2749" t="s">
        <v>8356</v>
      </c>
      <c r="S2749" s="13">
        <f t="shared" si="184"/>
        <v>41044.64811342593</v>
      </c>
      <c r="T2749" s="13">
        <f t="shared" si="185"/>
        <v>41076.131944444445</v>
      </c>
      <c r="U2749">
        <f t="shared" si="186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82"/>
        <v>1</v>
      </c>
      <c r="P2750">
        <f t="shared" si="183"/>
        <v>13.25</v>
      </c>
      <c r="Q2750" t="s">
        <v>8320</v>
      </c>
      <c r="R2750" t="s">
        <v>8356</v>
      </c>
      <c r="S2750" s="13">
        <f t="shared" si="184"/>
        <v>42585.7106712963</v>
      </c>
      <c r="T2750" s="13">
        <f t="shared" si="185"/>
        <v>42615.7106712963</v>
      </c>
      <c r="U2750">
        <f t="shared" si="186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82"/>
        <v>1</v>
      </c>
      <c r="P2751">
        <f t="shared" si="183"/>
        <v>55</v>
      </c>
      <c r="Q2751" t="s">
        <v>8320</v>
      </c>
      <c r="R2751" t="s">
        <v>8356</v>
      </c>
      <c r="S2751" s="13">
        <f t="shared" si="184"/>
        <v>42068.799039351856</v>
      </c>
      <c r="T2751" s="13">
        <f t="shared" si="185"/>
        <v>42098.757372685184</v>
      </c>
      <c r="U2751">
        <f t="shared" si="186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82"/>
        <v>0</v>
      </c>
      <c r="P2752">
        <f t="shared" si="183"/>
        <v>0</v>
      </c>
      <c r="Q2752" t="s">
        <v>8320</v>
      </c>
      <c r="R2752" t="s">
        <v>8356</v>
      </c>
      <c r="S2752" s="13">
        <f t="shared" si="184"/>
        <v>41078.899826388886</v>
      </c>
      <c r="T2752" s="13">
        <f t="shared" si="185"/>
        <v>41090.833333333336</v>
      </c>
      <c r="U2752">
        <f t="shared" si="186"/>
        <v>2012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82"/>
        <v>0</v>
      </c>
      <c r="P2753">
        <f t="shared" si="183"/>
        <v>0</v>
      </c>
      <c r="Q2753" t="s">
        <v>8320</v>
      </c>
      <c r="R2753" t="s">
        <v>8356</v>
      </c>
      <c r="S2753" s="13">
        <f t="shared" si="184"/>
        <v>41747.887060185189</v>
      </c>
      <c r="T2753" s="13">
        <f t="shared" si="185"/>
        <v>41807.887060185189</v>
      </c>
      <c r="U2753">
        <f t="shared" si="186"/>
        <v>2014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87">ROUND(E2754/D2754*100,0)</f>
        <v>11</v>
      </c>
      <c r="P2754">
        <f t="shared" si="183"/>
        <v>39.29</v>
      </c>
      <c r="Q2754" t="s">
        <v>8320</v>
      </c>
      <c r="R2754" t="s">
        <v>8356</v>
      </c>
      <c r="S2754" s="13">
        <f t="shared" si="184"/>
        <v>40855.765092592592</v>
      </c>
      <c r="T2754" s="13">
        <f t="shared" si="185"/>
        <v>40895.765092592592</v>
      </c>
      <c r="U2754">
        <f t="shared" si="186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7"/>
        <v>19</v>
      </c>
      <c r="P2755">
        <f t="shared" ref="P2755:P2818" si="188">IFERROR(ROUND(E2755/L2755,2),0)</f>
        <v>47.5</v>
      </c>
      <c r="Q2755" t="s">
        <v>8320</v>
      </c>
      <c r="R2755" t="s">
        <v>8356</v>
      </c>
      <c r="S2755" s="13">
        <f t="shared" ref="S2755:S2818" si="189">(((J2755/60)/60)/24)+DATE(1970,1,1)</f>
        <v>41117.900729166664</v>
      </c>
      <c r="T2755" s="13">
        <f t="shared" ref="T2755:T2818" si="190">(((I2755/60)/60)/24)+DATE(1970,1,1)</f>
        <v>41147.900729166664</v>
      </c>
      <c r="U2755">
        <f t="shared" si="186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7"/>
        <v>0</v>
      </c>
      <c r="P2756">
        <f t="shared" si="188"/>
        <v>0</v>
      </c>
      <c r="Q2756" t="s">
        <v>8320</v>
      </c>
      <c r="R2756" t="s">
        <v>8356</v>
      </c>
      <c r="S2756" s="13">
        <f t="shared" si="189"/>
        <v>41863.636006944449</v>
      </c>
      <c r="T2756" s="13">
        <f t="shared" si="190"/>
        <v>41893.636006944449</v>
      </c>
      <c r="U2756">
        <f t="shared" si="186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7"/>
        <v>52</v>
      </c>
      <c r="P2757">
        <f t="shared" si="188"/>
        <v>17.329999999999998</v>
      </c>
      <c r="Q2757" t="s">
        <v>8320</v>
      </c>
      <c r="R2757" t="s">
        <v>8356</v>
      </c>
      <c r="S2757" s="13">
        <f t="shared" si="189"/>
        <v>42072.790821759263</v>
      </c>
      <c r="T2757" s="13">
        <f t="shared" si="190"/>
        <v>42102.790821759263</v>
      </c>
      <c r="U2757">
        <f t="shared" si="186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7"/>
        <v>10</v>
      </c>
      <c r="P2758">
        <f t="shared" si="188"/>
        <v>31.76</v>
      </c>
      <c r="Q2758" t="s">
        <v>8320</v>
      </c>
      <c r="R2758" t="s">
        <v>8356</v>
      </c>
      <c r="S2758" s="13">
        <f t="shared" si="189"/>
        <v>41620.90047453704</v>
      </c>
      <c r="T2758" s="13">
        <f t="shared" si="190"/>
        <v>41650.90047453704</v>
      </c>
      <c r="U2758">
        <f t="shared" si="186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7"/>
        <v>1</v>
      </c>
      <c r="P2759">
        <f t="shared" si="188"/>
        <v>5</v>
      </c>
      <c r="Q2759" t="s">
        <v>8320</v>
      </c>
      <c r="R2759" t="s">
        <v>8356</v>
      </c>
      <c r="S2759" s="13">
        <f t="shared" si="189"/>
        <v>42573.65662037037</v>
      </c>
      <c r="T2759" s="13">
        <f t="shared" si="190"/>
        <v>42588.65662037037</v>
      </c>
      <c r="U2759">
        <f t="shared" si="186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7"/>
        <v>12</v>
      </c>
      <c r="P2760">
        <f t="shared" si="188"/>
        <v>39</v>
      </c>
      <c r="Q2760" t="s">
        <v>8320</v>
      </c>
      <c r="R2760" t="s">
        <v>8356</v>
      </c>
      <c r="S2760" s="13">
        <f t="shared" si="189"/>
        <v>42639.441932870366</v>
      </c>
      <c r="T2760" s="13">
        <f t="shared" si="190"/>
        <v>42653.441932870366</v>
      </c>
      <c r="U2760">
        <f t="shared" si="186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7"/>
        <v>11</v>
      </c>
      <c r="P2761">
        <f t="shared" si="188"/>
        <v>52.5</v>
      </c>
      <c r="Q2761" t="s">
        <v>8320</v>
      </c>
      <c r="R2761" t="s">
        <v>8356</v>
      </c>
      <c r="S2761" s="13">
        <f t="shared" si="189"/>
        <v>42524.36650462963</v>
      </c>
      <c r="T2761" s="13">
        <f t="shared" si="190"/>
        <v>42567.36650462963</v>
      </c>
      <c r="U2761">
        <f t="shared" si="186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7"/>
        <v>0</v>
      </c>
      <c r="P2762">
        <f t="shared" si="188"/>
        <v>0</v>
      </c>
      <c r="Q2762" t="s">
        <v>8320</v>
      </c>
      <c r="R2762" t="s">
        <v>8356</v>
      </c>
      <c r="S2762" s="13">
        <f t="shared" si="189"/>
        <v>41415.461319444446</v>
      </c>
      <c r="T2762" s="13">
        <f t="shared" si="190"/>
        <v>41445.461319444446</v>
      </c>
      <c r="U2762">
        <f t="shared" si="186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7"/>
        <v>1</v>
      </c>
      <c r="P2763">
        <f t="shared" si="188"/>
        <v>9</v>
      </c>
      <c r="Q2763" t="s">
        <v>8320</v>
      </c>
      <c r="R2763" t="s">
        <v>8356</v>
      </c>
      <c r="S2763" s="13">
        <f t="shared" si="189"/>
        <v>41247.063576388886</v>
      </c>
      <c r="T2763" s="13">
        <f t="shared" si="190"/>
        <v>41277.063576388886</v>
      </c>
      <c r="U2763">
        <f t="shared" si="186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7"/>
        <v>1</v>
      </c>
      <c r="P2764">
        <f t="shared" si="188"/>
        <v>25</v>
      </c>
      <c r="Q2764" t="s">
        <v>8320</v>
      </c>
      <c r="R2764" t="s">
        <v>8356</v>
      </c>
      <c r="S2764" s="13">
        <f t="shared" si="189"/>
        <v>40927.036979166667</v>
      </c>
      <c r="T2764" s="13">
        <f t="shared" si="190"/>
        <v>40986.995312500003</v>
      </c>
      <c r="U2764">
        <f t="shared" si="186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7"/>
        <v>0</v>
      </c>
      <c r="P2765">
        <f t="shared" si="188"/>
        <v>30</v>
      </c>
      <c r="Q2765" t="s">
        <v>8320</v>
      </c>
      <c r="R2765" t="s">
        <v>8356</v>
      </c>
      <c r="S2765" s="13">
        <f t="shared" si="189"/>
        <v>41373.579675925925</v>
      </c>
      <c r="T2765" s="13">
        <f t="shared" si="190"/>
        <v>41418.579675925925</v>
      </c>
      <c r="U2765">
        <f t="shared" si="186"/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7"/>
        <v>1</v>
      </c>
      <c r="P2766">
        <f t="shared" si="188"/>
        <v>11.25</v>
      </c>
      <c r="Q2766" t="s">
        <v>8320</v>
      </c>
      <c r="R2766" t="s">
        <v>8356</v>
      </c>
      <c r="S2766" s="13">
        <f t="shared" si="189"/>
        <v>41030.292025462964</v>
      </c>
      <c r="T2766" s="13">
        <f t="shared" si="190"/>
        <v>41059.791666666664</v>
      </c>
      <c r="U2766">
        <f t="shared" si="186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7"/>
        <v>0</v>
      </c>
      <c r="P2767">
        <f t="shared" si="188"/>
        <v>0</v>
      </c>
      <c r="Q2767" t="s">
        <v>8320</v>
      </c>
      <c r="R2767" t="s">
        <v>8356</v>
      </c>
      <c r="S2767" s="13">
        <f t="shared" si="189"/>
        <v>41194.579027777778</v>
      </c>
      <c r="T2767" s="13">
        <f t="shared" si="190"/>
        <v>41210.579027777778</v>
      </c>
      <c r="U2767">
        <f t="shared" si="186"/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7"/>
        <v>2</v>
      </c>
      <c r="P2768">
        <f t="shared" si="188"/>
        <v>25</v>
      </c>
      <c r="Q2768" t="s">
        <v>8320</v>
      </c>
      <c r="R2768" t="s">
        <v>8356</v>
      </c>
      <c r="S2768" s="13">
        <f t="shared" si="189"/>
        <v>40736.668032407404</v>
      </c>
      <c r="T2768" s="13">
        <f t="shared" si="190"/>
        <v>40766.668032407404</v>
      </c>
      <c r="U2768">
        <f t="shared" si="186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7"/>
        <v>1</v>
      </c>
      <c r="P2769">
        <f t="shared" si="188"/>
        <v>11.33</v>
      </c>
      <c r="Q2769" t="s">
        <v>8320</v>
      </c>
      <c r="R2769" t="s">
        <v>8356</v>
      </c>
      <c r="S2769" s="13">
        <f t="shared" si="189"/>
        <v>42172.958912037036</v>
      </c>
      <c r="T2769" s="13">
        <f t="shared" si="190"/>
        <v>42232.958912037036</v>
      </c>
      <c r="U2769">
        <f t="shared" ref="U2769:U2832" si="191">YEAR(S2769)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7"/>
        <v>14</v>
      </c>
      <c r="P2770">
        <f t="shared" si="188"/>
        <v>29.47</v>
      </c>
      <c r="Q2770" t="s">
        <v>8320</v>
      </c>
      <c r="R2770" t="s">
        <v>8356</v>
      </c>
      <c r="S2770" s="13">
        <f t="shared" si="189"/>
        <v>40967.614849537036</v>
      </c>
      <c r="T2770" s="13">
        <f t="shared" si="190"/>
        <v>40997.573182870372</v>
      </c>
      <c r="U2770">
        <f t="shared" si="191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7"/>
        <v>0</v>
      </c>
      <c r="P2771">
        <f t="shared" si="188"/>
        <v>1</v>
      </c>
      <c r="Q2771" t="s">
        <v>8320</v>
      </c>
      <c r="R2771" t="s">
        <v>8356</v>
      </c>
      <c r="S2771" s="13">
        <f t="shared" si="189"/>
        <v>41745.826273148145</v>
      </c>
      <c r="T2771" s="13">
        <f t="shared" si="190"/>
        <v>41795.826273148145</v>
      </c>
      <c r="U2771">
        <f t="shared" si="191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7"/>
        <v>10</v>
      </c>
      <c r="P2772">
        <f t="shared" si="188"/>
        <v>63.1</v>
      </c>
      <c r="Q2772" t="s">
        <v>8320</v>
      </c>
      <c r="R2772" t="s">
        <v>8356</v>
      </c>
      <c r="S2772" s="13">
        <f t="shared" si="189"/>
        <v>41686.705208333333</v>
      </c>
      <c r="T2772" s="13">
        <f t="shared" si="190"/>
        <v>41716.663541666669</v>
      </c>
      <c r="U2772">
        <f t="shared" si="191"/>
        <v>2014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7"/>
        <v>0</v>
      </c>
      <c r="P2773">
        <f t="shared" si="188"/>
        <v>0</v>
      </c>
      <c r="Q2773" t="s">
        <v>8320</v>
      </c>
      <c r="R2773" t="s">
        <v>8356</v>
      </c>
      <c r="S2773" s="13">
        <f t="shared" si="189"/>
        <v>41257.531712962962</v>
      </c>
      <c r="T2773" s="13">
        <f t="shared" si="190"/>
        <v>41306.708333333336</v>
      </c>
      <c r="U2773">
        <f t="shared" si="191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7"/>
        <v>0</v>
      </c>
      <c r="P2774">
        <f t="shared" si="188"/>
        <v>0</v>
      </c>
      <c r="Q2774" t="s">
        <v>8320</v>
      </c>
      <c r="R2774" t="s">
        <v>8356</v>
      </c>
      <c r="S2774" s="13">
        <f t="shared" si="189"/>
        <v>41537.869143518517</v>
      </c>
      <c r="T2774" s="13">
        <f t="shared" si="190"/>
        <v>41552.869143518517</v>
      </c>
      <c r="U2774">
        <f t="shared" si="191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7"/>
        <v>0</v>
      </c>
      <c r="P2775">
        <f t="shared" si="188"/>
        <v>1</v>
      </c>
      <c r="Q2775" t="s">
        <v>8320</v>
      </c>
      <c r="R2775" t="s">
        <v>8356</v>
      </c>
      <c r="S2775" s="13">
        <f t="shared" si="189"/>
        <v>42474.86482638889</v>
      </c>
      <c r="T2775" s="13">
        <f t="shared" si="190"/>
        <v>42484.86482638889</v>
      </c>
      <c r="U2775">
        <f t="shared" si="191"/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7"/>
        <v>14</v>
      </c>
      <c r="P2776">
        <f t="shared" si="188"/>
        <v>43.85</v>
      </c>
      <c r="Q2776" t="s">
        <v>8320</v>
      </c>
      <c r="R2776" t="s">
        <v>8356</v>
      </c>
      <c r="S2776" s="13">
        <f t="shared" si="189"/>
        <v>41311.126481481479</v>
      </c>
      <c r="T2776" s="13">
        <f t="shared" si="190"/>
        <v>41341.126481481479</v>
      </c>
      <c r="U2776">
        <f t="shared" si="191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7"/>
        <v>3</v>
      </c>
      <c r="P2777">
        <f t="shared" si="188"/>
        <v>75</v>
      </c>
      <c r="Q2777" t="s">
        <v>8320</v>
      </c>
      <c r="R2777" t="s">
        <v>8356</v>
      </c>
      <c r="S2777" s="13">
        <f t="shared" si="189"/>
        <v>40863.013356481482</v>
      </c>
      <c r="T2777" s="13">
        <f t="shared" si="190"/>
        <v>40893.013356481482</v>
      </c>
      <c r="U2777">
        <f t="shared" si="191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7"/>
        <v>8</v>
      </c>
      <c r="P2778">
        <f t="shared" si="188"/>
        <v>45.97</v>
      </c>
      <c r="Q2778" t="s">
        <v>8320</v>
      </c>
      <c r="R2778" t="s">
        <v>8356</v>
      </c>
      <c r="S2778" s="13">
        <f t="shared" si="189"/>
        <v>42136.297175925924</v>
      </c>
      <c r="T2778" s="13">
        <f t="shared" si="190"/>
        <v>42167.297175925924</v>
      </c>
      <c r="U2778">
        <f t="shared" si="191"/>
        <v>2015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7"/>
        <v>0</v>
      </c>
      <c r="P2779">
        <f t="shared" si="188"/>
        <v>10</v>
      </c>
      <c r="Q2779" t="s">
        <v>8320</v>
      </c>
      <c r="R2779" t="s">
        <v>8356</v>
      </c>
      <c r="S2779" s="13">
        <f t="shared" si="189"/>
        <v>42172.669027777782</v>
      </c>
      <c r="T2779" s="13">
        <f t="shared" si="190"/>
        <v>42202.669027777782</v>
      </c>
      <c r="U2779">
        <f t="shared" si="191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7"/>
        <v>26</v>
      </c>
      <c r="P2780">
        <f t="shared" si="188"/>
        <v>93.67</v>
      </c>
      <c r="Q2780" t="s">
        <v>8320</v>
      </c>
      <c r="R2780" t="s">
        <v>8356</v>
      </c>
      <c r="S2780" s="13">
        <f t="shared" si="189"/>
        <v>41846.978078703702</v>
      </c>
      <c r="T2780" s="13">
        <f t="shared" si="190"/>
        <v>41876.978078703702</v>
      </c>
      <c r="U2780">
        <f t="shared" si="191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7"/>
        <v>2</v>
      </c>
      <c r="P2781">
        <f t="shared" si="188"/>
        <v>53</v>
      </c>
      <c r="Q2781" t="s">
        <v>8320</v>
      </c>
      <c r="R2781" t="s">
        <v>8356</v>
      </c>
      <c r="S2781" s="13">
        <f t="shared" si="189"/>
        <v>42300.585891203707</v>
      </c>
      <c r="T2781" s="13">
        <f t="shared" si="190"/>
        <v>42330.627557870372</v>
      </c>
      <c r="U2781">
        <f t="shared" si="191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7"/>
        <v>0</v>
      </c>
      <c r="P2782">
        <f t="shared" si="188"/>
        <v>0</v>
      </c>
      <c r="Q2782" t="s">
        <v>8320</v>
      </c>
      <c r="R2782" t="s">
        <v>8356</v>
      </c>
      <c r="S2782" s="13">
        <f t="shared" si="189"/>
        <v>42774.447777777779</v>
      </c>
      <c r="T2782" s="13">
        <f t="shared" si="190"/>
        <v>42804.447777777779</v>
      </c>
      <c r="U2782">
        <f t="shared" si="191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7"/>
        <v>105</v>
      </c>
      <c r="P2783">
        <f t="shared" si="188"/>
        <v>47</v>
      </c>
      <c r="Q2783" t="s">
        <v>8315</v>
      </c>
      <c r="R2783" t="s">
        <v>8316</v>
      </c>
      <c r="S2783" s="13">
        <f t="shared" si="189"/>
        <v>42018.94159722222</v>
      </c>
      <c r="T2783" s="13">
        <f t="shared" si="190"/>
        <v>42047.291666666672</v>
      </c>
      <c r="U2783">
        <f t="shared" si="191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7"/>
        <v>120</v>
      </c>
      <c r="P2784">
        <f t="shared" si="188"/>
        <v>66.67</v>
      </c>
      <c r="Q2784" t="s">
        <v>8315</v>
      </c>
      <c r="R2784" t="s">
        <v>8316</v>
      </c>
      <c r="S2784" s="13">
        <f t="shared" si="189"/>
        <v>42026.924976851849</v>
      </c>
      <c r="T2784" s="13">
        <f t="shared" si="190"/>
        <v>42052.207638888889</v>
      </c>
      <c r="U2784">
        <f t="shared" si="191"/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7"/>
        <v>115</v>
      </c>
      <c r="P2785">
        <f t="shared" si="188"/>
        <v>18.77</v>
      </c>
      <c r="Q2785" t="s">
        <v>8315</v>
      </c>
      <c r="R2785" t="s">
        <v>8316</v>
      </c>
      <c r="S2785" s="13">
        <f t="shared" si="189"/>
        <v>42103.535254629634</v>
      </c>
      <c r="T2785" s="13">
        <f t="shared" si="190"/>
        <v>42117.535254629634</v>
      </c>
      <c r="U2785">
        <f t="shared" si="191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7"/>
        <v>119</v>
      </c>
      <c r="P2786">
        <f t="shared" si="188"/>
        <v>66.11</v>
      </c>
      <c r="Q2786" t="s">
        <v>8315</v>
      </c>
      <c r="R2786" t="s">
        <v>8316</v>
      </c>
      <c r="S2786" s="13">
        <f t="shared" si="189"/>
        <v>41920.787534722222</v>
      </c>
      <c r="T2786" s="13">
        <f t="shared" si="190"/>
        <v>41941.787534722222</v>
      </c>
      <c r="U2786">
        <f t="shared" si="191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7"/>
        <v>105</v>
      </c>
      <c r="P2787">
        <f t="shared" si="188"/>
        <v>36.86</v>
      </c>
      <c r="Q2787" t="s">
        <v>8315</v>
      </c>
      <c r="R2787" t="s">
        <v>8316</v>
      </c>
      <c r="S2787" s="13">
        <f t="shared" si="189"/>
        <v>42558.189432870371</v>
      </c>
      <c r="T2787" s="13">
        <f t="shared" si="190"/>
        <v>42587.875</v>
      </c>
      <c r="U2787">
        <f t="shared" si="19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7"/>
        <v>118</v>
      </c>
      <c r="P2788">
        <f t="shared" si="188"/>
        <v>39.81</v>
      </c>
      <c r="Q2788" t="s">
        <v>8315</v>
      </c>
      <c r="R2788" t="s">
        <v>8316</v>
      </c>
      <c r="S2788" s="13">
        <f t="shared" si="189"/>
        <v>41815.569212962961</v>
      </c>
      <c r="T2788" s="13">
        <f t="shared" si="190"/>
        <v>41829.569212962961</v>
      </c>
      <c r="U2788">
        <f t="shared" si="191"/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7"/>
        <v>120</v>
      </c>
      <c r="P2789">
        <f t="shared" si="188"/>
        <v>31.5</v>
      </c>
      <c r="Q2789" t="s">
        <v>8315</v>
      </c>
      <c r="R2789" t="s">
        <v>8316</v>
      </c>
      <c r="S2789" s="13">
        <f t="shared" si="189"/>
        <v>41808.198518518519</v>
      </c>
      <c r="T2789" s="13">
        <f t="shared" si="190"/>
        <v>41838.198518518519</v>
      </c>
      <c r="U2789">
        <f t="shared" si="191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7"/>
        <v>103</v>
      </c>
      <c r="P2790">
        <f t="shared" si="188"/>
        <v>102.5</v>
      </c>
      <c r="Q2790" t="s">
        <v>8315</v>
      </c>
      <c r="R2790" t="s">
        <v>8316</v>
      </c>
      <c r="S2790" s="13">
        <f t="shared" si="189"/>
        <v>42550.701886574068</v>
      </c>
      <c r="T2790" s="13">
        <f t="shared" si="190"/>
        <v>42580.701886574068</v>
      </c>
      <c r="U2790">
        <f t="shared" si="191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7"/>
        <v>101</v>
      </c>
      <c r="P2791">
        <f t="shared" si="188"/>
        <v>126.46</v>
      </c>
      <c r="Q2791" t="s">
        <v>8315</v>
      </c>
      <c r="R2791" t="s">
        <v>8316</v>
      </c>
      <c r="S2791" s="13">
        <f t="shared" si="189"/>
        <v>42056.013124999998</v>
      </c>
      <c r="T2791" s="13">
        <f t="shared" si="190"/>
        <v>42075.166666666672</v>
      </c>
      <c r="U2791">
        <f t="shared" si="191"/>
        <v>2015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7"/>
        <v>105</v>
      </c>
      <c r="P2792">
        <f t="shared" si="188"/>
        <v>47.88</v>
      </c>
      <c r="Q2792" t="s">
        <v>8315</v>
      </c>
      <c r="R2792" t="s">
        <v>8316</v>
      </c>
      <c r="S2792" s="13">
        <f t="shared" si="189"/>
        <v>42016.938692129625</v>
      </c>
      <c r="T2792" s="13">
        <f t="shared" si="190"/>
        <v>42046.938692129625</v>
      </c>
      <c r="U2792">
        <f t="shared" si="191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7"/>
        <v>103</v>
      </c>
      <c r="P2793">
        <f t="shared" si="188"/>
        <v>73.209999999999994</v>
      </c>
      <c r="Q2793" t="s">
        <v>8315</v>
      </c>
      <c r="R2793" t="s">
        <v>8316</v>
      </c>
      <c r="S2793" s="13">
        <f t="shared" si="189"/>
        <v>42591.899988425925</v>
      </c>
      <c r="T2793" s="13">
        <f t="shared" si="190"/>
        <v>42622.166666666672</v>
      </c>
      <c r="U2793">
        <f t="shared" si="191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7"/>
        <v>108</v>
      </c>
      <c r="P2794">
        <f t="shared" si="188"/>
        <v>89.67</v>
      </c>
      <c r="Q2794" t="s">
        <v>8315</v>
      </c>
      <c r="R2794" t="s">
        <v>8316</v>
      </c>
      <c r="S2794" s="13">
        <f t="shared" si="189"/>
        <v>42183.231006944443</v>
      </c>
      <c r="T2794" s="13">
        <f t="shared" si="190"/>
        <v>42228.231006944443</v>
      </c>
      <c r="U2794">
        <f t="shared" si="191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7"/>
        <v>111</v>
      </c>
      <c r="P2795">
        <f t="shared" si="188"/>
        <v>151.46</v>
      </c>
      <c r="Q2795" t="s">
        <v>8315</v>
      </c>
      <c r="R2795" t="s">
        <v>8316</v>
      </c>
      <c r="S2795" s="13">
        <f t="shared" si="189"/>
        <v>42176.419039351851</v>
      </c>
      <c r="T2795" s="13">
        <f t="shared" si="190"/>
        <v>42206.419039351851</v>
      </c>
      <c r="U2795">
        <f t="shared" si="19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7"/>
        <v>150</v>
      </c>
      <c r="P2796">
        <f t="shared" si="188"/>
        <v>25</v>
      </c>
      <c r="Q2796" t="s">
        <v>8315</v>
      </c>
      <c r="R2796" t="s">
        <v>8316</v>
      </c>
      <c r="S2796" s="13">
        <f t="shared" si="189"/>
        <v>42416.691655092596</v>
      </c>
      <c r="T2796" s="13">
        <f t="shared" si="190"/>
        <v>42432.791666666672</v>
      </c>
      <c r="U2796">
        <f t="shared" si="191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7"/>
        <v>104</v>
      </c>
      <c r="P2797">
        <f t="shared" si="188"/>
        <v>36.5</v>
      </c>
      <c r="Q2797" t="s">
        <v>8315</v>
      </c>
      <c r="R2797" t="s">
        <v>8316</v>
      </c>
      <c r="S2797" s="13">
        <f t="shared" si="189"/>
        <v>41780.525937500002</v>
      </c>
      <c r="T2797" s="13">
        <f t="shared" si="190"/>
        <v>41796.958333333336</v>
      </c>
      <c r="U2797">
        <f t="shared" si="19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7"/>
        <v>116</v>
      </c>
      <c r="P2798">
        <f t="shared" si="188"/>
        <v>44</v>
      </c>
      <c r="Q2798" t="s">
        <v>8315</v>
      </c>
      <c r="R2798" t="s">
        <v>8316</v>
      </c>
      <c r="S2798" s="13">
        <f t="shared" si="189"/>
        <v>41795.528101851851</v>
      </c>
      <c r="T2798" s="13">
        <f t="shared" si="190"/>
        <v>41825.528101851851</v>
      </c>
      <c r="U2798">
        <f t="shared" si="19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7"/>
        <v>103</v>
      </c>
      <c r="P2799">
        <f t="shared" si="188"/>
        <v>87.36</v>
      </c>
      <c r="Q2799" t="s">
        <v>8315</v>
      </c>
      <c r="R2799" t="s">
        <v>8316</v>
      </c>
      <c r="S2799" s="13">
        <f t="shared" si="189"/>
        <v>41798.94027777778</v>
      </c>
      <c r="T2799" s="13">
        <f t="shared" si="190"/>
        <v>41828.94027777778</v>
      </c>
      <c r="U2799">
        <f t="shared" si="19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7"/>
        <v>101</v>
      </c>
      <c r="P2800">
        <f t="shared" si="188"/>
        <v>36.47</v>
      </c>
      <c r="Q2800" t="s">
        <v>8315</v>
      </c>
      <c r="R2800" t="s">
        <v>8316</v>
      </c>
      <c r="S2800" s="13">
        <f t="shared" si="189"/>
        <v>42201.675011574072</v>
      </c>
      <c r="T2800" s="13">
        <f t="shared" si="190"/>
        <v>42216.666666666672</v>
      </c>
      <c r="U2800">
        <f t="shared" si="19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7"/>
        <v>117</v>
      </c>
      <c r="P2801">
        <f t="shared" si="188"/>
        <v>44.86</v>
      </c>
      <c r="Q2801" t="s">
        <v>8315</v>
      </c>
      <c r="R2801" t="s">
        <v>8316</v>
      </c>
      <c r="S2801" s="13">
        <f t="shared" si="189"/>
        <v>42507.264699074076</v>
      </c>
      <c r="T2801" s="13">
        <f t="shared" si="190"/>
        <v>42538.666666666672</v>
      </c>
      <c r="U2801">
        <f t="shared" si="19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7"/>
        <v>133</v>
      </c>
      <c r="P2802">
        <f t="shared" si="188"/>
        <v>42.9</v>
      </c>
      <c r="Q2802" t="s">
        <v>8315</v>
      </c>
      <c r="R2802" t="s">
        <v>8316</v>
      </c>
      <c r="S2802" s="13">
        <f t="shared" si="189"/>
        <v>41948.552847222221</v>
      </c>
      <c r="T2802" s="13">
        <f t="shared" si="190"/>
        <v>42008.552847222221</v>
      </c>
      <c r="U2802">
        <f t="shared" si="191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7"/>
        <v>133</v>
      </c>
      <c r="P2803">
        <f t="shared" si="188"/>
        <v>51.23</v>
      </c>
      <c r="Q2803" t="s">
        <v>8315</v>
      </c>
      <c r="R2803" t="s">
        <v>8316</v>
      </c>
      <c r="S2803" s="13">
        <f t="shared" si="189"/>
        <v>41900.243159722224</v>
      </c>
      <c r="T2803" s="13">
        <f t="shared" si="190"/>
        <v>41922.458333333336</v>
      </c>
      <c r="U2803">
        <f t="shared" si="19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7"/>
        <v>102</v>
      </c>
      <c r="P2804">
        <f t="shared" si="188"/>
        <v>33.94</v>
      </c>
      <c r="Q2804" t="s">
        <v>8315</v>
      </c>
      <c r="R2804" t="s">
        <v>8316</v>
      </c>
      <c r="S2804" s="13">
        <f t="shared" si="189"/>
        <v>42192.64707175926</v>
      </c>
      <c r="T2804" s="13">
        <f t="shared" si="190"/>
        <v>42222.64707175926</v>
      </c>
      <c r="U2804">
        <f t="shared" si="191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7"/>
        <v>128</v>
      </c>
      <c r="P2805">
        <f t="shared" si="188"/>
        <v>90.74</v>
      </c>
      <c r="Q2805" t="s">
        <v>8315</v>
      </c>
      <c r="R2805" t="s">
        <v>8316</v>
      </c>
      <c r="S2805" s="13">
        <f t="shared" si="189"/>
        <v>42158.065694444449</v>
      </c>
      <c r="T2805" s="13">
        <f t="shared" si="190"/>
        <v>42201</v>
      </c>
      <c r="U2805">
        <f t="shared" si="191"/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7"/>
        <v>115</v>
      </c>
      <c r="P2806">
        <f t="shared" si="188"/>
        <v>50</v>
      </c>
      <c r="Q2806" t="s">
        <v>8315</v>
      </c>
      <c r="R2806" t="s">
        <v>8316</v>
      </c>
      <c r="S2806" s="13">
        <f t="shared" si="189"/>
        <v>41881.453587962962</v>
      </c>
      <c r="T2806" s="13">
        <f t="shared" si="190"/>
        <v>41911.453587962962</v>
      </c>
      <c r="U2806">
        <f t="shared" si="19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7"/>
        <v>110</v>
      </c>
      <c r="P2807">
        <f t="shared" si="188"/>
        <v>24.44</v>
      </c>
      <c r="Q2807" t="s">
        <v>8315</v>
      </c>
      <c r="R2807" t="s">
        <v>8316</v>
      </c>
      <c r="S2807" s="13">
        <f t="shared" si="189"/>
        <v>42213.505474537036</v>
      </c>
      <c r="T2807" s="13">
        <f t="shared" si="190"/>
        <v>42238.505474537036</v>
      </c>
      <c r="U2807">
        <f t="shared" si="19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7"/>
        <v>112</v>
      </c>
      <c r="P2808">
        <f t="shared" si="188"/>
        <v>44.25</v>
      </c>
      <c r="Q2808" t="s">
        <v>8315</v>
      </c>
      <c r="R2808" t="s">
        <v>8316</v>
      </c>
      <c r="S2808" s="13">
        <f t="shared" si="189"/>
        <v>42185.267245370371</v>
      </c>
      <c r="T2808" s="13">
        <f t="shared" si="190"/>
        <v>42221.458333333328</v>
      </c>
      <c r="U2808">
        <f t="shared" si="191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7"/>
        <v>126</v>
      </c>
      <c r="P2809">
        <f t="shared" si="188"/>
        <v>67.739999999999995</v>
      </c>
      <c r="Q2809" t="s">
        <v>8315</v>
      </c>
      <c r="R2809" t="s">
        <v>8316</v>
      </c>
      <c r="S2809" s="13">
        <f t="shared" si="189"/>
        <v>42154.873124999998</v>
      </c>
      <c r="T2809" s="13">
        <f t="shared" si="190"/>
        <v>42184.873124999998</v>
      </c>
      <c r="U2809">
        <f t="shared" si="191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7"/>
        <v>100</v>
      </c>
      <c r="P2810">
        <f t="shared" si="188"/>
        <v>65.38</v>
      </c>
      <c r="Q2810" t="s">
        <v>8315</v>
      </c>
      <c r="R2810" t="s">
        <v>8316</v>
      </c>
      <c r="S2810" s="13">
        <f t="shared" si="189"/>
        <v>42208.84646990741</v>
      </c>
      <c r="T2810" s="13">
        <f t="shared" si="190"/>
        <v>42238.84646990741</v>
      </c>
      <c r="U2810">
        <f t="shared" si="191"/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7"/>
        <v>102</v>
      </c>
      <c r="P2811">
        <f t="shared" si="188"/>
        <v>121.9</v>
      </c>
      <c r="Q2811" t="s">
        <v>8315</v>
      </c>
      <c r="R2811" t="s">
        <v>8316</v>
      </c>
      <c r="S2811" s="13">
        <f t="shared" si="189"/>
        <v>42451.496817129635</v>
      </c>
      <c r="T2811" s="13">
        <f t="shared" si="190"/>
        <v>42459.610416666663</v>
      </c>
      <c r="U2811">
        <f t="shared" si="191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7"/>
        <v>108</v>
      </c>
      <c r="P2812">
        <f t="shared" si="188"/>
        <v>47.46</v>
      </c>
      <c r="Q2812" t="s">
        <v>8315</v>
      </c>
      <c r="R2812" t="s">
        <v>8316</v>
      </c>
      <c r="S2812" s="13">
        <f t="shared" si="189"/>
        <v>41759.13962962963</v>
      </c>
      <c r="T2812" s="13">
        <f t="shared" si="190"/>
        <v>41791.165972222225</v>
      </c>
      <c r="U2812">
        <f t="shared" si="19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7"/>
        <v>100</v>
      </c>
      <c r="P2813">
        <f t="shared" si="188"/>
        <v>92.84</v>
      </c>
      <c r="Q2813" t="s">
        <v>8315</v>
      </c>
      <c r="R2813" t="s">
        <v>8316</v>
      </c>
      <c r="S2813" s="13">
        <f t="shared" si="189"/>
        <v>42028.496562500004</v>
      </c>
      <c r="T2813" s="13">
        <f t="shared" si="190"/>
        <v>42058.496562500004</v>
      </c>
      <c r="U2813">
        <f t="shared" si="191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7"/>
        <v>113</v>
      </c>
      <c r="P2814">
        <f t="shared" si="188"/>
        <v>68.25</v>
      </c>
      <c r="Q2814" t="s">
        <v>8315</v>
      </c>
      <c r="R2814" t="s">
        <v>8316</v>
      </c>
      <c r="S2814" s="13">
        <f t="shared" si="189"/>
        <v>42054.74418981481</v>
      </c>
      <c r="T2814" s="13">
        <f t="shared" si="190"/>
        <v>42100.166666666672</v>
      </c>
      <c r="U2814">
        <f t="shared" si="191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7"/>
        <v>128</v>
      </c>
      <c r="P2815">
        <f t="shared" si="188"/>
        <v>37.21</v>
      </c>
      <c r="Q2815" t="s">
        <v>8315</v>
      </c>
      <c r="R2815" t="s">
        <v>8316</v>
      </c>
      <c r="S2815" s="13">
        <f t="shared" si="189"/>
        <v>42693.742604166662</v>
      </c>
      <c r="T2815" s="13">
        <f t="shared" si="190"/>
        <v>42718.742604166662</v>
      </c>
      <c r="U2815">
        <f t="shared" si="19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7"/>
        <v>108</v>
      </c>
      <c r="P2816">
        <f t="shared" si="188"/>
        <v>25.25</v>
      </c>
      <c r="Q2816" t="s">
        <v>8315</v>
      </c>
      <c r="R2816" t="s">
        <v>8316</v>
      </c>
      <c r="S2816" s="13">
        <f t="shared" si="189"/>
        <v>42103.399479166663</v>
      </c>
      <c r="T2816" s="13">
        <f t="shared" si="190"/>
        <v>42133.399479166663</v>
      </c>
      <c r="U2816">
        <f t="shared" si="191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7"/>
        <v>242</v>
      </c>
      <c r="P2817">
        <f t="shared" si="188"/>
        <v>43.21</v>
      </c>
      <c r="Q2817" t="s">
        <v>8315</v>
      </c>
      <c r="R2817" t="s">
        <v>8316</v>
      </c>
      <c r="S2817" s="13">
        <f t="shared" si="189"/>
        <v>42559.776724537034</v>
      </c>
      <c r="T2817" s="13">
        <f t="shared" si="190"/>
        <v>42589.776724537034</v>
      </c>
      <c r="U2817">
        <f t="shared" si="19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92">ROUND(E2818/D2818*100,0)</f>
        <v>142</v>
      </c>
      <c r="P2818">
        <f t="shared" si="188"/>
        <v>25.13</v>
      </c>
      <c r="Q2818" t="s">
        <v>8315</v>
      </c>
      <c r="R2818" t="s">
        <v>8316</v>
      </c>
      <c r="S2818" s="13">
        <f t="shared" si="189"/>
        <v>42188.467499999999</v>
      </c>
      <c r="T2818" s="13">
        <f t="shared" si="190"/>
        <v>42218.666666666672</v>
      </c>
      <c r="U2818">
        <f t="shared" si="19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92"/>
        <v>130</v>
      </c>
      <c r="P2819">
        <f t="shared" ref="P2819:P2882" si="193">IFERROR(ROUND(E2819/L2819,2),0)</f>
        <v>23.64</v>
      </c>
      <c r="Q2819" t="s">
        <v>8315</v>
      </c>
      <c r="R2819" t="s">
        <v>8316</v>
      </c>
      <c r="S2819" s="13">
        <f t="shared" ref="S2819:S2882" si="194">(((J2819/60)/60)/24)+DATE(1970,1,1)</f>
        <v>42023.634976851856</v>
      </c>
      <c r="T2819" s="13">
        <f t="shared" ref="T2819:T2882" si="195">(((I2819/60)/60)/24)+DATE(1970,1,1)</f>
        <v>42063.634976851856</v>
      </c>
      <c r="U2819">
        <f t="shared" si="191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92"/>
        <v>106</v>
      </c>
      <c r="P2820">
        <f t="shared" si="193"/>
        <v>103.95</v>
      </c>
      <c r="Q2820" t="s">
        <v>8315</v>
      </c>
      <c r="R2820" t="s">
        <v>8316</v>
      </c>
      <c r="S2820" s="13">
        <f t="shared" si="194"/>
        <v>42250.598217592589</v>
      </c>
      <c r="T2820" s="13">
        <f t="shared" si="195"/>
        <v>42270.598217592589</v>
      </c>
      <c r="U2820">
        <f t="shared" si="191"/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92"/>
        <v>105</v>
      </c>
      <c r="P2821">
        <f t="shared" si="193"/>
        <v>50.38</v>
      </c>
      <c r="Q2821" t="s">
        <v>8315</v>
      </c>
      <c r="R2821" t="s">
        <v>8316</v>
      </c>
      <c r="S2821" s="13">
        <f t="shared" si="194"/>
        <v>42139.525567129633</v>
      </c>
      <c r="T2821" s="13">
        <f t="shared" si="195"/>
        <v>42169.525567129633</v>
      </c>
      <c r="U2821">
        <f t="shared" si="191"/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92"/>
        <v>136</v>
      </c>
      <c r="P2822">
        <f t="shared" si="193"/>
        <v>13.6</v>
      </c>
      <c r="Q2822" t="s">
        <v>8315</v>
      </c>
      <c r="R2822" t="s">
        <v>8316</v>
      </c>
      <c r="S2822" s="13">
        <f t="shared" si="194"/>
        <v>42401.610983796301</v>
      </c>
      <c r="T2822" s="13">
        <f t="shared" si="195"/>
        <v>42426</v>
      </c>
      <c r="U2822">
        <f t="shared" si="191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92"/>
        <v>100</v>
      </c>
      <c r="P2823">
        <f t="shared" si="193"/>
        <v>28.57</v>
      </c>
      <c r="Q2823" t="s">
        <v>8315</v>
      </c>
      <c r="R2823" t="s">
        <v>8316</v>
      </c>
      <c r="S2823" s="13">
        <f t="shared" si="194"/>
        <v>41875.922858796301</v>
      </c>
      <c r="T2823" s="13">
        <f t="shared" si="195"/>
        <v>41905.922858796301</v>
      </c>
      <c r="U2823">
        <f t="shared" si="191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92"/>
        <v>100</v>
      </c>
      <c r="P2824">
        <f t="shared" si="193"/>
        <v>63.83</v>
      </c>
      <c r="Q2824" t="s">
        <v>8315</v>
      </c>
      <c r="R2824" t="s">
        <v>8316</v>
      </c>
      <c r="S2824" s="13">
        <f t="shared" si="194"/>
        <v>42060.683935185181</v>
      </c>
      <c r="T2824" s="13">
        <f t="shared" si="195"/>
        <v>42090.642268518524</v>
      </c>
      <c r="U2824">
        <f t="shared" si="191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92"/>
        <v>124</v>
      </c>
      <c r="P2825">
        <f t="shared" si="193"/>
        <v>8.86</v>
      </c>
      <c r="Q2825" t="s">
        <v>8315</v>
      </c>
      <c r="R2825" t="s">
        <v>8316</v>
      </c>
      <c r="S2825" s="13">
        <f t="shared" si="194"/>
        <v>42067.011643518519</v>
      </c>
      <c r="T2825" s="13">
        <f t="shared" si="195"/>
        <v>42094.957638888889</v>
      </c>
      <c r="U2825">
        <f t="shared" si="191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92"/>
        <v>117</v>
      </c>
      <c r="P2826">
        <f t="shared" si="193"/>
        <v>50.67</v>
      </c>
      <c r="Q2826" t="s">
        <v>8315</v>
      </c>
      <c r="R2826" t="s">
        <v>8316</v>
      </c>
      <c r="S2826" s="13">
        <f t="shared" si="194"/>
        <v>42136.270787037036</v>
      </c>
      <c r="T2826" s="13">
        <f t="shared" si="195"/>
        <v>42168.071527777778</v>
      </c>
      <c r="U2826">
        <f t="shared" si="191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92"/>
        <v>103</v>
      </c>
      <c r="P2827">
        <f t="shared" si="193"/>
        <v>60.78</v>
      </c>
      <c r="Q2827" t="s">
        <v>8315</v>
      </c>
      <c r="R2827" t="s">
        <v>8316</v>
      </c>
      <c r="S2827" s="13">
        <f t="shared" si="194"/>
        <v>42312.792662037042</v>
      </c>
      <c r="T2827" s="13">
        <f t="shared" si="195"/>
        <v>42342.792662037042</v>
      </c>
      <c r="U2827">
        <f t="shared" si="191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92"/>
        <v>108</v>
      </c>
      <c r="P2828">
        <f t="shared" si="193"/>
        <v>113.42</v>
      </c>
      <c r="Q2828" t="s">
        <v>8315</v>
      </c>
      <c r="R2828" t="s">
        <v>8316</v>
      </c>
      <c r="S2828" s="13">
        <f t="shared" si="194"/>
        <v>42171.034861111111</v>
      </c>
      <c r="T2828" s="13">
        <f t="shared" si="195"/>
        <v>42195.291666666672</v>
      </c>
      <c r="U2828">
        <f t="shared" si="191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92"/>
        <v>120</v>
      </c>
      <c r="P2829">
        <f t="shared" si="193"/>
        <v>104.57</v>
      </c>
      <c r="Q2829" t="s">
        <v>8315</v>
      </c>
      <c r="R2829" t="s">
        <v>8316</v>
      </c>
      <c r="S2829" s="13">
        <f t="shared" si="194"/>
        <v>42494.683634259258</v>
      </c>
      <c r="T2829" s="13">
        <f t="shared" si="195"/>
        <v>42524.6875</v>
      </c>
      <c r="U2829">
        <f t="shared" si="191"/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92"/>
        <v>100</v>
      </c>
      <c r="P2830">
        <f t="shared" si="193"/>
        <v>98.31</v>
      </c>
      <c r="Q2830" t="s">
        <v>8315</v>
      </c>
      <c r="R2830" t="s">
        <v>8316</v>
      </c>
      <c r="S2830" s="13">
        <f t="shared" si="194"/>
        <v>42254.264687499999</v>
      </c>
      <c r="T2830" s="13">
        <f t="shared" si="195"/>
        <v>42279.958333333328</v>
      </c>
      <c r="U2830">
        <f t="shared" si="191"/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92"/>
        <v>107</v>
      </c>
      <c r="P2831">
        <f t="shared" si="193"/>
        <v>35.04</v>
      </c>
      <c r="Q2831" t="s">
        <v>8315</v>
      </c>
      <c r="R2831" t="s">
        <v>8316</v>
      </c>
      <c r="S2831" s="13">
        <f t="shared" si="194"/>
        <v>42495.434236111112</v>
      </c>
      <c r="T2831" s="13">
        <f t="shared" si="195"/>
        <v>42523.434236111112</v>
      </c>
      <c r="U2831">
        <f t="shared" si="191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92"/>
        <v>100</v>
      </c>
      <c r="P2832">
        <f t="shared" si="193"/>
        <v>272.73</v>
      </c>
      <c r="Q2832" t="s">
        <v>8315</v>
      </c>
      <c r="R2832" t="s">
        <v>8316</v>
      </c>
      <c r="S2832" s="13">
        <f t="shared" si="194"/>
        <v>41758.839675925927</v>
      </c>
      <c r="T2832" s="13">
        <f t="shared" si="195"/>
        <v>41771.165972222225</v>
      </c>
      <c r="U2832">
        <f t="shared" si="191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92"/>
        <v>111</v>
      </c>
      <c r="P2833">
        <f t="shared" si="193"/>
        <v>63.85</v>
      </c>
      <c r="Q2833" t="s">
        <v>8315</v>
      </c>
      <c r="R2833" t="s">
        <v>8316</v>
      </c>
      <c r="S2833" s="13">
        <f t="shared" si="194"/>
        <v>42171.824884259258</v>
      </c>
      <c r="T2833" s="13">
        <f t="shared" si="195"/>
        <v>42201.824884259258</v>
      </c>
      <c r="U2833">
        <f t="shared" ref="U2833:U2896" si="196">YEAR(S2833)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92"/>
        <v>115</v>
      </c>
      <c r="P2834">
        <f t="shared" si="193"/>
        <v>30.19</v>
      </c>
      <c r="Q2834" t="s">
        <v>8315</v>
      </c>
      <c r="R2834" t="s">
        <v>8316</v>
      </c>
      <c r="S2834" s="13">
        <f t="shared" si="194"/>
        <v>41938.709421296298</v>
      </c>
      <c r="T2834" s="13">
        <f t="shared" si="195"/>
        <v>41966.916666666672</v>
      </c>
      <c r="U2834">
        <f t="shared" si="196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92"/>
        <v>108</v>
      </c>
      <c r="P2835">
        <f t="shared" si="193"/>
        <v>83.51</v>
      </c>
      <c r="Q2835" t="s">
        <v>8315</v>
      </c>
      <c r="R2835" t="s">
        <v>8316</v>
      </c>
      <c r="S2835" s="13">
        <f t="shared" si="194"/>
        <v>42268.127696759257</v>
      </c>
      <c r="T2835" s="13">
        <f t="shared" si="195"/>
        <v>42288.083333333328</v>
      </c>
      <c r="U2835">
        <f t="shared" si="196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92"/>
        <v>170</v>
      </c>
      <c r="P2836">
        <f t="shared" si="193"/>
        <v>64.760000000000005</v>
      </c>
      <c r="Q2836" t="s">
        <v>8315</v>
      </c>
      <c r="R2836" t="s">
        <v>8316</v>
      </c>
      <c r="S2836" s="13">
        <f t="shared" si="194"/>
        <v>42019.959837962961</v>
      </c>
      <c r="T2836" s="13">
        <f t="shared" si="195"/>
        <v>42034.959837962961</v>
      </c>
      <c r="U2836">
        <f t="shared" si="196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92"/>
        <v>187</v>
      </c>
      <c r="P2837">
        <f t="shared" si="193"/>
        <v>20.12</v>
      </c>
      <c r="Q2837" t="s">
        <v>8315</v>
      </c>
      <c r="R2837" t="s">
        <v>8316</v>
      </c>
      <c r="S2837" s="13">
        <f t="shared" si="194"/>
        <v>42313.703900462962</v>
      </c>
      <c r="T2837" s="13">
        <f t="shared" si="195"/>
        <v>42343</v>
      </c>
      <c r="U2837">
        <f t="shared" si="196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92"/>
        <v>108</v>
      </c>
      <c r="P2838">
        <f t="shared" si="193"/>
        <v>44.09</v>
      </c>
      <c r="Q2838" t="s">
        <v>8315</v>
      </c>
      <c r="R2838" t="s">
        <v>8316</v>
      </c>
      <c r="S2838" s="13">
        <f t="shared" si="194"/>
        <v>42746.261782407411</v>
      </c>
      <c r="T2838" s="13">
        <f t="shared" si="195"/>
        <v>42784.207638888889</v>
      </c>
      <c r="U2838">
        <f t="shared" si="196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92"/>
        <v>100</v>
      </c>
      <c r="P2839">
        <f t="shared" si="193"/>
        <v>40.479999999999997</v>
      </c>
      <c r="Q2839" t="s">
        <v>8315</v>
      </c>
      <c r="R2839" t="s">
        <v>8316</v>
      </c>
      <c r="S2839" s="13">
        <f t="shared" si="194"/>
        <v>42307.908379629633</v>
      </c>
      <c r="T2839" s="13">
        <f t="shared" si="195"/>
        <v>42347.950046296297</v>
      </c>
      <c r="U2839">
        <f t="shared" si="196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92"/>
        <v>120</v>
      </c>
      <c r="P2840">
        <f t="shared" si="193"/>
        <v>44.54</v>
      </c>
      <c r="Q2840" t="s">
        <v>8315</v>
      </c>
      <c r="R2840" t="s">
        <v>8316</v>
      </c>
      <c r="S2840" s="13">
        <f t="shared" si="194"/>
        <v>41842.607592592591</v>
      </c>
      <c r="T2840" s="13">
        <f t="shared" si="195"/>
        <v>41864.916666666664</v>
      </c>
      <c r="U2840">
        <f t="shared" si="196"/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92"/>
        <v>111</v>
      </c>
      <c r="P2841">
        <f t="shared" si="193"/>
        <v>125.81</v>
      </c>
      <c r="Q2841" t="s">
        <v>8315</v>
      </c>
      <c r="R2841" t="s">
        <v>8316</v>
      </c>
      <c r="S2841" s="13">
        <f t="shared" si="194"/>
        <v>41853.240208333329</v>
      </c>
      <c r="T2841" s="13">
        <f t="shared" si="195"/>
        <v>41876.207638888889</v>
      </c>
      <c r="U2841">
        <f t="shared" si="196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92"/>
        <v>104</v>
      </c>
      <c r="P2842">
        <f t="shared" si="193"/>
        <v>19.7</v>
      </c>
      <c r="Q2842" t="s">
        <v>8315</v>
      </c>
      <c r="R2842" t="s">
        <v>8316</v>
      </c>
      <c r="S2842" s="13">
        <f t="shared" si="194"/>
        <v>42060.035636574074</v>
      </c>
      <c r="T2842" s="13">
        <f t="shared" si="195"/>
        <v>42081.708333333328</v>
      </c>
      <c r="U2842">
        <f t="shared" si="196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92"/>
        <v>1</v>
      </c>
      <c r="P2843">
        <f t="shared" si="193"/>
        <v>10</v>
      </c>
      <c r="Q2843" t="s">
        <v>8315</v>
      </c>
      <c r="R2843" t="s">
        <v>8316</v>
      </c>
      <c r="S2843" s="13">
        <f t="shared" si="194"/>
        <v>42291.739548611105</v>
      </c>
      <c r="T2843" s="13">
        <f t="shared" si="195"/>
        <v>42351.781215277777</v>
      </c>
      <c r="U2843">
        <f t="shared" si="196"/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92"/>
        <v>0</v>
      </c>
      <c r="P2844">
        <f t="shared" si="193"/>
        <v>0</v>
      </c>
      <c r="Q2844" t="s">
        <v>8315</v>
      </c>
      <c r="R2844" t="s">
        <v>8316</v>
      </c>
      <c r="S2844" s="13">
        <f t="shared" si="194"/>
        <v>41784.952488425923</v>
      </c>
      <c r="T2844" s="13">
        <f t="shared" si="195"/>
        <v>41811.458333333336</v>
      </c>
      <c r="U2844">
        <f t="shared" si="196"/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92"/>
        <v>0</v>
      </c>
      <c r="P2845">
        <f t="shared" si="193"/>
        <v>0</v>
      </c>
      <c r="Q2845" t="s">
        <v>8315</v>
      </c>
      <c r="R2845" t="s">
        <v>8316</v>
      </c>
      <c r="S2845" s="13">
        <f t="shared" si="194"/>
        <v>42492.737847222219</v>
      </c>
      <c r="T2845" s="13">
        <f t="shared" si="195"/>
        <v>42534.166666666672</v>
      </c>
      <c r="U2845">
        <f t="shared" si="196"/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92"/>
        <v>5</v>
      </c>
      <c r="P2846">
        <f t="shared" si="193"/>
        <v>30</v>
      </c>
      <c r="Q2846" t="s">
        <v>8315</v>
      </c>
      <c r="R2846" t="s">
        <v>8316</v>
      </c>
      <c r="S2846" s="13">
        <f t="shared" si="194"/>
        <v>42709.546064814815</v>
      </c>
      <c r="T2846" s="13">
        <f t="shared" si="195"/>
        <v>42739.546064814815</v>
      </c>
      <c r="U2846">
        <f t="shared" si="196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92"/>
        <v>32</v>
      </c>
      <c r="P2847">
        <f t="shared" si="193"/>
        <v>60.67</v>
      </c>
      <c r="Q2847" t="s">
        <v>8315</v>
      </c>
      <c r="R2847" t="s">
        <v>8316</v>
      </c>
      <c r="S2847" s="13">
        <f t="shared" si="194"/>
        <v>42103.016585648147</v>
      </c>
      <c r="T2847" s="13">
        <f t="shared" si="195"/>
        <v>42163.016585648147</v>
      </c>
      <c r="U2847">
        <f t="shared" si="196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92"/>
        <v>0</v>
      </c>
      <c r="P2848">
        <f t="shared" si="193"/>
        <v>0</v>
      </c>
      <c r="Q2848" t="s">
        <v>8315</v>
      </c>
      <c r="R2848" t="s">
        <v>8316</v>
      </c>
      <c r="S2848" s="13">
        <f t="shared" si="194"/>
        <v>42108.692060185189</v>
      </c>
      <c r="T2848" s="13">
        <f t="shared" si="195"/>
        <v>42153.692060185189</v>
      </c>
      <c r="U2848">
        <f t="shared" si="196"/>
        <v>2015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92"/>
        <v>0</v>
      </c>
      <c r="P2849">
        <f t="shared" si="193"/>
        <v>0</v>
      </c>
      <c r="Q2849" t="s">
        <v>8315</v>
      </c>
      <c r="R2849" t="s">
        <v>8316</v>
      </c>
      <c r="S2849" s="13">
        <f t="shared" si="194"/>
        <v>42453.806307870371</v>
      </c>
      <c r="T2849" s="13">
        <f t="shared" si="195"/>
        <v>42513.806307870371</v>
      </c>
      <c r="U2849">
        <f t="shared" si="196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92"/>
        <v>0</v>
      </c>
      <c r="P2850">
        <f t="shared" si="193"/>
        <v>23.33</v>
      </c>
      <c r="Q2850" t="s">
        <v>8315</v>
      </c>
      <c r="R2850" t="s">
        <v>8316</v>
      </c>
      <c r="S2850" s="13">
        <f t="shared" si="194"/>
        <v>42123.648831018523</v>
      </c>
      <c r="T2850" s="13">
        <f t="shared" si="195"/>
        <v>42153.648831018523</v>
      </c>
      <c r="U2850">
        <f t="shared" si="196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92"/>
        <v>1</v>
      </c>
      <c r="P2851">
        <f t="shared" si="193"/>
        <v>5</v>
      </c>
      <c r="Q2851" t="s">
        <v>8315</v>
      </c>
      <c r="R2851" t="s">
        <v>8316</v>
      </c>
      <c r="S2851" s="13">
        <f t="shared" si="194"/>
        <v>42453.428240740745</v>
      </c>
      <c r="T2851" s="13">
        <f t="shared" si="195"/>
        <v>42483.428240740745</v>
      </c>
      <c r="U2851">
        <f t="shared" si="196"/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92"/>
        <v>4</v>
      </c>
      <c r="P2852">
        <f t="shared" si="193"/>
        <v>23.92</v>
      </c>
      <c r="Q2852" t="s">
        <v>8315</v>
      </c>
      <c r="R2852" t="s">
        <v>8316</v>
      </c>
      <c r="S2852" s="13">
        <f t="shared" si="194"/>
        <v>41858.007071759261</v>
      </c>
      <c r="T2852" s="13">
        <f t="shared" si="195"/>
        <v>41888.007071759261</v>
      </c>
      <c r="U2852">
        <f t="shared" si="196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92"/>
        <v>0</v>
      </c>
      <c r="P2853">
        <f t="shared" si="193"/>
        <v>0</v>
      </c>
      <c r="Q2853" t="s">
        <v>8315</v>
      </c>
      <c r="R2853" t="s">
        <v>8316</v>
      </c>
      <c r="S2853" s="13">
        <f t="shared" si="194"/>
        <v>42390.002650462964</v>
      </c>
      <c r="T2853" s="13">
        <f t="shared" si="195"/>
        <v>42398.970138888893</v>
      </c>
      <c r="U2853">
        <f t="shared" si="196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92"/>
        <v>2</v>
      </c>
      <c r="P2854">
        <f t="shared" si="193"/>
        <v>15.83</v>
      </c>
      <c r="Q2854" t="s">
        <v>8315</v>
      </c>
      <c r="R2854" t="s">
        <v>8316</v>
      </c>
      <c r="S2854" s="13">
        <f t="shared" si="194"/>
        <v>41781.045173611114</v>
      </c>
      <c r="T2854" s="13">
        <f t="shared" si="195"/>
        <v>41811.045173611114</v>
      </c>
      <c r="U2854">
        <f t="shared" si="196"/>
        <v>2014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92"/>
        <v>0</v>
      </c>
      <c r="P2855">
        <f t="shared" si="193"/>
        <v>0</v>
      </c>
      <c r="Q2855" t="s">
        <v>8315</v>
      </c>
      <c r="R2855" t="s">
        <v>8316</v>
      </c>
      <c r="S2855" s="13">
        <f t="shared" si="194"/>
        <v>41836.190937499996</v>
      </c>
      <c r="T2855" s="13">
        <f t="shared" si="195"/>
        <v>41896.190937499996</v>
      </c>
      <c r="U2855">
        <f t="shared" si="196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92"/>
        <v>42</v>
      </c>
      <c r="P2856">
        <f t="shared" si="193"/>
        <v>29.79</v>
      </c>
      <c r="Q2856" t="s">
        <v>8315</v>
      </c>
      <c r="R2856" t="s">
        <v>8316</v>
      </c>
      <c r="S2856" s="13">
        <f t="shared" si="194"/>
        <v>42111.71665509259</v>
      </c>
      <c r="T2856" s="13">
        <f t="shared" si="195"/>
        <v>42131.71665509259</v>
      </c>
      <c r="U2856">
        <f t="shared" si="196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92"/>
        <v>50</v>
      </c>
      <c r="P2857">
        <f t="shared" si="193"/>
        <v>60</v>
      </c>
      <c r="Q2857" t="s">
        <v>8315</v>
      </c>
      <c r="R2857" t="s">
        <v>8316</v>
      </c>
      <c r="S2857" s="13">
        <f t="shared" si="194"/>
        <v>42370.007766203707</v>
      </c>
      <c r="T2857" s="13">
        <f t="shared" si="195"/>
        <v>42398.981944444444</v>
      </c>
      <c r="U2857">
        <f t="shared" si="196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92"/>
        <v>5</v>
      </c>
      <c r="P2858">
        <f t="shared" si="193"/>
        <v>24.33</v>
      </c>
      <c r="Q2858" t="s">
        <v>8315</v>
      </c>
      <c r="R2858" t="s">
        <v>8316</v>
      </c>
      <c r="S2858" s="13">
        <f t="shared" si="194"/>
        <v>42165.037581018521</v>
      </c>
      <c r="T2858" s="13">
        <f t="shared" si="195"/>
        <v>42224.898611111115</v>
      </c>
      <c r="U2858">
        <f t="shared" si="19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92"/>
        <v>20</v>
      </c>
      <c r="P2859">
        <f t="shared" si="193"/>
        <v>500</v>
      </c>
      <c r="Q2859" t="s">
        <v>8315</v>
      </c>
      <c r="R2859" t="s">
        <v>8316</v>
      </c>
      <c r="S2859" s="13">
        <f t="shared" si="194"/>
        <v>42726.920081018514</v>
      </c>
      <c r="T2859" s="13">
        <f t="shared" si="195"/>
        <v>42786.75</v>
      </c>
      <c r="U2859">
        <f t="shared" si="196"/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92"/>
        <v>0</v>
      </c>
      <c r="P2860">
        <f t="shared" si="193"/>
        <v>0</v>
      </c>
      <c r="Q2860" t="s">
        <v>8315</v>
      </c>
      <c r="R2860" t="s">
        <v>8316</v>
      </c>
      <c r="S2860" s="13">
        <f t="shared" si="194"/>
        <v>41954.545081018514</v>
      </c>
      <c r="T2860" s="13">
        <f t="shared" si="195"/>
        <v>41978.477777777778</v>
      </c>
      <c r="U2860">
        <f t="shared" si="196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92"/>
        <v>2</v>
      </c>
      <c r="P2861">
        <f t="shared" si="193"/>
        <v>35</v>
      </c>
      <c r="Q2861" t="s">
        <v>8315</v>
      </c>
      <c r="R2861" t="s">
        <v>8316</v>
      </c>
      <c r="S2861" s="13">
        <f t="shared" si="194"/>
        <v>42233.362314814818</v>
      </c>
      <c r="T2861" s="13">
        <f t="shared" si="195"/>
        <v>42293.362314814818</v>
      </c>
      <c r="U2861">
        <f t="shared" si="196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92"/>
        <v>7</v>
      </c>
      <c r="P2862">
        <f t="shared" si="193"/>
        <v>29.56</v>
      </c>
      <c r="Q2862" t="s">
        <v>8315</v>
      </c>
      <c r="R2862" t="s">
        <v>8316</v>
      </c>
      <c r="S2862" s="13">
        <f t="shared" si="194"/>
        <v>42480.800648148142</v>
      </c>
      <c r="T2862" s="13">
        <f t="shared" si="195"/>
        <v>42540.800648148142</v>
      </c>
      <c r="U2862">
        <f t="shared" si="196"/>
        <v>2016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92"/>
        <v>32</v>
      </c>
      <c r="P2863">
        <f t="shared" si="193"/>
        <v>26.67</v>
      </c>
      <c r="Q2863" t="s">
        <v>8315</v>
      </c>
      <c r="R2863" t="s">
        <v>8316</v>
      </c>
      <c r="S2863" s="13">
        <f t="shared" si="194"/>
        <v>42257.590833333335</v>
      </c>
      <c r="T2863" s="13">
        <f t="shared" si="195"/>
        <v>42271.590833333335</v>
      </c>
      <c r="U2863">
        <f t="shared" si="196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92"/>
        <v>0</v>
      </c>
      <c r="P2864">
        <f t="shared" si="193"/>
        <v>18.329999999999998</v>
      </c>
      <c r="Q2864" t="s">
        <v>8315</v>
      </c>
      <c r="R2864" t="s">
        <v>8316</v>
      </c>
      <c r="S2864" s="13">
        <f t="shared" si="194"/>
        <v>41784.789687500001</v>
      </c>
      <c r="T2864" s="13">
        <f t="shared" si="195"/>
        <v>41814.789687500001</v>
      </c>
      <c r="U2864">
        <f t="shared" si="196"/>
        <v>2014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92"/>
        <v>0</v>
      </c>
      <c r="P2865">
        <f t="shared" si="193"/>
        <v>20</v>
      </c>
      <c r="Q2865" t="s">
        <v>8315</v>
      </c>
      <c r="R2865" t="s">
        <v>8316</v>
      </c>
      <c r="S2865" s="13">
        <f t="shared" si="194"/>
        <v>41831.675034722226</v>
      </c>
      <c r="T2865" s="13">
        <f t="shared" si="195"/>
        <v>41891.675034722226</v>
      </c>
      <c r="U2865">
        <f t="shared" si="196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92"/>
        <v>2</v>
      </c>
      <c r="P2866">
        <f t="shared" si="193"/>
        <v>13.33</v>
      </c>
      <c r="Q2866" t="s">
        <v>8315</v>
      </c>
      <c r="R2866" t="s">
        <v>8316</v>
      </c>
      <c r="S2866" s="13">
        <f t="shared" si="194"/>
        <v>42172.613506944443</v>
      </c>
      <c r="T2866" s="13">
        <f t="shared" si="195"/>
        <v>42202.554166666669</v>
      </c>
      <c r="U2866">
        <f t="shared" si="196"/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92"/>
        <v>0</v>
      </c>
      <c r="P2867">
        <f t="shared" si="193"/>
        <v>0</v>
      </c>
      <c r="Q2867" t="s">
        <v>8315</v>
      </c>
      <c r="R2867" t="s">
        <v>8316</v>
      </c>
      <c r="S2867" s="13">
        <f t="shared" si="194"/>
        <v>41950.114108796297</v>
      </c>
      <c r="T2867" s="13">
        <f t="shared" si="195"/>
        <v>42010.114108796297</v>
      </c>
      <c r="U2867">
        <f t="shared" si="196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92"/>
        <v>1</v>
      </c>
      <c r="P2868">
        <f t="shared" si="193"/>
        <v>22.5</v>
      </c>
      <c r="Q2868" t="s">
        <v>8315</v>
      </c>
      <c r="R2868" t="s">
        <v>8316</v>
      </c>
      <c r="S2868" s="13">
        <f t="shared" si="194"/>
        <v>42627.955104166671</v>
      </c>
      <c r="T2868" s="13">
        <f t="shared" si="195"/>
        <v>42657.916666666672</v>
      </c>
      <c r="U2868">
        <f t="shared" si="196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92"/>
        <v>20</v>
      </c>
      <c r="P2869">
        <f t="shared" si="193"/>
        <v>50.4</v>
      </c>
      <c r="Q2869" t="s">
        <v>8315</v>
      </c>
      <c r="R2869" t="s">
        <v>8316</v>
      </c>
      <c r="S2869" s="13">
        <f t="shared" si="194"/>
        <v>42531.195277777777</v>
      </c>
      <c r="T2869" s="13">
        <f t="shared" si="195"/>
        <v>42555.166666666672</v>
      </c>
      <c r="U2869">
        <f t="shared" si="196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92"/>
        <v>42</v>
      </c>
      <c r="P2870">
        <f t="shared" si="193"/>
        <v>105.03</v>
      </c>
      <c r="Q2870" t="s">
        <v>8315</v>
      </c>
      <c r="R2870" t="s">
        <v>8316</v>
      </c>
      <c r="S2870" s="13">
        <f t="shared" si="194"/>
        <v>42618.827013888891</v>
      </c>
      <c r="T2870" s="13">
        <f t="shared" si="195"/>
        <v>42648.827013888891</v>
      </c>
      <c r="U2870">
        <f t="shared" si="196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92"/>
        <v>1</v>
      </c>
      <c r="P2871">
        <f t="shared" si="193"/>
        <v>35.4</v>
      </c>
      <c r="Q2871" t="s">
        <v>8315</v>
      </c>
      <c r="R2871" t="s">
        <v>8316</v>
      </c>
      <c r="S2871" s="13">
        <f t="shared" si="194"/>
        <v>42540.593530092592</v>
      </c>
      <c r="T2871" s="13">
        <f t="shared" si="195"/>
        <v>42570.593530092592</v>
      </c>
      <c r="U2871">
        <f t="shared" si="196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92"/>
        <v>15</v>
      </c>
      <c r="P2872">
        <f t="shared" si="193"/>
        <v>83.33</v>
      </c>
      <c r="Q2872" t="s">
        <v>8315</v>
      </c>
      <c r="R2872" t="s">
        <v>8316</v>
      </c>
      <c r="S2872" s="13">
        <f t="shared" si="194"/>
        <v>41746.189409722225</v>
      </c>
      <c r="T2872" s="13">
        <f t="shared" si="195"/>
        <v>41776.189409722225</v>
      </c>
      <c r="U2872">
        <f t="shared" si="196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92"/>
        <v>5</v>
      </c>
      <c r="P2873">
        <f t="shared" si="193"/>
        <v>35.92</v>
      </c>
      <c r="Q2873" t="s">
        <v>8315</v>
      </c>
      <c r="R2873" t="s">
        <v>8316</v>
      </c>
      <c r="S2873" s="13">
        <f t="shared" si="194"/>
        <v>41974.738576388889</v>
      </c>
      <c r="T2873" s="13">
        <f t="shared" si="195"/>
        <v>41994.738576388889</v>
      </c>
      <c r="U2873">
        <f t="shared" si="196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92"/>
        <v>0</v>
      </c>
      <c r="P2874">
        <f t="shared" si="193"/>
        <v>0</v>
      </c>
      <c r="Q2874" t="s">
        <v>8315</v>
      </c>
      <c r="R2874" t="s">
        <v>8316</v>
      </c>
      <c r="S2874" s="13">
        <f t="shared" si="194"/>
        <v>42115.11618055556</v>
      </c>
      <c r="T2874" s="13">
        <f t="shared" si="195"/>
        <v>42175.11618055556</v>
      </c>
      <c r="U2874">
        <f t="shared" si="196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92"/>
        <v>38</v>
      </c>
      <c r="P2875">
        <f t="shared" si="193"/>
        <v>119.13</v>
      </c>
      <c r="Q2875" t="s">
        <v>8315</v>
      </c>
      <c r="R2875" t="s">
        <v>8316</v>
      </c>
      <c r="S2875" s="13">
        <f t="shared" si="194"/>
        <v>42002.817488425921</v>
      </c>
      <c r="T2875" s="13">
        <f t="shared" si="195"/>
        <v>42032.817488425921</v>
      </c>
      <c r="U2875">
        <f t="shared" si="196"/>
        <v>2014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92"/>
        <v>5</v>
      </c>
      <c r="P2876">
        <f t="shared" si="193"/>
        <v>90.33</v>
      </c>
      <c r="Q2876" t="s">
        <v>8315</v>
      </c>
      <c r="R2876" t="s">
        <v>8316</v>
      </c>
      <c r="S2876" s="13">
        <f t="shared" si="194"/>
        <v>42722.84474537037</v>
      </c>
      <c r="T2876" s="13">
        <f t="shared" si="195"/>
        <v>42752.84474537037</v>
      </c>
      <c r="U2876">
        <f t="shared" si="196"/>
        <v>2016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92"/>
        <v>0</v>
      </c>
      <c r="P2877">
        <f t="shared" si="193"/>
        <v>2.33</v>
      </c>
      <c r="Q2877" t="s">
        <v>8315</v>
      </c>
      <c r="R2877" t="s">
        <v>8316</v>
      </c>
      <c r="S2877" s="13">
        <f t="shared" si="194"/>
        <v>42465.128391203703</v>
      </c>
      <c r="T2877" s="13">
        <f t="shared" si="195"/>
        <v>42495.128391203703</v>
      </c>
      <c r="U2877">
        <f t="shared" si="196"/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92"/>
        <v>0</v>
      </c>
      <c r="P2878">
        <f t="shared" si="193"/>
        <v>0</v>
      </c>
      <c r="Q2878" t="s">
        <v>8315</v>
      </c>
      <c r="R2878" t="s">
        <v>8316</v>
      </c>
      <c r="S2878" s="13">
        <f t="shared" si="194"/>
        <v>42171.743969907402</v>
      </c>
      <c r="T2878" s="13">
        <f t="shared" si="195"/>
        <v>42201.743969907402</v>
      </c>
      <c r="U2878">
        <f t="shared" si="196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92"/>
        <v>11</v>
      </c>
      <c r="P2879">
        <f t="shared" si="193"/>
        <v>108.33</v>
      </c>
      <c r="Q2879" t="s">
        <v>8315</v>
      </c>
      <c r="R2879" t="s">
        <v>8316</v>
      </c>
      <c r="S2879" s="13">
        <f t="shared" si="194"/>
        <v>42672.955138888887</v>
      </c>
      <c r="T2879" s="13">
        <f t="shared" si="195"/>
        <v>42704.708333333328</v>
      </c>
      <c r="U2879">
        <f t="shared" si="196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92"/>
        <v>2</v>
      </c>
      <c r="P2880">
        <f t="shared" si="193"/>
        <v>15.75</v>
      </c>
      <c r="Q2880" t="s">
        <v>8315</v>
      </c>
      <c r="R2880" t="s">
        <v>8316</v>
      </c>
      <c r="S2880" s="13">
        <f t="shared" si="194"/>
        <v>42128.615682870368</v>
      </c>
      <c r="T2880" s="13">
        <f t="shared" si="195"/>
        <v>42188.615682870368</v>
      </c>
      <c r="U2880">
        <f t="shared" si="196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92"/>
        <v>0</v>
      </c>
      <c r="P2881">
        <f t="shared" si="193"/>
        <v>29</v>
      </c>
      <c r="Q2881" t="s">
        <v>8315</v>
      </c>
      <c r="R2881" t="s">
        <v>8316</v>
      </c>
      <c r="S2881" s="13">
        <f t="shared" si="194"/>
        <v>42359.725243055553</v>
      </c>
      <c r="T2881" s="13">
        <f t="shared" si="195"/>
        <v>42389.725243055553</v>
      </c>
      <c r="U2881">
        <f t="shared" si="196"/>
        <v>2015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97">ROUND(E2882/D2882*100,0)</f>
        <v>23</v>
      </c>
      <c r="P2882">
        <f t="shared" si="193"/>
        <v>96.55</v>
      </c>
      <c r="Q2882" t="s">
        <v>8315</v>
      </c>
      <c r="R2882" t="s">
        <v>8316</v>
      </c>
      <c r="S2882" s="13">
        <f t="shared" si="194"/>
        <v>42192.905694444446</v>
      </c>
      <c r="T2882" s="13">
        <f t="shared" si="195"/>
        <v>42236.711805555555</v>
      </c>
      <c r="U2882">
        <f t="shared" si="196"/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97"/>
        <v>0</v>
      </c>
      <c r="P2883">
        <f t="shared" ref="P2883:P2946" si="198">IFERROR(ROUND(E2883/L2883,2),0)</f>
        <v>0</v>
      </c>
      <c r="Q2883" t="s">
        <v>8315</v>
      </c>
      <c r="R2883" t="s">
        <v>8316</v>
      </c>
      <c r="S2883" s="13">
        <f t="shared" ref="S2883:S2946" si="199">(((J2883/60)/60)/24)+DATE(1970,1,1)</f>
        <v>41916.597638888888</v>
      </c>
      <c r="T2883" s="13">
        <f t="shared" ref="T2883:T2946" si="200">(((I2883/60)/60)/24)+DATE(1970,1,1)</f>
        <v>41976.639305555553</v>
      </c>
      <c r="U2883">
        <f t="shared" si="196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97"/>
        <v>34</v>
      </c>
      <c r="P2884">
        <f t="shared" si="198"/>
        <v>63</v>
      </c>
      <c r="Q2884" t="s">
        <v>8315</v>
      </c>
      <c r="R2884" t="s">
        <v>8316</v>
      </c>
      <c r="S2884" s="13">
        <f t="shared" si="199"/>
        <v>42461.596273148149</v>
      </c>
      <c r="T2884" s="13">
        <f t="shared" si="200"/>
        <v>42491.596273148149</v>
      </c>
      <c r="U2884">
        <f t="shared" si="196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97"/>
        <v>19</v>
      </c>
      <c r="P2885">
        <f t="shared" si="198"/>
        <v>381.6</v>
      </c>
      <c r="Q2885" t="s">
        <v>8315</v>
      </c>
      <c r="R2885" t="s">
        <v>8316</v>
      </c>
      <c r="S2885" s="13">
        <f t="shared" si="199"/>
        <v>42370.90320601852</v>
      </c>
      <c r="T2885" s="13">
        <f t="shared" si="200"/>
        <v>42406.207638888889</v>
      </c>
      <c r="U2885">
        <f t="shared" si="196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97"/>
        <v>0</v>
      </c>
      <c r="P2886">
        <f t="shared" si="198"/>
        <v>46.25</v>
      </c>
      <c r="Q2886" t="s">
        <v>8315</v>
      </c>
      <c r="R2886" t="s">
        <v>8316</v>
      </c>
      <c r="S2886" s="13">
        <f t="shared" si="199"/>
        <v>41948.727256944447</v>
      </c>
      <c r="T2886" s="13">
        <f t="shared" si="200"/>
        <v>41978.727256944447</v>
      </c>
      <c r="U2886">
        <f t="shared" si="196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97"/>
        <v>33</v>
      </c>
      <c r="P2887">
        <f t="shared" si="198"/>
        <v>26</v>
      </c>
      <c r="Q2887" t="s">
        <v>8315</v>
      </c>
      <c r="R2887" t="s">
        <v>8316</v>
      </c>
      <c r="S2887" s="13">
        <f t="shared" si="199"/>
        <v>42047.07640046296</v>
      </c>
      <c r="T2887" s="13">
        <f t="shared" si="200"/>
        <v>42077.034733796296</v>
      </c>
      <c r="U2887">
        <f t="shared" si="196"/>
        <v>2015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97"/>
        <v>5</v>
      </c>
      <c r="P2888">
        <f t="shared" si="198"/>
        <v>10</v>
      </c>
      <c r="Q2888" t="s">
        <v>8315</v>
      </c>
      <c r="R2888" t="s">
        <v>8316</v>
      </c>
      <c r="S2888" s="13">
        <f t="shared" si="199"/>
        <v>42261.632916666669</v>
      </c>
      <c r="T2888" s="13">
        <f t="shared" si="200"/>
        <v>42266.165972222225</v>
      </c>
      <c r="U2888">
        <f t="shared" si="196"/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97"/>
        <v>0</v>
      </c>
      <c r="P2889">
        <f t="shared" si="198"/>
        <v>5</v>
      </c>
      <c r="Q2889" t="s">
        <v>8315</v>
      </c>
      <c r="R2889" t="s">
        <v>8316</v>
      </c>
      <c r="S2889" s="13">
        <f t="shared" si="199"/>
        <v>41985.427361111113</v>
      </c>
      <c r="T2889" s="13">
        <f t="shared" si="200"/>
        <v>42015.427361111113</v>
      </c>
      <c r="U2889">
        <f t="shared" si="196"/>
        <v>2014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97"/>
        <v>0</v>
      </c>
      <c r="P2890">
        <f t="shared" si="198"/>
        <v>0</v>
      </c>
      <c r="Q2890" t="s">
        <v>8315</v>
      </c>
      <c r="R2890" t="s">
        <v>8316</v>
      </c>
      <c r="S2890" s="13">
        <f t="shared" si="199"/>
        <v>41922.535185185188</v>
      </c>
      <c r="T2890" s="13">
        <f t="shared" si="200"/>
        <v>41930.207638888889</v>
      </c>
      <c r="U2890">
        <f t="shared" si="196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97"/>
        <v>38</v>
      </c>
      <c r="P2891">
        <f t="shared" si="198"/>
        <v>81.569999999999993</v>
      </c>
      <c r="Q2891" t="s">
        <v>8315</v>
      </c>
      <c r="R2891" t="s">
        <v>8316</v>
      </c>
      <c r="S2891" s="13">
        <f t="shared" si="199"/>
        <v>41850.863252314812</v>
      </c>
      <c r="T2891" s="13">
        <f t="shared" si="200"/>
        <v>41880.863252314812</v>
      </c>
      <c r="U2891">
        <f t="shared" si="196"/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97"/>
        <v>1</v>
      </c>
      <c r="P2892">
        <f t="shared" si="198"/>
        <v>7</v>
      </c>
      <c r="Q2892" t="s">
        <v>8315</v>
      </c>
      <c r="R2892" t="s">
        <v>8316</v>
      </c>
      <c r="S2892" s="13">
        <f t="shared" si="199"/>
        <v>41831.742962962962</v>
      </c>
      <c r="T2892" s="13">
        <f t="shared" si="200"/>
        <v>41860.125</v>
      </c>
      <c r="U2892">
        <f t="shared" si="196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97"/>
        <v>3</v>
      </c>
      <c r="P2893">
        <f t="shared" si="198"/>
        <v>27.3</v>
      </c>
      <c r="Q2893" t="s">
        <v>8315</v>
      </c>
      <c r="R2893" t="s">
        <v>8316</v>
      </c>
      <c r="S2893" s="13">
        <f t="shared" si="199"/>
        <v>42415.883425925931</v>
      </c>
      <c r="T2893" s="13">
        <f t="shared" si="200"/>
        <v>42475.84175925926</v>
      </c>
      <c r="U2893">
        <f t="shared" si="196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97"/>
        <v>9</v>
      </c>
      <c r="P2894">
        <f t="shared" si="198"/>
        <v>29.41</v>
      </c>
      <c r="Q2894" t="s">
        <v>8315</v>
      </c>
      <c r="R2894" t="s">
        <v>8316</v>
      </c>
      <c r="S2894" s="13">
        <f t="shared" si="199"/>
        <v>41869.714166666665</v>
      </c>
      <c r="T2894" s="13">
        <f t="shared" si="200"/>
        <v>41876.875</v>
      </c>
      <c r="U2894">
        <f t="shared" si="196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97"/>
        <v>1</v>
      </c>
      <c r="P2895">
        <f t="shared" si="198"/>
        <v>12.5</v>
      </c>
      <c r="Q2895" t="s">
        <v>8315</v>
      </c>
      <c r="R2895" t="s">
        <v>8316</v>
      </c>
      <c r="S2895" s="13">
        <f t="shared" si="199"/>
        <v>41953.773090277777</v>
      </c>
      <c r="T2895" s="13">
        <f t="shared" si="200"/>
        <v>42013.083333333328</v>
      </c>
      <c r="U2895">
        <f t="shared" si="196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97"/>
        <v>0</v>
      </c>
      <c r="P2896">
        <f t="shared" si="198"/>
        <v>0</v>
      </c>
      <c r="Q2896" t="s">
        <v>8315</v>
      </c>
      <c r="R2896" t="s">
        <v>8316</v>
      </c>
      <c r="S2896" s="13">
        <f t="shared" si="199"/>
        <v>42037.986284722225</v>
      </c>
      <c r="T2896" s="13">
        <f t="shared" si="200"/>
        <v>42097.944618055553</v>
      </c>
      <c r="U2896">
        <f t="shared" si="196"/>
        <v>2015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97"/>
        <v>5</v>
      </c>
      <c r="P2897">
        <f t="shared" si="198"/>
        <v>5.75</v>
      </c>
      <c r="Q2897" t="s">
        <v>8315</v>
      </c>
      <c r="R2897" t="s">
        <v>8316</v>
      </c>
      <c r="S2897" s="13">
        <f t="shared" si="199"/>
        <v>41811.555462962962</v>
      </c>
      <c r="T2897" s="13">
        <f t="shared" si="200"/>
        <v>41812.875</v>
      </c>
      <c r="U2897">
        <f t="shared" ref="U2897:U2960" si="201">YEAR(S2897)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97"/>
        <v>21</v>
      </c>
      <c r="P2898">
        <f t="shared" si="198"/>
        <v>52.08</v>
      </c>
      <c r="Q2898" t="s">
        <v>8315</v>
      </c>
      <c r="R2898" t="s">
        <v>8316</v>
      </c>
      <c r="S2898" s="13">
        <f t="shared" si="199"/>
        <v>42701.908807870372</v>
      </c>
      <c r="T2898" s="13">
        <f t="shared" si="200"/>
        <v>42716.25</v>
      </c>
      <c r="U2898">
        <f t="shared" si="20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97"/>
        <v>5</v>
      </c>
      <c r="P2899">
        <f t="shared" si="198"/>
        <v>183.33</v>
      </c>
      <c r="Q2899" t="s">
        <v>8315</v>
      </c>
      <c r="R2899" t="s">
        <v>8316</v>
      </c>
      <c r="S2899" s="13">
        <f t="shared" si="199"/>
        <v>42258.646504629629</v>
      </c>
      <c r="T2899" s="13">
        <f t="shared" si="200"/>
        <v>42288.645196759258</v>
      </c>
      <c r="U2899">
        <f t="shared" si="201"/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97"/>
        <v>4</v>
      </c>
      <c r="P2900">
        <f t="shared" si="198"/>
        <v>26.33</v>
      </c>
      <c r="Q2900" t="s">
        <v>8315</v>
      </c>
      <c r="R2900" t="s">
        <v>8316</v>
      </c>
      <c r="S2900" s="13">
        <f t="shared" si="199"/>
        <v>42278.664965277778</v>
      </c>
      <c r="T2900" s="13">
        <f t="shared" si="200"/>
        <v>42308.664965277778</v>
      </c>
      <c r="U2900">
        <f t="shared" si="201"/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97"/>
        <v>0</v>
      </c>
      <c r="P2901">
        <f t="shared" si="198"/>
        <v>0</v>
      </c>
      <c r="Q2901" t="s">
        <v>8315</v>
      </c>
      <c r="R2901" t="s">
        <v>8316</v>
      </c>
      <c r="S2901" s="13">
        <f t="shared" si="199"/>
        <v>42515.078217592592</v>
      </c>
      <c r="T2901" s="13">
        <f t="shared" si="200"/>
        <v>42575.078217592592</v>
      </c>
      <c r="U2901">
        <f t="shared" si="20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97"/>
        <v>62</v>
      </c>
      <c r="P2902">
        <f t="shared" si="198"/>
        <v>486.43</v>
      </c>
      <c r="Q2902" t="s">
        <v>8315</v>
      </c>
      <c r="R2902" t="s">
        <v>8316</v>
      </c>
      <c r="S2902" s="13">
        <f t="shared" si="199"/>
        <v>41830.234166666669</v>
      </c>
      <c r="T2902" s="13">
        <f t="shared" si="200"/>
        <v>41860.234166666669</v>
      </c>
      <c r="U2902">
        <f t="shared" si="201"/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97"/>
        <v>1</v>
      </c>
      <c r="P2903">
        <f t="shared" si="198"/>
        <v>3</v>
      </c>
      <c r="Q2903" t="s">
        <v>8315</v>
      </c>
      <c r="R2903" t="s">
        <v>8316</v>
      </c>
      <c r="S2903" s="13">
        <f t="shared" si="199"/>
        <v>41982.904386574075</v>
      </c>
      <c r="T2903" s="13">
        <f t="shared" si="200"/>
        <v>42042.904386574075</v>
      </c>
      <c r="U2903">
        <f t="shared" si="20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97"/>
        <v>0</v>
      </c>
      <c r="P2904">
        <f t="shared" si="198"/>
        <v>25</v>
      </c>
      <c r="Q2904" t="s">
        <v>8315</v>
      </c>
      <c r="R2904" t="s">
        <v>8316</v>
      </c>
      <c r="S2904" s="13">
        <f t="shared" si="199"/>
        <v>42210.439768518518</v>
      </c>
      <c r="T2904" s="13">
        <f t="shared" si="200"/>
        <v>42240.439768518518</v>
      </c>
      <c r="U2904">
        <f t="shared" si="201"/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97"/>
        <v>1</v>
      </c>
      <c r="P2905">
        <f t="shared" si="198"/>
        <v>9.75</v>
      </c>
      <c r="Q2905" t="s">
        <v>8315</v>
      </c>
      <c r="R2905" t="s">
        <v>8316</v>
      </c>
      <c r="S2905" s="13">
        <f t="shared" si="199"/>
        <v>42196.166874999995</v>
      </c>
      <c r="T2905" s="13">
        <f t="shared" si="200"/>
        <v>42256.166874999995</v>
      </c>
      <c r="U2905">
        <f t="shared" si="201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97"/>
        <v>5</v>
      </c>
      <c r="P2906">
        <f t="shared" si="198"/>
        <v>18.75</v>
      </c>
      <c r="Q2906" t="s">
        <v>8315</v>
      </c>
      <c r="R2906" t="s">
        <v>8316</v>
      </c>
      <c r="S2906" s="13">
        <f t="shared" si="199"/>
        <v>41940.967951388891</v>
      </c>
      <c r="T2906" s="13">
        <f t="shared" si="200"/>
        <v>41952.5</v>
      </c>
      <c r="U2906">
        <f t="shared" si="20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97"/>
        <v>18</v>
      </c>
      <c r="P2907">
        <f t="shared" si="198"/>
        <v>36.590000000000003</v>
      </c>
      <c r="Q2907" t="s">
        <v>8315</v>
      </c>
      <c r="R2907" t="s">
        <v>8316</v>
      </c>
      <c r="S2907" s="13">
        <f t="shared" si="199"/>
        <v>42606.056863425925</v>
      </c>
      <c r="T2907" s="13">
        <f t="shared" si="200"/>
        <v>42620.056863425925</v>
      </c>
      <c r="U2907">
        <f t="shared" si="20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97"/>
        <v>9</v>
      </c>
      <c r="P2908">
        <f t="shared" si="198"/>
        <v>80.709999999999994</v>
      </c>
      <c r="Q2908" t="s">
        <v>8315</v>
      </c>
      <c r="R2908" t="s">
        <v>8316</v>
      </c>
      <c r="S2908" s="13">
        <f t="shared" si="199"/>
        <v>42199.648912037039</v>
      </c>
      <c r="T2908" s="13">
        <f t="shared" si="200"/>
        <v>42217.041666666672</v>
      </c>
      <c r="U2908">
        <f t="shared" si="201"/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97"/>
        <v>0</v>
      </c>
      <c r="P2909">
        <f t="shared" si="198"/>
        <v>1</v>
      </c>
      <c r="Q2909" t="s">
        <v>8315</v>
      </c>
      <c r="R2909" t="s">
        <v>8316</v>
      </c>
      <c r="S2909" s="13">
        <f t="shared" si="199"/>
        <v>42444.877743055549</v>
      </c>
      <c r="T2909" s="13">
        <f t="shared" si="200"/>
        <v>42504.877743055549</v>
      </c>
      <c r="U2909">
        <f t="shared" si="20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97"/>
        <v>3</v>
      </c>
      <c r="P2910">
        <f t="shared" si="198"/>
        <v>52.8</v>
      </c>
      <c r="Q2910" t="s">
        <v>8315</v>
      </c>
      <c r="R2910" t="s">
        <v>8316</v>
      </c>
      <c r="S2910" s="13">
        <f t="shared" si="199"/>
        <v>42499.731701388882</v>
      </c>
      <c r="T2910" s="13">
        <f t="shared" si="200"/>
        <v>42529.731701388882</v>
      </c>
      <c r="U2910">
        <f t="shared" si="20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97"/>
        <v>0</v>
      </c>
      <c r="P2911">
        <f t="shared" si="198"/>
        <v>20</v>
      </c>
      <c r="Q2911" t="s">
        <v>8315</v>
      </c>
      <c r="R2911" t="s">
        <v>8316</v>
      </c>
      <c r="S2911" s="13">
        <f t="shared" si="199"/>
        <v>41929.266215277778</v>
      </c>
      <c r="T2911" s="13">
        <f t="shared" si="200"/>
        <v>41968.823611111111</v>
      </c>
      <c r="U2911">
        <f t="shared" si="20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97"/>
        <v>0</v>
      </c>
      <c r="P2912">
        <f t="shared" si="198"/>
        <v>1</v>
      </c>
      <c r="Q2912" t="s">
        <v>8315</v>
      </c>
      <c r="R2912" t="s">
        <v>8316</v>
      </c>
      <c r="S2912" s="13">
        <f t="shared" si="199"/>
        <v>42107.841284722221</v>
      </c>
      <c r="T2912" s="13">
        <f t="shared" si="200"/>
        <v>42167.841284722221</v>
      </c>
      <c r="U2912">
        <f t="shared" si="20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97"/>
        <v>37</v>
      </c>
      <c r="P2913">
        <f t="shared" si="198"/>
        <v>46.93</v>
      </c>
      <c r="Q2913" t="s">
        <v>8315</v>
      </c>
      <c r="R2913" t="s">
        <v>8316</v>
      </c>
      <c r="S2913" s="13">
        <f t="shared" si="199"/>
        <v>42142.768819444449</v>
      </c>
      <c r="T2913" s="13">
        <f t="shared" si="200"/>
        <v>42182.768819444449</v>
      </c>
      <c r="U2913">
        <f t="shared" si="201"/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97"/>
        <v>14</v>
      </c>
      <c r="P2914">
        <f t="shared" si="198"/>
        <v>78.08</v>
      </c>
      <c r="Q2914" t="s">
        <v>8315</v>
      </c>
      <c r="R2914" t="s">
        <v>8316</v>
      </c>
      <c r="S2914" s="13">
        <f t="shared" si="199"/>
        <v>42354.131643518514</v>
      </c>
      <c r="T2914" s="13">
        <f t="shared" si="200"/>
        <v>42384.131643518514</v>
      </c>
      <c r="U2914">
        <f t="shared" si="201"/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97"/>
        <v>0</v>
      </c>
      <c r="P2915">
        <f t="shared" si="198"/>
        <v>1</v>
      </c>
      <c r="Q2915" t="s">
        <v>8315</v>
      </c>
      <c r="R2915" t="s">
        <v>8316</v>
      </c>
      <c r="S2915" s="13">
        <f t="shared" si="199"/>
        <v>41828.922905092593</v>
      </c>
      <c r="T2915" s="13">
        <f t="shared" si="200"/>
        <v>41888.922905092593</v>
      </c>
      <c r="U2915">
        <f t="shared" si="20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97"/>
        <v>0</v>
      </c>
      <c r="P2916">
        <f t="shared" si="198"/>
        <v>1</v>
      </c>
      <c r="Q2916" t="s">
        <v>8315</v>
      </c>
      <c r="R2916" t="s">
        <v>8316</v>
      </c>
      <c r="S2916" s="13">
        <f t="shared" si="199"/>
        <v>42017.907337962963</v>
      </c>
      <c r="T2916" s="13">
        <f t="shared" si="200"/>
        <v>42077.865671296298</v>
      </c>
      <c r="U2916">
        <f t="shared" si="20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97"/>
        <v>61</v>
      </c>
      <c r="P2917">
        <f t="shared" si="198"/>
        <v>203.67</v>
      </c>
      <c r="Q2917" t="s">
        <v>8315</v>
      </c>
      <c r="R2917" t="s">
        <v>8316</v>
      </c>
      <c r="S2917" s="13">
        <f t="shared" si="199"/>
        <v>42415.398032407407</v>
      </c>
      <c r="T2917" s="13">
        <f t="shared" si="200"/>
        <v>42445.356365740736</v>
      </c>
      <c r="U2917">
        <f t="shared" si="20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97"/>
        <v>8</v>
      </c>
      <c r="P2918">
        <f t="shared" si="198"/>
        <v>20.71</v>
      </c>
      <c r="Q2918" t="s">
        <v>8315</v>
      </c>
      <c r="R2918" t="s">
        <v>8316</v>
      </c>
      <c r="S2918" s="13">
        <f t="shared" si="199"/>
        <v>41755.476724537039</v>
      </c>
      <c r="T2918" s="13">
        <f t="shared" si="200"/>
        <v>41778.476724537039</v>
      </c>
      <c r="U2918">
        <f t="shared" si="20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97"/>
        <v>22</v>
      </c>
      <c r="P2919">
        <f t="shared" si="198"/>
        <v>48.56</v>
      </c>
      <c r="Q2919" t="s">
        <v>8315</v>
      </c>
      <c r="R2919" t="s">
        <v>8316</v>
      </c>
      <c r="S2919" s="13">
        <f t="shared" si="199"/>
        <v>42245.234340277777</v>
      </c>
      <c r="T2919" s="13">
        <f t="shared" si="200"/>
        <v>42263.234340277777</v>
      </c>
      <c r="U2919">
        <f t="shared" si="20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97"/>
        <v>27</v>
      </c>
      <c r="P2920">
        <f t="shared" si="198"/>
        <v>68.099999999999994</v>
      </c>
      <c r="Q2920" t="s">
        <v>8315</v>
      </c>
      <c r="R2920" t="s">
        <v>8316</v>
      </c>
      <c r="S2920" s="13">
        <f t="shared" si="199"/>
        <v>42278.629710648151</v>
      </c>
      <c r="T2920" s="13">
        <f t="shared" si="200"/>
        <v>42306.629710648151</v>
      </c>
      <c r="U2920">
        <f t="shared" si="20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97"/>
        <v>9</v>
      </c>
      <c r="P2921">
        <f t="shared" si="198"/>
        <v>8.5</v>
      </c>
      <c r="Q2921" t="s">
        <v>8315</v>
      </c>
      <c r="R2921" t="s">
        <v>8316</v>
      </c>
      <c r="S2921" s="13">
        <f t="shared" si="199"/>
        <v>41826.61954861111</v>
      </c>
      <c r="T2921" s="13">
        <f t="shared" si="200"/>
        <v>41856.61954861111</v>
      </c>
      <c r="U2921">
        <f t="shared" si="201"/>
        <v>2014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97"/>
        <v>27</v>
      </c>
      <c r="P2922">
        <f t="shared" si="198"/>
        <v>51.62</v>
      </c>
      <c r="Q2922" t="s">
        <v>8315</v>
      </c>
      <c r="R2922" t="s">
        <v>8316</v>
      </c>
      <c r="S2922" s="13">
        <f t="shared" si="199"/>
        <v>42058.792476851857</v>
      </c>
      <c r="T2922" s="13">
        <f t="shared" si="200"/>
        <v>42088.750810185185</v>
      </c>
      <c r="U2922">
        <f t="shared" si="201"/>
        <v>2015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97"/>
        <v>129</v>
      </c>
      <c r="P2923">
        <f t="shared" si="198"/>
        <v>43</v>
      </c>
      <c r="Q2923" t="s">
        <v>8315</v>
      </c>
      <c r="R2923" t="s">
        <v>8357</v>
      </c>
      <c r="S2923" s="13">
        <f t="shared" si="199"/>
        <v>41877.886620370373</v>
      </c>
      <c r="T2923" s="13">
        <f t="shared" si="200"/>
        <v>41907.886620370373</v>
      </c>
      <c r="U2923">
        <f t="shared" si="20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97"/>
        <v>100</v>
      </c>
      <c r="P2924">
        <f t="shared" si="198"/>
        <v>83.33</v>
      </c>
      <c r="Q2924" t="s">
        <v>8315</v>
      </c>
      <c r="R2924" t="s">
        <v>8357</v>
      </c>
      <c r="S2924" s="13">
        <f t="shared" si="199"/>
        <v>42097.874155092592</v>
      </c>
      <c r="T2924" s="13">
        <f t="shared" si="200"/>
        <v>42142.874155092592</v>
      </c>
      <c r="U2924">
        <f t="shared" si="20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97"/>
        <v>100</v>
      </c>
      <c r="P2925">
        <f t="shared" si="198"/>
        <v>30</v>
      </c>
      <c r="Q2925" t="s">
        <v>8315</v>
      </c>
      <c r="R2925" t="s">
        <v>8357</v>
      </c>
      <c r="S2925" s="13">
        <f t="shared" si="199"/>
        <v>42013.15253472222</v>
      </c>
      <c r="T2925" s="13">
        <f t="shared" si="200"/>
        <v>42028.125</v>
      </c>
      <c r="U2925">
        <f t="shared" si="201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97"/>
        <v>103</v>
      </c>
      <c r="P2926">
        <f t="shared" si="198"/>
        <v>175.51</v>
      </c>
      <c r="Q2926" t="s">
        <v>8315</v>
      </c>
      <c r="R2926" t="s">
        <v>8357</v>
      </c>
      <c r="S2926" s="13">
        <f t="shared" si="199"/>
        <v>42103.556828703702</v>
      </c>
      <c r="T2926" s="13">
        <f t="shared" si="200"/>
        <v>42133.165972222225</v>
      </c>
      <c r="U2926">
        <f t="shared" si="20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97"/>
        <v>102</v>
      </c>
      <c r="P2927">
        <f t="shared" si="198"/>
        <v>231.66</v>
      </c>
      <c r="Q2927" t="s">
        <v>8315</v>
      </c>
      <c r="R2927" t="s">
        <v>8357</v>
      </c>
      <c r="S2927" s="13">
        <f t="shared" si="199"/>
        <v>41863.584120370368</v>
      </c>
      <c r="T2927" s="13">
        <f t="shared" si="200"/>
        <v>41893.584120370368</v>
      </c>
      <c r="U2927">
        <f t="shared" si="201"/>
        <v>2014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97"/>
        <v>125</v>
      </c>
      <c r="P2928">
        <f t="shared" si="198"/>
        <v>75</v>
      </c>
      <c r="Q2928" t="s">
        <v>8315</v>
      </c>
      <c r="R2928" t="s">
        <v>8357</v>
      </c>
      <c r="S2928" s="13">
        <f t="shared" si="199"/>
        <v>42044.765960648147</v>
      </c>
      <c r="T2928" s="13">
        <f t="shared" si="200"/>
        <v>42058.765960648147</v>
      </c>
      <c r="U2928">
        <f t="shared" si="201"/>
        <v>2015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97"/>
        <v>131</v>
      </c>
      <c r="P2929">
        <f t="shared" si="198"/>
        <v>112.14</v>
      </c>
      <c r="Q2929" t="s">
        <v>8315</v>
      </c>
      <c r="R2929" t="s">
        <v>8357</v>
      </c>
      <c r="S2929" s="13">
        <f t="shared" si="199"/>
        <v>41806.669317129628</v>
      </c>
      <c r="T2929" s="13">
        <f t="shared" si="200"/>
        <v>41835.208333333336</v>
      </c>
      <c r="U2929">
        <f t="shared" si="20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97"/>
        <v>100</v>
      </c>
      <c r="P2930">
        <f t="shared" si="198"/>
        <v>41.67</v>
      </c>
      <c r="Q2930" t="s">
        <v>8315</v>
      </c>
      <c r="R2930" t="s">
        <v>8357</v>
      </c>
      <c r="S2930" s="13">
        <f t="shared" si="199"/>
        <v>42403.998217592598</v>
      </c>
      <c r="T2930" s="13">
        <f t="shared" si="200"/>
        <v>42433.998217592598</v>
      </c>
      <c r="U2930">
        <f t="shared" si="201"/>
        <v>2016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97"/>
        <v>102</v>
      </c>
      <c r="P2931">
        <f t="shared" si="198"/>
        <v>255.17</v>
      </c>
      <c r="Q2931" t="s">
        <v>8315</v>
      </c>
      <c r="R2931" t="s">
        <v>8357</v>
      </c>
      <c r="S2931" s="13">
        <f t="shared" si="199"/>
        <v>41754.564328703702</v>
      </c>
      <c r="T2931" s="13">
        <f t="shared" si="200"/>
        <v>41784.564328703702</v>
      </c>
      <c r="U2931">
        <f t="shared" si="201"/>
        <v>2014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97"/>
        <v>101</v>
      </c>
      <c r="P2932">
        <f t="shared" si="198"/>
        <v>162.77000000000001</v>
      </c>
      <c r="Q2932" t="s">
        <v>8315</v>
      </c>
      <c r="R2932" t="s">
        <v>8357</v>
      </c>
      <c r="S2932" s="13">
        <f t="shared" si="199"/>
        <v>42101.584074074075</v>
      </c>
      <c r="T2932" s="13">
        <f t="shared" si="200"/>
        <v>42131.584074074075</v>
      </c>
      <c r="U2932">
        <f t="shared" si="20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97"/>
        <v>106</v>
      </c>
      <c r="P2933">
        <f t="shared" si="198"/>
        <v>88.33</v>
      </c>
      <c r="Q2933" t="s">
        <v>8315</v>
      </c>
      <c r="R2933" t="s">
        <v>8357</v>
      </c>
      <c r="S2933" s="13">
        <f t="shared" si="199"/>
        <v>41872.291238425925</v>
      </c>
      <c r="T2933" s="13">
        <f t="shared" si="200"/>
        <v>41897.255555555559</v>
      </c>
      <c r="U2933">
        <f t="shared" si="201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97"/>
        <v>105</v>
      </c>
      <c r="P2934">
        <f t="shared" si="198"/>
        <v>85.74</v>
      </c>
      <c r="Q2934" t="s">
        <v>8315</v>
      </c>
      <c r="R2934" t="s">
        <v>8357</v>
      </c>
      <c r="S2934" s="13">
        <f t="shared" si="199"/>
        <v>42025.164780092593</v>
      </c>
      <c r="T2934" s="13">
        <f t="shared" si="200"/>
        <v>42056.458333333328</v>
      </c>
      <c r="U2934">
        <f t="shared" si="20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97"/>
        <v>103</v>
      </c>
      <c r="P2935">
        <f t="shared" si="198"/>
        <v>47.57</v>
      </c>
      <c r="Q2935" t="s">
        <v>8315</v>
      </c>
      <c r="R2935" t="s">
        <v>8357</v>
      </c>
      <c r="S2935" s="13">
        <f t="shared" si="199"/>
        <v>42495.956631944442</v>
      </c>
      <c r="T2935" s="13">
        <f t="shared" si="200"/>
        <v>42525.956631944442</v>
      </c>
      <c r="U2935">
        <f t="shared" si="20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97"/>
        <v>108</v>
      </c>
      <c r="P2936">
        <f t="shared" si="198"/>
        <v>72.97</v>
      </c>
      <c r="Q2936" t="s">
        <v>8315</v>
      </c>
      <c r="R2936" t="s">
        <v>8357</v>
      </c>
      <c r="S2936" s="13">
        <f t="shared" si="199"/>
        <v>41775.636157407411</v>
      </c>
      <c r="T2936" s="13">
        <f t="shared" si="200"/>
        <v>41805.636157407411</v>
      </c>
      <c r="U2936">
        <f t="shared" si="20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97"/>
        <v>101</v>
      </c>
      <c r="P2937">
        <f t="shared" si="198"/>
        <v>90.54</v>
      </c>
      <c r="Q2937" t="s">
        <v>8315</v>
      </c>
      <c r="R2937" t="s">
        <v>8357</v>
      </c>
      <c r="S2937" s="13">
        <f t="shared" si="199"/>
        <v>42553.583425925928</v>
      </c>
      <c r="T2937" s="13">
        <f t="shared" si="200"/>
        <v>42611.708333333328</v>
      </c>
      <c r="U2937">
        <f t="shared" si="201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97"/>
        <v>128</v>
      </c>
      <c r="P2938">
        <f t="shared" si="198"/>
        <v>37.65</v>
      </c>
      <c r="Q2938" t="s">
        <v>8315</v>
      </c>
      <c r="R2938" t="s">
        <v>8357</v>
      </c>
      <c r="S2938" s="13">
        <f t="shared" si="199"/>
        <v>41912.650729166664</v>
      </c>
      <c r="T2938" s="13">
        <f t="shared" si="200"/>
        <v>41925.207638888889</v>
      </c>
      <c r="U2938">
        <f t="shared" si="20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97"/>
        <v>133</v>
      </c>
      <c r="P2939">
        <f t="shared" si="198"/>
        <v>36.36</v>
      </c>
      <c r="Q2939" t="s">
        <v>8315</v>
      </c>
      <c r="R2939" t="s">
        <v>8357</v>
      </c>
      <c r="S2939" s="13">
        <f t="shared" si="199"/>
        <v>41803.457326388889</v>
      </c>
      <c r="T2939" s="13">
        <f t="shared" si="200"/>
        <v>41833.457326388889</v>
      </c>
      <c r="U2939">
        <f t="shared" si="201"/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97"/>
        <v>101</v>
      </c>
      <c r="P2940">
        <f t="shared" si="198"/>
        <v>126.72</v>
      </c>
      <c r="Q2940" t="s">
        <v>8315</v>
      </c>
      <c r="R2940" t="s">
        <v>8357</v>
      </c>
      <c r="S2940" s="13">
        <f t="shared" si="199"/>
        <v>42004.703865740739</v>
      </c>
      <c r="T2940" s="13">
        <f t="shared" si="200"/>
        <v>42034.703865740739</v>
      </c>
      <c r="U2940">
        <f t="shared" si="201"/>
        <v>2014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97"/>
        <v>103</v>
      </c>
      <c r="P2941">
        <f t="shared" si="198"/>
        <v>329.2</v>
      </c>
      <c r="Q2941" t="s">
        <v>8315</v>
      </c>
      <c r="R2941" t="s">
        <v>8357</v>
      </c>
      <c r="S2941" s="13">
        <f t="shared" si="199"/>
        <v>41845.809166666666</v>
      </c>
      <c r="T2941" s="13">
        <f t="shared" si="200"/>
        <v>41879.041666666664</v>
      </c>
      <c r="U2941">
        <f t="shared" si="20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97"/>
        <v>107</v>
      </c>
      <c r="P2942">
        <f t="shared" si="198"/>
        <v>81.239999999999995</v>
      </c>
      <c r="Q2942" t="s">
        <v>8315</v>
      </c>
      <c r="R2942" t="s">
        <v>8357</v>
      </c>
      <c r="S2942" s="13">
        <f t="shared" si="199"/>
        <v>41982.773356481484</v>
      </c>
      <c r="T2942" s="13">
        <f t="shared" si="200"/>
        <v>42022.773356481484</v>
      </c>
      <c r="U2942">
        <f t="shared" si="20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97"/>
        <v>0</v>
      </c>
      <c r="P2943">
        <f t="shared" si="198"/>
        <v>1</v>
      </c>
      <c r="Q2943" t="s">
        <v>8315</v>
      </c>
      <c r="R2943" t="s">
        <v>8355</v>
      </c>
      <c r="S2943" s="13">
        <f t="shared" si="199"/>
        <v>42034.960127314815</v>
      </c>
      <c r="T2943" s="13">
        <f t="shared" si="200"/>
        <v>42064.960127314815</v>
      </c>
      <c r="U2943">
        <f t="shared" si="201"/>
        <v>2015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97"/>
        <v>20</v>
      </c>
      <c r="P2944">
        <f t="shared" si="198"/>
        <v>202.23</v>
      </c>
      <c r="Q2944" t="s">
        <v>8315</v>
      </c>
      <c r="R2944" t="s">
        <v>8355</v>
      </c>
      <c r="S2944" s="13">
        <f t="shared" si="199"/>
        <v>42334.803923611107</v>
      </c>
      <c r="T2944" s="13">
        <f t="shared" si="200"/>
        <v>42354.845833333333</v>
      </c>
      <c r="U2944">
        <f t="shared" si="201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97"/>
        <v>0</v>
      </c>
      <c r="P2945">
        <f t="shared" si="198"/>
        <v>0</v>
      </c>
      <c r="Q2945" t="s">
        <v>8315</v>
      </c>
      <c r="R2945" t="s">
        <v>8355</v>
      </c>
      <c r="S2945" s="13">
        <f t="shared" si="199"/>
        <v>42077.129398148143</v>
      </c>
      <c r="T2945" s="13">
        <f t="shared" si="200"/>
        <v>42107.129398148143</v>
      </c>
      <c r="U2945">
        <f t="shared" si="20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02">ROUND(E2946/D2946*100,0)</f>
        <v>1</v>
      </c>
      <c r="P2946">
        <f t="shared" si="198"/>
        <v>100</v>
      </c>
      <c r="Q2946" t="s">
        <v>8315</v>
      </c>
      <c r="R2946" t="s">
        <v>8355</v>
      </c>
      <c r="S2946" s="13">
        <f t="shared" si="199"/>
        <v>42132.9143287037</v>
      </c>
      <c r="T2946" s="13">
        <f t="shared" si="200"/>
        <v>42162.9143287037</v>
      </c>
      <c r="U2946">
        <f t="shared" si="20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02"/>
        <v>0</v>
      </c>
      <c r="P2947">
        <f t="shared" ref="P2947:P3010" si="203">IFERROR(ROUND(E2947/L2947,2),0)</f>
        <v>0</v>
      </c>
      <c r="Q2947" t="s">
        <v>8315</v>
      </c>
      <c r="R2947" t="s">
        <v>8355</v>
      </c>
      <c r="S2947" s="13">
        <f t="shared" ref="S2947:S3010" si="204">(((J2947/60)/60)/24)+DATE(1970,1,1)</f>
        <v>42118.139583333337</v>
      </c>
      <c r="T2947" s="13">
        <f t="shared" ref="T2947:T3010" si="205">(((I2947/60)/60)/24)+DATE(1970,1,1)</f>
        <v>42148.139583333337</v>
      </c>
      <c r="U2947">
        <f t="shared" si="201"/>
        <v>2015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02"/>
        <v>0</v>
      </c>
      <c r="P2948">
        <f t="shared" si="203"/>
        <v>1</v>
      </c>
      <c r="Q2948" t="s">
        <v>8315</v>
      </c>
      <c r="R2948" t="s">
        <v>8355</v>
      </c>
      <c r="S2948" s="13">
        <f t="shared" si="204"/>
        <v>42567.531157407408</v>
      </c>
      <c r="T2948" s="13">
        <f t="shared" si="205"/>
        <v>42597.531157407408</v>
      </c>
      <c r="U2948">
        <f t="shared" si="201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02"/>
        <v>4</v>
      </c>
      <c r="P2949">
        <f t="shared" si="203"/>
        <v>82.46</v>
      </c>
      <c r="Q2949" t="s">
        <v>8315</v>
      </c>
      <c r="R2949" t="s">
        <v>8355</v>
      </c>
      <c r="S2949" s="13">
        <f t="shared" si="204"/>
        <v>42649.562118055561</v>
      </c>
      <c r="T2949" s="13">
        <f t="shared" si="205"/>
        <v>42698.715972222228</v>
      </c>
      <c r="U2949">
        <f t="shared" si="201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02"/>
        <v>0</v>
      </c>
      <c r="P2950">
        <f t="shared" si="203"/>
        <v>2.67</v>
      </c>
      <c r="Q2950" t="s">
        <v>8315</v>
      </c>
      <c r="R2950" t="s">
        <v>8355</v>
      </c>
      <c r="S2950" s="13">
        <f t="shared" si="204"/>
        <v>42097.649224537032</v>
      </c>
      <c r="T2950" s="13">
        <f t="shared" si="205"/>
        <v>42157.649224537032</v>
      </c>
      <c r="U2950">
        <f t="shared" si="201"/>
        <v>2015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02"/>
        <v>3</v>
      </c>
      <c r="P2951">
        <f t="shared" si="203"/>
        <v>12.5</v>
      </c>
      <c r="Q2951" t="s">
        <v>8315</v>
      </c>
      <c r="R2951" t="s">
        <v>8355</v>
      </c>
      <c r="S2951" s="13">
        <f t="shared" si="204"/>
        <v>42297.823113425926</v>
      </c>
      <c r="T2951" s="13">
        <f t="shared" si="205"/>
        <v>42327.864780092597</v>
      </c>
      <c r="U2951">
        <f t="shared" si="201"/>
        <v>2015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02"/>
        <v>0</v>
      </c>
      <c r="P2952">
        <f t="shared" si="203"/>
        <v>0</v>
      </c>
      <c r="Q2952" t="s">
        <v>8315</v>
      </c>
      <c r="R2952" t="s">
        <v>8355</v>
      </c>
      <c r="S2952" s="13">
        <f t="shared" si="204"/>
        <v>42362.36518518519</v>
      </c>
      <c r="T2952" s="13">
        <f t="shared" si="205"/>
        <v>42392.36518518519</v>
      </c>
      <c r="U2952">
        <f t="shared" si="201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02"/>
        <v>2</v>
      </c>
      <c r="P2953">
        <f t="shared" si="203"/>
        <v>18.899999999999999</v>
      </c>
      <c r="Q2953" t="s">
        <v>8315</v>
      </c>
      <c r="R2953" t="s">
        <v>8355</v>
      </c>
      <c r="S2953" s="13">
        <f t="shared" si="204"/>
        <v>41872.802928240737</v>
      </c>
      <c r="T2953" s="13">
        <f t="shared" si="205"/>
        <v>41917.802928240737</v>
      </c>
      <c r="U2953">
        <f t="shared" si="201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02"/>
        <v>8</v>
      </c>
      <c r="P2954">
        <f t="shared" si="203"/>
        <v>200.63</v>
      </c>
      <c r="Q2954" t="s">
        <v>8315</v>
      </c>
      <c r="R2954" t="s">
        <v>8355</v>
      </c>
      <c r="S2954" s="13">
        <f t="shared" si="204"/>
        <v>42628.690266203703</v>
      </c>
      <c r="T2954" s="13">
        <f t="shared" si="205"/>
        <v>42660.166666666672</v>
      </c>
      <c r="U2954">
        <f t="shared" si="201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02"/>
        <v>0</v>
      </c>
      <c r="P2955">
        <f t="shared" si="203"/>
        <v>201.67</v>
      </c>
      <c r="Q2955" t="s">
        <v>8315</v>
      </c>
      <c r="R2955" t="s">
        <v>8355</v>
      </c>
      <c r="S2955" s="13">
        <f t="shared" si="204"/>
        <v>42255.791909722218</v>
      </c>
      <c r="T2955" s="13">
        <f t="shared" si="205"/>
        <v>42285.791909722218</v>
      </c>
      <c r="U2955">
        <f t="shared" si="201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02"/>
        <v>0</v>
      </c>
      <c r="P2956">
        <f t="shared" si="203"/>
        <v>0</v>
      </c>
      <c r="Q2956" t="s">
        <v>8315</v>
      </c>
      <c r="R2956" t="s">
        <v>8355</v>
      </c>
      <c r="S2956" s="13">
        <f t="shared" si="204"/>
        <v>42790.583368055552</v>
      </c>
      <c r="T2956" s="13">
        <f t="shared" si="205"/>
        <v>42810.541701388895</v>
      </c>
      <c r="U2956">
        <f t="shared" si="201"/>
        <v>2017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02"/>
        <v>60</v>
      </c>
      <c r="P2957">
        <f t="shared" si="203"/>
        <v>65</v>
      </c>
      <c r="Q2957" t="s">
        <v>8315</v>
      </c>
      <c r="R2957" t="s">
        <v>8355</v>
      </c>
      <c r="S2957" s="13">
        <f t="shared" si="204"/>
        <v>42141.741307870368</v>
      </c>
      <c r="T2957" s="13">
        <f t="shared" si="205"/>
        <v>42171.741307870368</v>
      </c>
      <c r="U2957">
        <f t="shared" si="201"/>
        <v>2015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02"/>
        <v>17</v>
      </c>
      <c r="P2958">
        <f t="shared" si="203"/>
        <v>66.099999999999994</v>
      </c>
      <c r="Q2958" t="s">
        <v>8315</v>
      </c>
      <c r="R2958" t="s">
        <v>8355</v>
      </c>
      <c r="S2958" s="13">
        <f t="shared" si="204"/>
        <v>42464.958912037036</v>
      </c>
      <c r="T2958" s="13">
        <f t="shared" si="205"/>
        <v>42494.958912037036</v>
      </c>
      <c r="U2958">
        <f t="shared" si="201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02"/>
        <v>2</v>
      </c>
      <c r="P2959">
        <f t="shared" si="203"/>
        <v>93.33</v>
      </c>
      <c r="Q2959" t="s">
        <v>8315</v>
      </c>
      <c r="R2959" t="s">
        <v>8355</v>
      </c>
      <c r="S2959" s="13">
        <f t="shared" si="204"/>
        <v>42031.011249999996</v>
      </c>
      <c r="T2959" s="13">
        <f t="shared" si="205"/>
        <v>42090.969583333332</v>
      </c>
      <c r="U2959">
        <f t="shared" si="201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02"/>
        <v>0</v>
      </c>
      <c r="P2960">
        <f t="shared" si="203"/>
        <v>0</v>
      </c>
      <c r="Q2960" t="s">
        <v>8315</v>
      </c>
      <c r="R2960" t="s">
        <v>8355</v>
      </c>
      <c r="S2960" s="13">
        <f t="shared" si="204"/>
        <v>42438.779131944444</v>
      </c>
      <c r="T2960" s="13">
        <f t="shared" si="205"/>
        <v>42498.73746527778</v>
      </c>
      <c r="U2960">
        <f t="shared" si="201"/>
        <v>2016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02"/>
        <v>0</v>
      </c>
      <c r="P2961">
        <f t="shared" si="203"/>
        <v>0</v>
      </c>
      <c r="Q2961" t="s">
        <v>8315</v>
      </c>
      <c r="R2961" t="s">
        <v>8355</v>
      </c>
      <c r="S2961" s="13">
        <f t="shared" si="204"/>
        <v>42498.008391203708</v>
      </c>
      <c r="T2961" s="13">
        <f t="shared" si="205"/>
        <v>42528.008391203708</v>
      </c>
      <c r="U2961">
        <f t="shared" ref="U2961:U3024" si="206">YEAR(S2961)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02"/>
        <v>0</v>
      </c>
      <c r="P2962">
        <f t="shared" si="203"/>
        <v>0</v>
      </c>
      <c r="Q2962" t="s">
        <v>8315</v>
      </c>
      <c r="R2962" t="s">
        <v>8355</v>
      </c>
      <c r="S2962" s="13">
        <f t="shared" si="204"/>
        <v>41863.757210648146</v>
      </c>
      <c r="T2962" s="13">
        <f t="shared" si="205"/>
        <v>41893.757210648146</v>
      </c>
      <c r="U2962">
        <f t="shared" si="206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02"/>
        <v>110</v>
      </c>
      <c r="P2963">
        <f t="shared" si="203"/>
        <v>50.75</v>
      </c>
      <c r="Q2963" t="s">
        <v>8315</v>
      </c>
      <c r="R2963" t="s">
        <v>8316</v>
      </c>
      <c r="S2963" s="13">
        <f t="shared" si="204"/>
        <v>42061.212488425925</v>
      </c>
      <c r="T2963" s="13">
        <f t="shared" si="205"/>
        <v>42089.166666666672</v>
      </c>
      <c r="U2963">
        <f t="shared" si="206"/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02"/>
        <v>122</v>
      </c>
      <c r="P2964">
        <f t="shared" si="203"/>
        <v>60.9</v>
      </c>
      <c r="Q2964" t="s">
        <v>8315</v>
      </c>
      <c r="R2964" t="s">
        <v>8316</v>
      </c>
      <c r="S2964" s="13">
        <f t="shared" si="204"/>
        <v>42036.24428240741</v>
      </c>
      <c r="T2964" s="13">
        <f t="shared" si="205"/>
        <v>42064.290972222225</v>
      </c>
      <c r="U2964">
        <f t="shared" si="206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02"/>
        <v>107</v>
      </c>
      <c r="P2965">
        <f t="shared" si="203"/>
        <v>109.03</v>
      </c>
      <c r="Q2965" t="s">
        <v>8315</v>
      </c>
      <c r="R2965" t="s">
        <v>8316</v>
      </c>
      <c r="S2965" s="13">
        <f t="shared" si="204"/>
        <v>42157.470185185186</v>
      </c>
      <c r="T2965" s="13">
        <f t="shared" si="205"/>
        <v>42187.470185185186</v>
      </c>
      <c r="U2965">
        <f t="shared" si="206"/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02"/>
        <v>101</v>
      </c>
      <c r="P2966">
        <f t="shared" si="203"/>
        <v>25.69</v>
      </c>
      <c r="Q2966" t="s">
        <v>8315</v>
      </c>
      <c r="R2966" t="s">
        <v>8316</v>
      </c>
      <c r="S2966" s="13">
        <f t="shared" si="204"/>
        <v>41827.909942129627</v>
      </c>
      <c r="T2966" s="13">
        <f t="shared" si="205"/>
        <v>41857.897222222222</v>
      </c>
      <c r="U2966">
        <f t="shared" si="206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02"/>
        <v>109</v>
      </c>
      <c r="P2967">
        <f t="shared" si="203"/>
        <v>41.92</v>
      </c>
      <c r="Q2967" t="s">
        <v>8315</v>
      </c>
      <c r="R2967" t="s">
        <v>8316</v>
      </c>
      <c r="S2967" s="13">
        <f t="shared" si="204"/>
        <v>42162.729548611111</v>
      </c>
      <c r="T2967" s="13">
        <f t="shared" si="205"/>
        <v>42192.729548611111</v>
      </c>
      <c r="U2967">
        <f t="shared" si="206"/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02"/>
        <v>114</v>
      </c>
      <c r="P2968">
        <f t="shared" si="203"/>
        <v>88.77</v>
      </c>
      <c r="Q2968" t="s">
        <v>8315</v>
      </c>
      <c r="R2968" t="s">
        <v>8316</v>
      </c>
      <c r="S2968" s="13">
        <f t="shared" si="204"/>
        <v>42233.738564814819</v>
      </c>
      <c r="T2968" s="13">
        <f t="shared" si="205"/>
        <v>42263.738564814819</v>
      </c>
      <c r="U2968">
        <f t="shared" si="20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02"/>
        <v>114</v>
      </c>
      <c r="P2969">
        <f t="shared" si="203"/>
        <v>80.23</v>
      </c>
      <c r="Q2969" t="s">
        <v>8315</v>
      </c>
      <c r="R2969" t="s">
        <v>8316</v>
      </c>
      <c r="S2969" s="13">
        <f t="shared" si="204"/>
        <v>42042.197824074072</v>
      </c>
      <c r="T2969" s="13">
        <f t="shared" si="205"/>
        <v>42072.156157407408</v>
      </c>
      <c r="U2969">
        <f t="shared" si="206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02"/>
        <v>106</v>
      </c>
      <c r="P2970">
        <f t="shared" si="203"/>
        <v>78.94</v>
      </c>
      <c r="Q2970" t="s">
        <v>8315</v>
      </c>
      <c r="R2970" t="s">
        <v>8316</v>
      </c>
      <c r="S2970" s="13">
        <f t="shared" si="204"/>
        <v>42585.523842592593</v>
      </c>
      <c r="T2970" s="13">
        <f t="shared" si="205"/>
        <v>42599.165972222225</v>
      </c>
      <c r="U2970">
        <f t="shared" si="206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02"/>
        <v>163</v>
      </c>
      <c r="P2971">
        <f t="shared" si="203"/>
        <v>95.59</v>
      </c>
      <c r="Q2971" t="s">
        <v>8315</v>
      </c>
      <c r="R2971" t="s">
        <v>8316</v>
      </c>
      <c r="S2971" s="13">
        <f t="shared" si="204"/>
        <v>42097.786493055552</v>
      </c>
      <c r="T2971" s="13">
        <f t="shared" si="205"/>
        <v>42127.952083333337</v>
      </c>
      <c r="U2971">
        <f t="shared" si="206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02"/>
        <v>106</v>
      </c>
      <c r="P2972">
        <f t="shared" si="203"/>
        <v>69.89</v>
      </c>
      <c r="Q2972" t="s">
        <v>8315</v>
      </c>
      <c r="R2972" t="s">
        <v>8316</v>
      </c>
      <c r="S2972" s="13">
        <f t="shared" si="204"/>
        <v>41808.669571759259</v>
      </c>
      <c r="T2972" s="13">
        <f t="shared" si="205"/>
        <v>41838.669571759259</v>
      </c>
      <c r="U2972">
        <f t="shared" si="206"/>
        <v>2014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02"/>
        <v>100</v>
      </c>
      <c r="P2973">
        <f t="shared" si="203"/>
        <v>74.53</v>
      </c>
      <c r="Q2973" t="s">
        <v>8315</v>
      </c>
      <c r="R2973" t="s">
        <v>8316</v>
      </c>
      <c r="S2973" s="13">
        <f t="shared" si="204"/>
        <v>41852.658310185187</v>
      </c>
      <c r="T2973" s="13">
        <f t="shared" si="205"/>
        <v>41882.658310185187</v>
      </c>
      <c r="U2973">
        <f t="shared" si="206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02"/>
        <v>105</v>
      </c>
      <c r="P2974">
        <f t="shared" si="203"/>
        <v>123.94</v>
      </c>
      <c r="Q2974" t="s">
        <v>8315</v>
      </c>
      <c r="R2974" t="s">
        <v>8316</v>
      </c>
      <c r="S2974" s="13">
        <f t="shared" si="204"/>
        <v>42694.110185185185</v>
      </c>
      <c r="T2974" s="13">
        <f t="shared" si="205"/>
        <v>42709.041666666672</v>
      </c>
      <c r="U2974">
        <f t="shared" si="206"/>
        <v>2016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02"/>
        <v>175</v>
      </c>
      <c r="P2975">
        <f t="shared" si="203"/>
        <v>264.85000000000002</v>
      </c>
      <c r="Q2975" t="s">
        <v>8315</v>
      </c>
      <c r="R2975" t="s">
        <v>8316</v>
      </c>
      <c r="S2975" s="13">
        <f t="shared" si="204"/>
        <v>42341.818379629629</v>
      </c>
      <c r="T2975" s="13">
        <f t="shared" si="205"/>
        <v>42370.166666666672</v>
      </c>
      <c r="U2975">
        <f t="shared" si="206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02"/>
        <v>102</v>
      </c>
      <c r="P2976">
        <f t="shared" si="203"/>
        <v>58.62</v>
      </c>
      <c r="Q2976" t="s">
        <v>8315</v>
      </c>
      <c r="R2976" t="s">
        <v>8316</v>
      </c>
      <c r="S2976" s="13">
        <f t="shared" si="204"/>
        <v>41880.061006944445</v>
      </c>
      <c r="T2976" s="13">
        <f t="shared" si="205"/>
        <v>41908.065972222219</v>
      </c>
      <c r="U2976">
        <f t="shared" si="20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02"/>
        <v>100</v>
      </c>
      <c r="P2977">
        <f t="shared" si="203"/>
        <v>70.88</v>
      </c>
      <c r="Q2977" t="s">
        <v>8315</v>
      </c>
      <c r="R2977" t="s">
        <v>8316</v>
      </c>
      <c r="S2977" s="13">
        <f t="shared" si="204"/>
        <v>41941.683865740742</v>
      </c>
      <c r="T2977" s="13">
        <f t="shared" si="205"/>
        <v>41970.125</v>
      </c>
      <c r="U2977">
        <f t="shared" si="20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02"/>
        <v>171</v>
      </c>
      <c r="P2978">
        <f t="shared" si="203"/>
        <v>8.57</v>
      </c>
      <c r="Q2978" t="s">
        <v>8315</v>
      </c>
      <c r="R2978" t="s">
        <v>8316</v>
      </c>
      <c r="S2978" s="13">
        <f t="shared" si="204"/>
        <v>42425.730671296296</v>
      </c>
      <c r="T2978" s="13">
        <f t="shared" si="205"/>
        <v>42442.5</v>
      </c>
      <c r="U2978">
        <f t="shared" si="206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02"/>
        <v>114</v>
      </c>
      <c r="P2979">
        <f t="shared" si="203"/>
        <v>113.57</v>
      </c>
      <c r="Q2979" t="s">
        <v>8315</v>
      </c>
      <c r="R2979" t="s">
        <v>8316</v>
      </c>
      <c r="S2979" s="13">
        <f t="shared" si="204"/>
        <v>42026.88118055556</v>
      </c>
      <c r="T2979" s="13">
        <f t="shared" si="205"/>
        <v>42086.093055555553</v>
      </c>
      <c r="U2979">
        <f t="shared" si="206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02"/>
        <v>129</v>
      </c>
      <c r="P2980">
        <f t="shared" si="203"/>
        <v>60.69</v>
      </c>
      <c r="Q2980" t="s">
        <v>8315</v>
      </c>
      <c r="R2980" t="s">
        <v>8316</v>
      </c>
      <c r="S2980" s="13">
        <f t="shared" si="204"/>
        <v>41922.640590277777</v>
      </c>
      <c r="T2980" s="13">
        <f t="shared" si="205"/>
        <v>41932.249305555553</v>
      </c>
      <c r="U2980">
        <f t="shared" si="206"/>
        <v>2014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02"/>
        <v>101</v>
      </c>
      <c r="P2981">
        <f t="shared" si="203"/>
        <v>110.22</v>
      </c>
      <c r="Q2981" t="s">
        <v>8315</v>
      </c>
      <c r="R2981" t="s">
        <v>8316</v>
      </c>
      <c r="S2981" s="13">
        <f t="shared" si="204"/>
        <v>41993.824340277773</v>
      </c>
      <c r="T2981" s="13">
        <f t="shared" si="205"/>
        <v>42010.25</v>
      </c>
      <c r="U2981">
        <f t="shared" si="206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02"/>
        <v>109</v>
      </c>
      <c r="P2982">
        <f t="shared" si="203"/>
        <v>136.46</v>
      </c>
      <c r="Q2982" t="s">
        <v>8315</v>
      </c>
      <c r="R2982" t="s">
        <v>8316</v>
      </c>
      <c r="S2982" s="13">
        <f t="shared" si="204"/>
        <v>42219.915856481486</v>
      </c>
      <c r="T2982" s="13">
        <f t="shared" si="205"/>
        <v>42240.083333333328</v>
      </c>
      <c r="U2982">
        <f t="shared" si="20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02"/>
        <v>129</v>
      </c>
      <c r="P2983">
        <f t="shared" si="203"/>
        <v>53.16</v>
      </c>
      <c r="Q2983" t="s">
        <v>8315</v>
      </c>
      <c r="R2983" t="s">
        <v>8355</v>
      </c>
      <c r="S2983" s="13">
        <f t="shared" si="204"/>
        <v>42225.559675925921</v>
      </c>
      <c r="T2983" s="13">
        <f t="shared" si="205"/>
        <v>42270.559675925921</v>
      </c>
      <c r="U2983">
        <f t="shared" si="20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02"/>
        <v>102</v>
      </c>
      <c r="P2984">
        <f t="shared" si="203"/>
        <v>86.49</v>
      </c>
      <c r="Q2984" t="s">
        <v>8315</v>
      </c>
      <c r="R2984" t="s">
        <v>8355</v>
      </c>
      <c r="S2984" s="13">
        <f t="shared" si="204"/>
        <v>42381.686840277776</v>
      </c>
      <c r="T2984" s="13">
        <f t="shared" si="205"/>
        <v>42411.686840277776</v>
      </c>
      <c r="U2984">
        <f t="shared" si="20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02"/>
        <v>147</v>
      </c>
      <c r="P2985">
        <f t="shared" si="203"/>
        <v>155.24</v>
      </c>
      <c r="Q2985" t="s">
        <v>8315</v>
      </c>
      <c r="R2985" t="s">
        <v>8355</v>
      </c>
      <c r="S2985" s="13">
        <f t="shared" si="204"/>
        <v>41894.632361111115</v>
      </c>
      <c r="T2985" s="13">
        <f t="shared" si="205"/>
        <v>41954.674027777779</v>
      </c>
      <c r="U2985">
        <f t="shared" si="20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02"/>
        <v>100</v>
      </c>
      <c r="P2986">
        <f t="shared" si="203"/>
        <v>115.08</v>
      </c>
      <c r="Q2986" t="s">
        <v>8315</v>
      </c>
      <c r="R2986" t="s">
        <v>8355</v>
      </c>
      <c r="S2986" s="13">
        <f t="shared" si="204"/>
        <v>42576.278715277775</v>
      </c>
      <c r="T2986" s="13">
        <f t="shared" si="205"/>
        <v>42606.278715277775</v>
      </c>
      <c r="U2986">
        <f t="shared" si="20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02"/>
        <v>122</v>
      </c>
      <c r="P2987">
        <f t="shared" si="203"/>
        <v>109.59</v>
      </c>
      <c r="Q2987" t="s">
        <v>8315</v>
      </c>
      <c r="R2987" t="s">
        <v>8355</v>
      </c>
      <c r="S2987" s="13">
        <f t="shared" si="204"/>
        <v>42654.973703703698</v>
      </c>
      <c r="T2987" s="13">
        <f t="shared" si="205"/>
        <v>42674.166666666672</v>
      </c>
      <c r="U2987">
        <f t="shared" si="20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02"/>
        <v>106</v>
      </c>
      <c r="P2988">
        <f t="shared" si="203"/>
        <v>45.21</v>
      </c>
      <c r="Q2988" t="s">
        <v>8315</v>
      </c>
      <c r="R2988" t="s">
        <v>8355</v>
      </c>
      <c r="S2988" s="13">
        <f t="shared" si="204"/>
        <v>42431.500069444446</v>
      </c>
      <c r="T2988" s="13">
        <f t="shared" si="205"/>
        <v>42491.458402777775</v>
      </c>
      <c r="U2988">
        <f t="shared" si="20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02"/>
        <v>110</v>
      </c>
      <c r="P2989">
        <f t="shared" si="203"/>
        <v>104.15</v>
      </c>
      <c r="Q2989" t="s">
        <v>8315</v>
      </c>
      <c r="R2989" t="s">
        <v>8355</v>
      </c>
      <c r="S2989" s="13">
        <f t="shared" si="204"/>
        <v>42627.307303240741</v>
      </c>
      <c r="T2989" s="13">
        <f t="shared" si="205"/>
        <v>42656</v>
      </c>
      <c r="U2989">
        <f t="shared" si="206"/>
        <v>2016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02"/>
        <v>100</v>
      </c>
      <c r="P2990">
        <f t="shared" si="203"/>
        <v>35.71</v>
      </c>
      <c r="Q2990" t="s">
        <v>8315</v>
      </c>
      <c r="R2990" t="s">
        <v>8355</v>
      </c>
      <c r="S2990" s="13">
        <f t="shared" si="204"/>
        <v>42511.362048611118</v>
      </c>
      <c r="T2990" s="13">
        <f t="shared" si="205"/>
        <v>42541.362048611118</v>
      </c>
      <c r="U2990">
        <f t="shared" si="20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02"/>
        <v>177</v>
      </c>
      <c r="P2991">
        <f t="shared" si="203"/>
        <v>97</v>
      </c>
      <c r="Q2991" t="s">
        <v>8315</v>
      </c>
      <c r="R2991" t="s">
        <v>8355</v>
      </c>
      <c r="S2991" s="13">
        <f t="shared" si="204"/>
        <v>42337.02039351852</v>
      </c>
      <c r="T2991" s="13">
        <f t="shared" si="205"/>
        <v>42359.207638888889</v>
      </c>
      <c r="U2991">
        <f t="shared" si="206"/>
        <v>2015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02"/>
        <v>100</v>
      </c>
      <c r="P2992">
        <f t="shared" si="203"/>
        <v>370.37</v>
      </c>
      <c r="Q2992" t="s">
        <v>8315</v>
      </c>
      <c r="R2992" t="s">
        <v>8355</v>
      </c>
      <c r="S2992" s="13">
        <f t="shared" si="204"/>
        <v>42341.57430555555</v>
      </c>
      <c r="T2992" s="13">
        <f t="shared" si="205"/>
        <v>42376.57430555555</v>
      </c>
      <c r="U2992">
        <f t="shared" si="206"/>
        <v>2015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02"/>
        <v>103</v>
      </c>
      <c r="P2993">
        <f t="shared" si="203"/>
        <v>94.41</v>
      </c>
      <c r="Q2993" t="s">
        <v>8315</v>
      </c>
      <c r="R2993" t="s">
        <v>8355</v>
      </c>
      <c r="S2993" s="13">
        <f t="shared" si="204"/>
        <v>42740.837152777778</v>
      </c>
      <c r="T2993" s="13">
        <f t="shared" si="205"/>
        <v>42762.837152777778</v>
      </c>
      <c r="U2993">
        <f t="shared" si="20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02"/>
        <v>105</v>
      </c>
      <c r="P2994">
        <f t="shared" si="203"/>
        <v>48.98</v>
      </c>
      <c r="Q2994" t="s">
        <v>8315</v>
      </c>
      <c r="R2994" t="s">
        <v>8355</v>
      </c>
      <c r="S2994" s="13">
        <f t="shared" si="204"/>
        <v>42622.767476851848</v>
      </c>
      <c r="T2994" s="13">
        <f t="shared" si="205"/>
        <v>42652.767476851848</v>
      </c>
      <c r="U2994">
        <f t="shared" si="206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02"/>
        <v>100</v>
      </c>
      <c r="P2995">
        <f t="shared" si="203"/>
        <v>45.59</v>
      </c>
      <c r="Q2995" t="s">
        <v>8315</v>
      </c>
      <c r="R2995" t="s">
        <v>8355</v>
      </c>
      <c r="S2995" s="13">
        <f t="shared" si="204"/>
        <v>42390.838738425926</v>
      </c>
      <c r="T2995" s="13">
        <f t="shared" si="205"/>
        <v>42420.838738425926</v>
      </c>
      <c r="U2995">
        <f t="shared" si="20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02"/>
        <v>458</v>
      </c>
      <c r="P2996">
        <f t="shared" si="203"/>
        <v>23.28</v>
      </c>
      <c r="Q2996" t="s">
        <v>8315</v>
      </c>
      <c r="R2996" t="s">
        <v>8355</v>
      </c>
      <c r="S2996" s="13">
        <f t="shared" si="204"/>
        <v>41885.478842592594</v>
      </c>
      <c r="T2996" s="13">
        <f t="shared" si="205"/>
        <v>41915.478842592594</v>
      </c>
      <c r="U2996">
        <f t="shared" si="206"/>
        <v>2014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02"/>
        <v>105</v>
      </c>
      <c r="P2997">
        <f t="shared" si="203"/>
        <v>63.23</v>
      </c>
      <c r="Q2997" t="s">
        <v>8315</v>
      </c>
      <c r="R2997" t="s">
        <v>8355</v>
      </c>
      <c r="S2997" s="13">
        <f t="shared" si="204"/>
        <v>42724.665173611109</v>
      </c>
      <c r="T2997" s="13">
        <f t="shared" si="205"/>
        <v>42754.665173611109</v>
      </c>
      <c r="U2997">
        <f t="shared" si="206"/>
        <v>2016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02"/>
        <v>172</v>
      </c>
      <c r="P2998">
        <f t="shared" si="203"/>
        <v>153.52000000000001</v>
      </c>
      <c r="Q2998" t="s">
        <v>8315</v>
      </c>
      <c r="R2998" t="s">
        <v>8355</v>
      </c>
      <c r="S2998" s="13">
        <f t="shared" si="204"/>
        <v>42090.912500000006</v>
      </c>
      <c r="T2998" s="13">
        <f t="shared" si="205"/>
        <v>42150.912500000006</v>
      </c>
      <c r="U2998">
        <f t="shared" si="206"/>
        <v>2015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02"/>
        <v>104</v>
      </c>
      <c r="P2999">
        <f t="shared" si="203"/>
        <v>90.2</v>
      </c>
      <c r="Q2999" t="s">
        <v>8315</v>
      </c>
      <c r="R2999" t="s">
        <v>8355</v>
      </c>
      <c r="S2999" s="13">
        <f t="shared" si="204"/>
        <v>42775.733715277776</v>
      </c>
      <c r="T2999" s="13">
        <f t="shared" si="205"/>
        <v>42793.207638888889</v>
      </c>
      <c r="U2999">
        <f t="shared" si="206"/>
        <v>2017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02"/>
        <v>103</v>
      </c>
      <c r="P3000">
        <f t="shared" si="203"/>
        <v>118.97</v>
      </c>
      <c r="Q3000" t="s">
        <v>8315</v>
      </c>
      <c r="R3000" t="s">
        <v>8355</v>
      </c>
      <c r="S3000" s="13">
        <f t="shared" si="204"/>
        <v>41778.193622685183</v>
      </c>
      <c r="T3000" s="13">
        <f t="shared" si="205"/>
        <v>41806.184027777781</v>
      </c>
      <c r="U3000">
        <f t="shared" si="206"/>
        <v>2014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02"/>
        <v>119</v>
      </c>
      <c r="P3001">
        <f t="shared" si="203"/>
        <v>80.25</v>
      </c>
      <c r="Q3001" t="s">
        <v>8315</v>
      </c>
      <c r="R3001" t="s">
        <v>8355</v>
      </c>
      <c r="S3001" s="13">
        <f t="shared" si="204"/>
        <v>42780.740277777775</v>
      </c>
      <c r="T3001" s="13">
        <f t="shared" si="205"/>
        <v>42795.083333333328</v>
      </c>
      <c r="U3001">
        <f t="shared" si="206"/>
        <v>2017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02"/>
        <v>100</v>
      </c>
      <c r="P3002">
        <f t="shared" si="203"/>
        <v>62.5</v>
      </c>
      <c r="Q3002" t="s">
        <v>8315</v>
      </c>
      <c r="R3002" t="s">
        <v>8355</v>
      </c>
      <c r="S3002" s="13">
        <f t="shared" si="204"/>
        <v>42752.827199074076</v>
      </c>
      <c r="T3002" s="13">
        <f t="shared" si="205"/>
        <v>42766.75</v>
      </c>
      <c r="U3002">
        <f t="shared" si="20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02"/>
        <v>319</v>
      </c>
      <c r="P3003">
        <f t="shared" si="203"/>
        <v>131.38</v>
      </c>
      <c r="Q3003" t="s">
        <v>8315</v>
      </c>
      <c r="R3003" t="s">
        <v>8355</v>
      </c>
      <c r="S3003" s="13">
        <f t="shared" si="204"/>
        <v>42534.895625000005</v>
      </c>
      <c r="T3003" s="13">
        <f t="shared" si="205"/>
        <v>42564.895625000005</v>
      </c>
      <c r="U3003">
        <f t="shared" si="20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02"/>
        <v>109</v>
      </c>
      <c r="P3004">
        <f t="shared" si="203"/>
        <v>73.03</v>
      </c>
      <c r="Q3004" t="s">
        <v>8315</v>
      </c>
      <c r="R3004" t="s">
        <v>8355</v>
      </c>
      <c r="S3004" s="13">
        <f t="shared" si="204"/>
        <v>41239.83625</v>
      </c>
      <c r="T3004" s="13">
        <f t="shared" si="205"/>
        <v>41269.83625</v>
      </c>
      <c r="U3004">
        <f t="shared" si="206"/>
        <v>2012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02"/>
        <v>101</v>
      </c>
      <c r="P3005">
        <f t="shared" si="203"/>
        <v>178.53</v>
      </c>
      <c r="Q3005" t="s">
        <v>8315</v>
      </c>
      <c r="R3005" t="s">
        <v>8355</v>
      </c>
      <c r="S3005" s="13">
        <f t="shared" si="204"/>
        <v>42398.849259259259</v>
      </c>
      <c r="T3005" s="13">
        <f t="shared" si="205"/>
        <v>42430.249305555553</v>
      </c>
      <c r="U3005">
        <f t="shared" si="20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02"/>
        <v>113</v>
      </c>
      <c r="P3006">
        <f t="shared" si="203"/>
        <v>162.91</v>
      </c>
      <c r="Q3006" t="s">
        <v>8315</v>
      </c>
      <c r="R3006" t="s">
        <v>8355</v>
      </c>
      <c r="S3006" s="13">
        <f t="shared" si="204"/>
        <v>41928.881064814814</v>
      </c>
      <c r="T3006" s="13">
        <f t="shared" si="205"/>
        <v>41958.922731481478</v>
      </c>
      <c r="U3006">
        <f t="shared" si="20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02"/>
        <v>120</v>
      </c>
      <c r="P3007">
        <f t="shared" si="203"/>
        <v>108.24</v>
      </c>
      <c r="Q3007" t="s">
        <v>8315</v>
      </c>
      <c r="R3007" t="s">
        <v>8355</v>
      </c>
      <c r="S3007" s="13">
        <f t="shared" si="204"/>
        <v>41888.674826388888</v>
      </c>
      <c r="T3007" s="13">
        <f t="shared" si="205"/>
        <v>41918.674826388888</v>
      </c>
      <c r="U3007">
        <f t="shared" si="206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02"/>
        <v>108</v>
      </c>
      <c r="P3008">
        <f t="shared" si="203"/>
        <v>88.87</v>
      </c>
      <c r="Q3008" t="s">
        <v>8315</v>
      </c>
      <c r="R3008" t="s">
        <v>8355</v>
      </c>
      <c r="S3008" s="13">
        <f t="shared" si="204"/>
        <v>41957.756840277783</v>
      </c>
      <c r="T3008" s="13">
        <f t="shared" si="205"/>
        <v>41987.756840277783</v>
      </c>
      <c r="U3008">
        <f t="shared" si="20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02"/>
        <v>180</v>
      </c>
      <c r="P3009">
        <f t="shared" si="203"/>
        <v>54</v>
      </c>
      <c r="Q3009" t="s">
        <v>8315</v>
      </c>
      <c r="R3009" t="s">
        <v>8355</v>
      </c>
      <c r="S3009" s="13">
        <f t="shared" si="204"/>
        <v>42098.216238425928</v>
      </c>
      <c r="T3009" s="13">
        <f t="shared" si="205"/>
        <v>42119.216238425928</v>
      </c>
      <c r="U3009">
        <f t="shared" si="20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07">ROUND(E3010/D3010*100,0)</f>
        <v>101</v>
      </c>
      <c r="P3010">
        <f t="shared" si="203"/>
        <v>116.73</v>
      </c>
      <c r="Q3010" t="s">
        <v>8315</v>
      </c>
      <c r="R3010" t="s">
        <v>8355</v>
      </c>
      <c r="S3010" s="13">
        <f t="shared" si="204"/>
        <v>42360.212025462963</v>
      </c>
      <c r="T3010" s="13">
        <f t="shared" si="205"/>
        <v>42390.212025462963</v>
      </c>
      <c r="U3010">
        <f t="shared" si="20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07"/>
        <v>120</v>
      </c>
      <c r="P3011">
        <f t="shared" ref="P3011:P3074" si="208">IFERROR(ROUND(E3011/L3011,2),0)</f>
        <v>233.9</v>
      </c>
      <c r="Q3011" t="s">
        <v>8315</v>
      </c>
      <c r="R3011" t="s">
        <v>8355</v>
      </c>
      <c r="S3011" s="13">
        <f t="shared" ref="S3011:S3074" si="209">(((J3011/60)/60)/24)+DATE(1970,1,1)</f>
        <v>41939.569907407407</v>
      </c>
      <c r="T3011" s="13">
        <f t="shared" ref="T3011:T3074" si="210">(((I3011/60)/60)/24)+DATE(1970,1,1)</f>
        <v>41969.611574074079</v>
      </c>
      <c r="U3011">
        <f t="shared" si="206"/>
        <v>2014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07"/>
        <v>158</v>
      </c>
      <c r="P3012">
        <f t="shared" si="208"/>
        <v>158</v>
      </c>
      <c r="Q3012" t="s">
        <v>8315</v>
      </c>
      <c r="R3012" t="s">
        <v>8355</v>
      </c>
      <c r="S3012" s="13">
        <f t="shared" si="209"/>
        <v>41996.832395833335</v>
      </c>
      <c r="T3012" s="13">
        <f t="shared" si="210"/>
        <v>42056.832395833335</v>
      </c>
      <c r="U3012">
        <f t="shared" si="206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07"/>
        <v>124</v>
      </c>
      <c r="P3013">
        <f t="shared" si="208"/>
        <v>14.84</v>
      </c>
      <c r="Q3013" t="s">
        <v>8315</v>
      </c>
      <c r="R3013" t="s">
        <v>8355</v>
      </c>
      <c r="S3013" s="13">
        <f t="shared" si="209"/>
        <v>42334.468935185185</v>
      </c>
      <c r="T3013" s="13">
        <f t="shared" si="210"/>
        <v>42361.957638888889</v>
      </c>
      <c r="U3013">
        <f t="shared" si="206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07"/>
        <v>117</v>
      </c>
      <c r="P3014">
        <f t="shared" si="208"/>
        <v>85.18</v>
      </c>
      <c r="Q3014" t="s">
        <v>8315</v>
      </c>
      <c r="R3014" t="s">
        <v>8355</v>
      </c>
      <c r="S3014" s="13">
        <f t="shared" si="209"/>
        <v>42024.702893518523</v>
      </c>
      <c r="T3014" s="13">
        <f t="shared" si="210"/>
        <v>42045.702893518523</v>
      </c>
      <c r="U3014">
        <f t="shared" si="206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07"/>
        <v>157</v>
      </c>
      <c r="P3015">
        <f t="shared" si="208"/>
        <v>146.69</v>
      </c>
      <c r="Q3015" t="s">
        <v>8315</v>
      </c>
      <c r="R3015" t="s">
        <v>8355</v>
      </c>
      <c r="S3015" s="13">
        <f t="shared" si="209"/>
        <v>42146.836215277777</v>
      </c>
      <c r="T3015" s="13">
        <f t="shared" si="210"/>
        <v>42176.836215277777</v>
      </c>
      <c r="U3015">
        <f t="shared" si="206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07"/>
        <v>113</v>
      </c>
      <c r="P3016">
        <f t="shared" si="208"/>
        <v>50.76</v>
      </c>
      <c r="Q3016" t="s">
        <v>8315</v>
      </c>
      <c r="R3016" t="s">
        <v>8355</v>
      </c>
      <c r="S3016" s="13">
        <f t="shared" si="209"/>
        <v>41920.123611111114</v>
      </c>
      <c r="T3016" s="13">
        <f t="shared" si="210"/>
        <v>41948.208333333336</v>
      </c>
      <c r="U3016">
        <f t="shared" si="206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07"/>
        <v>103</v>
      </c>
      <c r="P3017">
        <f t="shared" si="208"/>
        <v>87.7</v>
      </c>
      <c r="Q3017" t="s">
        <v>8315</v>
      </c>
      <c r="R3017" t="s">
        <v>8355</v>
      </c>
      <c r="S3017" s="13">
        <f t="shared" si="209"/>
        <v>41785.72729166667</v>
      </c>
      <c r="T3017" s="13">
        <f t="shared" si="210"/>
        <v>41801.166666666664</v>
      </c>
      <c r="U3017">
        <f t="shared" si="206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07"/>
        <v>103</v>
      </c>
      <c r="P3018">
        <f t="shared" si="208"/>
        <v>242.28</v>
      </c>
      <c r="Q3018" t="s">
        <v>8315</v>
      </c>
      <c r="R3018" t="s">
        <v>8355</v>
      </c>
      <c r="S3018" s="13">
        <f t="shared" si="209"/>
        <v>41778.548055555555</v>
      </c>
      <c r="T3018" s="13">
        <f t="shared" si="210"/>
        <v>41838.548055555555</v>
      </c>
      <c r="U3018">
        <f t="shared" si="206"/>
        <v>2014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07"/>
        <v>106</v>
      </c>
      <c r="P3019">
        <f t="shared" si="208"/>
        <v>146.44999999999999</v>
      </c>
      <c r="Q3019" t="s">
        <v>8315</v>
      </c>
      <c r="R3019" t="s">
        <v>8355</v>
      </c>
      <c r="S3019" s="13">
        <f t="shared" si="209"/>
        <v>41841.850034722222</v>
      </c>
      <c r="T3019" s="13">
        <f t="shared" si="210"/>
        <v>41871.850034722222</v>
      </c>
      <c r="U3019">
        <f t="shared" si="206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07"/>
        <v>101</v>
      </c>
      <c r="P3020">
        <f t="shared" si="208"/>
        <v>103.17</v>
      </c>
      <c r="Q3020" t="s">
        <v>8315</v>
      </c>
      <c r="R3020" t="s">
        <v>8355</v>
      </c>
      <c r="S3020" s="13">
        <f t="shared" si="209"/>
        <v>42163.29833333334</v>
      </c>
      <c r="T3020" s="13">
        <f t="shared" si="210"/>
        <v>42205.916666666672</v>
      </c>
      <c r="U3020">
        <f t="shared" si="206"/>
        <v>2015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07"/>
        <v>121</v>
      </c>
      <c r="P3021">
        <f t="shared" si="208"/>
        <v>80.459999999999994</v>
      </c>
      <c r="Q3021" t="s">
        <v>8315</v>
      </c>
      <c r="R3021" t="s">
        <v>8355</v>
      </c>
      <c r="S3021" s="13">
        <f t="shared" si="209"/>
        <v>41758.833564814813</v>
      </c>
      <c r="T3021" s="13">
        <f t="shared" si="210"/>
        <v>41786.125</v>
      </c>
      <c r="U3021">
        <f t="shared" si="206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07"/>
        <v>101</v>
      </c>
      <c r="P3022">
        <f t="shared" si="208"/>
        <v>234.67</v>
      </c>
      <c r="Q3022" t="s">
        <v>8315</v>
      </c>
      <c r="R3022" t="s">
        <v>8355</v>
      </c>
      <c r="S3022" s="13">
        <f t="shared" si="209"/>
        <v>42170.846446759257</v>
      </c>
      <c r="T3022" s="13">
        <f t="shared" si="210"/>
        <v>42230.846446759257</v>
      </c>
      <c r="U3022">
        <f t="shared" si="206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07"/>
        <v>116</v>
      </c>
      <c r="P3023">
        <f t="shared" si="208"/>
        <v>50.69</v>
      </c>
      <c r="Q3023" t="s">
        <v>8315</v>
      </c>
      <c r="R3023" t="s">
        <v>8355</v>
      </c>
      <c r="S3023" s="13">
        <f t="shared" si="209"/>
        <v>42660.618854166663</v>
      </c>
      <c r="T3023" s="13">
        <f t="shared" si="210"/>
        <v>42696.249305555553</v>
      </c>
      <c r="U3023">
        <f t="shared" si="206"/>
        <v>2016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07"/>
        <v>101</v>
      </c>
      <c r="P3024">
        <f t="shared" si="208"/>
        <v>162.71</v>
      </c>
      <c r="Q3024" t="s">
        <v>8315</v>
      </c>
      <c r="R3024" t="s">
        <v>8355</v>
      </c>
      <c r="S3024" s="13">
        <f t="shared" si="209"/>
        <v>42564.95380787037</v>
      </c>
      <c r="T3024" s="13">
        <f t="shared" si="210"/>
        <v>42609.95380787037</v>
      </c>
      <c r="U3024">
        <f t="shared" si="206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07"/>
        <v>103</v>
      </c>
      <c r="P3025">
        <f t="shared" si="208"/>
        <v>120.17</v>
      </c>
      <c r="Q3025" t="s">
        <v>8315</v>
      </c>
      <c r="R3025" t="s">
        <v>8355</v>
      </c>
      <c r="S3025" s="13">
        <f t="shared" si="209"/>
        <v>42121.675763888896</v>
      </c>
      <c r="T3025" s="13">
        <f t="shared" si="210"/>
        <v>42166.675763888896</v>
      </c>
      <c r="U3025">
        <f t="shared" ref="U3025:U3088" si="211">YEAR(S3025)</f>
        <v>2015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07"/>
        <v>246</v>
      </c>
      <c r="P3026">
        <f t="shared" si="208"/>
        <v>67.7</v>
      </c>
      <c r="Q3026" t="s">
        <v>8315</v>
      </c>
      <c r="R3026" t="s">
        <v>8355</v>
      </c>
      <c r="S3026" s="13">
        <f t="shared" si="209"/>
        <v>41158.993923611109</v>
      </c>
      <c r="T3026" s="13">
        <f t="shared" si="210"/>
        <v>41188.993923611109</v>
      </c>
      <c r="U3026">
        <f t="shared" si="21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07"/>
        <v>302</v>
      </c>
      <c r="P3027">
        <f t="shared" si="208"/>
        <v>52.1</v>
      </c>
      <c r="Q3027" t="s">
        <v>8315</v>
      </c>
      <c r="R3027" t="s">
        <v>8355</v>
      </c>
      <c r="S3027" s="13">
        <f t="shared" si="209"/>
        <v>41761.509409722225</v>
      </c>
      <c r="T3027" s="13">
        <f t="shared" si="210"/>
        <v>41789.666666666664</v>
      </c>
      <c r="U3027">
        <f t="shared" si="21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07"/>
        <v>143</v>
      </c>
      <c r="P3028">
        <f t="shared" si="208"/>
        <v>51.6</v>
      </c>
      <c r="Q3028" t="s">
        <v>8315</v>
      </c>
      <c r="R3028" t="s">
        <v>8355</v>
      </c>
      <c r="S3028" s="13">
        <f t="shared" si="209"/>
        <v>42783.459398148145</v>
      </c>
      <c r="T3028" s="13">
        <f t="shared" si="210"/>
        <v>42797.459398148145</v>
      </c>
      <c r="U3028">
        <f t="shared" si="211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07"/>
        <v>131</v>
      </c>
      <c r="P3029">
        <f t="shared" si="208"/>
        <v>164.3</v>
      </c>
      <c r="Q3029" t="s">
        <v>8315</v>
      </c>
      <c r="R3029" t="s">
        <v>8355</v>
      </c>
      <c r="S3029" s="13">
        <f t="shared" si="209"/>
        <v>42053.704293981486</v>
      </c>
      <c r="T3029" s="13">
        <f t="shared" si="210"/>
        <v>42083.662627314814</v>
      </c>
      <c r="U3029">
        <f t="shared" si="21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07"/>
        <v>168</v>
      </c>
      <c r="P3030">
        <f t="shared" si="208"/>
        <v>84.86</v>
      </c>
      <c r="Q3030" t="s">
        <v>8315</v>
      </c>
      <c r="R3030" t="s">
        <v>8355</v>
      </c>
      <c r="S3030" s="13">
        <f t="shared" si="209"/>
        <v>42567.264178240745</v>
      </c>
      <c r="T3030" s="13">
        <f t="shared" si="210"/>
        <v>42597.264178240745</v>
      </c>
      <c r="U3030">
        <f t="shared" si="211"/>
        <v>2016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07"/>
        <v>110</v>
      </c>
      <c r="P3031">
        <f t="shared" si="208"/>
        <v>94.55</v>
      </c>
      <c r="Q3031" t="s">
        <v>8315</v>
      </c>
      <c r="R3031" t="s">
        <v>8355</v>
      </c>
      <c r="S3031" s="13">
        <f t="shared" si="209"/>
        <v>41932.708877314813</v>
      </c>
      <c r="T3031" s="13">
        <f t="shared" si="210"/>
        <v>41961.190972222219</v>
      </c>
      <c r="U3031">
        <f t="shared" si="211"/>
        <v>2014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07"/>
        <v>107</v>
      </c>
      <c r="P3032">
        <f t="shared" si="208"/>
        <v>45.54</v>
      </c>
      <c r="Q3032" t="s">
        <v>8315</v>
      </c>
      <c r="R3032" t="s">
        <v>8355</v>
      </c>
      <c r="S3032" s="13">
        <f t="shared" si="209"/>
        <v>42233.747349537036</v>
      </c>
      <c r="T3032" s="13">
        <f t="shared" si="210"/>
        <v>42263.747349537036</v>
      </c>
      <c r="U3032">
        <f t="shared" si="211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07"/>
        <v>100</v>
      </c>
      <c r="P3033">
        <f t="shared" si="208"/>
        <v>51.72</v>
      </c>
      <c r="Q3033" t="s">
        <v>8315</v>
      </c>
      <c r="R3033" t="s">
        <v>8355</v>
      </c>
      <c r="S3033" s="13">
        <f t="shared" si="209"/>
        <v>42597.882488425923</v>
      </c>
      <c r="T3033" s="13">
        <f t="shared" si="210"/>
        <v>42657.882488425923</v>
      </c>
      <c r="U3033">
        <f t="shared" si="211"/>
        <v>2016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07"/>
        <v>127</v>
      </c>
      <c r="P3034">
        <f t="shared" si="208"/>
        <v>50.88</v>
      </c>
      <c r="Q3034" t="s">
        <v>8315</v>
      </c>
      <c r="R3034" t="s">
        <v>8355</v>
      </c>
      <c r="S3034" s="13">
        <f t="shared" si="209"/>
        <v>42228.044664351852</v>
      </c>
      <c r="T3034" s="13">
        <f t="shared" si="210"/>
        <v>42258.044664351852</v>
      </c>
      <c r="U3034">
        <f t="shared" si="21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07"/>
        <v>147</v>
      </c>
      <c r="P3035">
        <f t="shared" si="208"/>
        <v>191.13</v>
      </c>
      <c r="Q3035" t="s">
        <v>8315</v>
      </c>
      <c r="R3035" t="s">
        <v>8355</v>
      </c>
      <c r="S3035" s="13">
        <f t="shared" si="209"/>
        <v>42570.110243055555</v>
      </c>
      <c r="T3035" s="13">
        <f t="shared" si="210"/>
        <v>42600.110243055555</v>
      </c>
      <c r="U3035">
        <f t="shared" si="211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07"/>
        <v>113</v>
      </c>
      <c r="P3036">
        <f t="shared" si="208"/>
        <v>89.31</v>
      </c>
      <c r="Q3036" t="s">
        <v>8315</v>
      </c>
      <c r="R3036" t="s">
        <v>8355</v>
      </c>
      <c r="S3036" s="13">
        <f t="shared" si="209"/>
        <v>42644.535358796296</v>
      </c>
      <c r="T3036" s="13">
        <f t="shared" si="210"/>
        <v>42675.165972222225</v>
      </c>
      <c r="U3036">
        <f t="shared" si="211"/>
        <v>2016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07"/>
        <v>109</v>
      </c>
      <c r="P3037">
        <f t="shared" si="208"/>
        <v>88.59</v>
      </c>
      <c r="Q3037" t="s">
        <v>8315</v>
      </c>
      <c r="R3037" t="s">
        <v>8355</v>
      </c>
      <c r="S3037" s="13">
        <f t="shared" si="209"/>
        <v>41368.560289351852</v>
      </c>
      <c r="T3037" s="13">
        <f t="shared" si="210"/>
        <v>41398.560289351852</v>
      </c>
      <c r="U3037">
        <f t="shared" si="211"/>
        <v>2013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07"/>
        <v>127</v>
      </c>
      <c r="P3038">
        <f t="shared" si="208"/>
        <v>96.3</v>
      </c>
      <c r="Q3038" t="s">
        <v>8315</v>
      </c>
      <c r="R3038" t="s">
        <v>8355</v>
      </c>
      <c r="S3038" s="13">
        <f t="shared" si="209"/>
        <v>41466.785231481481</v>
      </c>
      <c r="T3038" s="13">
        <f t="shared" si="210"/>
        <v>41502.499305555553</v>
      </c>
      <c r="U3038">
        <f t="shared" si="21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07"/>
        <v>213</v>
      </c>
      <c r="P3039">
        <f t="shared" si="208"/>
        <v>33.31</v>
      </c>
      <c r="Q3039" t="s">
        <v>8315</v>
      </c>
      <c r="R3039" t="s">
        <v>8355</v>
      </c>
      <c r="S3039" s="13">
        <f t="shared" si="209"/>
        <v>40378.893206018518</v>
      </c>
      <c r="T3039" s="13">
        <f t="shared" si="210"/>
        <v>40453.207638888889</v>
      </c>
      <c r="U3039">
        <f t="shared" si="21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07"/>
        <v>101</v>
      </c>
      <c r="P3040">
        <f t="shared" si="208"/>
        <v>37.22</v>
      </c>
      <c r="Q3040" t="s">
        <v>8315</v>
      </c>
      <c r="R3040" t="s">
        <v>8355</v>
      </c>
      <c r="S3040" s="13">
        <f t="shared" si="209"/>
        <v>42373.252280092594</v>
      </c>
      <c r="T3040" s="13">
        <f t="shared" si="210"/>
        <v>42433.252280092594</v>
      </c>
      <c r="U3040">
        <f t="shared" si="21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07"/>
        <v>109</v>
      </c>
      <c r="P3041">
        <f t="shared" si="208"/>
        <v>92.13</v>
      </c>
      <c r="Q3041" t="s">
        <v>8315</v>
      </c>
      <c r="R3041" t="s">
        <v>8355</v>
      </c>
      <c r="S3041" s="13">
        <f t="shared" si="209"/>
        <v>41610.794421296298</v>
      </c>
      <c r="T3041" s="13">
        <f t="shared" si="210"/>
        <v>41637.332638888889</v>
      </c>
      <c r="U3041">
        <f t="shared" si="21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07"/>
        <v>108</v>
      </c>
      <c r="P3042">
        <f t="shared" si="208"/>
        <v>76.790000000000006</v>
      </c>
      <c r="Q3042" t="s">
        <v>8315</v>
      </c>
      <c r="R3042" t="s">
        <v>8355</v>
      </c>
      <c r="S3042" s="13">
        <f t="shared" si="209"/>
        <v>42177.791909722218</v>
      </c>
      <c r="T3042" s="13">
        <f t="shared" si="210"/>
        <v>42181.958333333328</v>
      </c>
      <c r="U3042">
        <f t="shared" si="21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07"/>
        <v>110</v>
      </c>
      <c r="P3043">
        <f t="shared" si="208"/>
        <v>96.53</v>
      </c>
      <c r="Q3043" t="s">
        <v>8315</v>
      </c>
      <c r="R3043" t="s">
        <v>8355</v>
      </c>
      <c r="S3043" s="13">
        <f t="shared" si="209"/>
        <v>42359.868611111116</v>
      </c>
      <c r="T3043" s="13">
        <f t="shared" si="210"/>
        <v>42389.868611111116</v>
      </c>
      <c r="U3043">
        <f t="shared" si="21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07"/>
        <v>128</v>
      </c>
      <c r="P3044">
        <f t="shared" si="208"/>
        <v>51.89</v>
      </c>
      <c r="Q3044" t="s">
        <v>8315</v>
      </c>
      <c r="R3044" t="s">
        <v>8355</v>
      </c>
      <c r="S3044" s="13">
        <f t="shared" si="209"/>
        <v>42253.688043981485</v>
      </c>
      <c r="T3044" s="13">
        <f t="shared" si="210"/>
        <v>42283.688043981485</v>
      </c>
      <c r="U3044">
        <f t="shared" si="21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07"/>
        <v>110</v>
      </c>
      <c r="P3045">
        <f t="shared" si="208"/>
        <v>128.91</v>
      </c>
      <c r="Q3045" t="s">
        <v>8315</v>
      </c>
      <c r="R3045" t="s">
        <v>8355</v>
      </c>
      <c r="S3045" s="13">
        <f t="shared" si="209"/>
        <v>42083.070590277777</v>
      </c>
      <c r="T3045" s="13">
        <f t="shared" si="210"/>
        <v>42110.118055555555</v>
      </c>
      <c r="U3045">
        <f t="shared" si="21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07"/>
        <v>109</v>
      </c>
      <c r="P3046">
        <f t="shared" si="208"/>
        <v>84.11</v>
      </c>
      <c r="Q3046" t="s">
        <v>8315</v>
      </c>
      <c r="R3046" t="s">
        <v>8355</v>
      </c>
      <c r="S3046" s="13">
        <f t="shared" si="209"/>
        <v>42387.7268287037</v>
      </c>
      <c r="T3046" s="13">
        <f t="shared" si="210"/>
        <v>42402.7268287037</v>
      </c>
      <c r="U3046">
        <f t="shared" si="21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07"/>
        <v>133</v>
      </c>
      <c r="P3047">
        <f t="shared" si="208"/>
        <v>82.94</v>
      </c>
      <c r="Q3047" t="s">
        <v>8315</v>
      </c>
      <c r="R3047" t="s">
        <v>8355</v>
      </c>
      <c r="S3047" s="13">
        <f t="shared" si="209"/>
        <v>41843.155729166669</v>
      </c>
      <c r="T3047" s="13">
        <f t="shared" si="210"/>
        <v>41873.155729166669</v>
      </c>
      <c r="U3047">
        <f t="shared" si="21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07"/>
        <v>191</v>
      </c>
      <c r="P3048">
        <f t="shared" si="208"/>
        <v>259.95</v>
      </c>
      <c r="Q3048" t="s">
        <v>8315</v>
      </c>
      <c r="R3048" t="s">
        <v>8355</v>
      </c>
      <c r="S3048" s="13">
        <f t="shared" si="209"/>
        <v>41862.803078703706</v>
      </c>
      <c r="T3048" s="13">
        <f t="shared" si="210"/>
        <v>41892.202777777777</v>
      </c>
      <c r="U3048">
        <f t="shared" si="21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07"/>
        <v>149</v>
      </c>
      <c r="P3049">
        <f t="shared" si="208"/>
        <v>37.25</v>
      </c>
      <c r="Q3049" t="s">
        <v>8315</v>
      </c>
      <c r="R3049" t="s">
        <v>8355</v>
      </c>
      <c r="S3049" s="13">
        <f t="shared" si="209"/>
        <v>42443.989050925928</v>
      </c>
      <c r="T3049" s="13">
        <f t="shared" si="210"/>
        <v>42487.552777777775</v>
      </c>
      <c r="U3049">
        <f t="shared" si="211"/>
        <v>2016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07"/>
        <v>166</v>
      </c>
      <c r="P3050">
        <f t="shared" si="208"/>
        <v>177.02</v>
      </c>
      <c r="Q3050" t="s">
        <v>8315</v>
      </c>
      <c r="R3050" t="s">
        <v>8355</v>
      </c>
      <c r="S3050" s="13">
        <f t="shared" si="209"/>
        <v>41975.901180555549</v>
      </c>
      <c r="T3050" s="13">
        <f t="shared" si="210"/>
        <v>42004.890277777777</v>
      </c>
      <c r="U3050">
        <f t="shared" si="21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07"/>
        <v>107</v>
      </c>
      <c r="P3051">
        <f t="shared" si="208"/>
        <v>74.069999999999993</v>
      </c>
      <c r="Q3051" t="s">
        <v>8315</v>
      </c>
      <c r="R3051" t="s">
        <v>8355</v>
      </c>
      <c r="S3051" s="13">
        <f t="shared" si="209"/>
        <v>42139.014525462961</v>
      </c>
      <c r="T3051" s="13">
        <f t="shared" si="210"/>
        <v>42169.014525462961</v>
      </c>
      <c r="U3051">
        <f t="shared" si="21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07"/>
        <v>106</v>
      </c>
      <c r="P3052">
        <f t="shared" si="208"/>
        <v>70.67</v>
      </c>
      <c r="Q3052" t="s">
        <v>8315</v>
      </c>
      <c r="R3052" t="s">
        <v>8355</v>
      </c>
      <c r="S3052" s="13">
        <f t="shared" si="209"/>
        <v>42465.16851851852</v>
      </c>
      <c r="T3052" s="13">
        <f t="shared" si="210"/>
        <v>42495.16851851852</v>
      </c>
      <c r="U3052">
        <f t="shared" si="21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07"/>
        <v>24</v>
      </c>
      <c r="P3053">
        <f t="shared" si="208"/>
        <v>23.63</v>
      </c>
      <c r="Q3053" t="s">
        <v>8315</v>
      </c>
      <c r="R3053" t="s">
        <v>8355</v>
      </c>
      <c r="S3053" s="13">
        <f t="shared" si="209"/>
        <v>42744.416030092587</v>
      </c>
      <c r="T3053" s="13">
        <f t="shared" si="210"/>
        <v>42774.416030092587</v>
      </c>
      <c r="U3053">
        <f t="shared" si="21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07"/>
        <v>0</v>
      </c>
      <c r="P3054">
        <f t="shared" si="208"/>
        <v>37.5</v>
      </c>
      <c r="Q3054" t="s">
        <v>8315</v>
      </c>
      <c r="R3054" t="s">
        <v>8355</v>
      </c>
      <c r="S3054" s="13">
        <f t="shared" si="209"/>
        <v>42122.670069444444</v>
      </c>
      <c r="T3054" s="13">
        <f t="shared" si="210"/>
        <v>42152.665972222225</v>
      </c>
      <c r="U3054">
        <f t="shared" si="21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07"/>
        <v>0</v>
      </c>
      <c r="P3055">
        <f t="shared" si="208"/>
        <v>13.33</v>
      </c>
      <c r="Q3055" t="s">
        <v>8315</v>
      </c>
      <c r="R3055" t="s">
        <v>8355</v>
      </c>
      <c r="S3055" s="13">
        <f t="shared" si="209"/>
        <v>41862.761724537035</v>
      </c>
      <c r="T3055" s="13">
        <f t="shared" si="210"/>
        <v>41914.165972222225</v>
      </c>
      <c r="U3055">
        <f t="shared" si="21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07"/>
        <v>0</v>
      </c>
      <c r="P3056">
        <f t="shared" si="208"/>
        <v>0</v>
      </c>
      <c r="Q3056" t="s">
        <v>8315</v>
      </c>
      <c r="R3056" t="s">
        <v>8355</v>
      </c>
      <c r="S3056" s="13">
        <f t="shared" si="209"/>
        <v>42027.832800925928</v>
      </c>
      <c r="T3056" s="13">
        <f t="shared" si="210"/>
        <v>42065.044444444444</v>
      </c>
      <c r="U3056">
        <f t="shared" si="211"/>
        <v>2015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07"/>
        <v>0</v>
      </c>
      <c r="P3057">
        <f t="shared" si="208"/>
        <v>1</v>
      </c>
      <c r="Q3057" t="s">
        <v>8315</v>
      </c>
      <c r="R3057" t="s">
        <v>8355</v>
      </c>
      <c r="S3057" s="13">
        <f t="shared" si="209"/>
        <v>41953.95821759259</v>
      </c>
      <c r="T3057" s="13">
        <f t="shared" si="210"/>
        <v>42013.95821759259</v>
      </c>
      <c r="U3057">
        <f t="shared" si="21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07"/>
        <v>0</v>
      </c>
      <c r="P3058">
        <f t="shared" si="208"/>
        <v>0</v>
      </c>
      <c r="Q3058" t="s">
        <v>8315</v>
      </c>
      <c r="R3058" t="s">
        <v>8355</v>
      </c>
      <c r="S3058" s="13">
        <f t="shared" si="209"/>
        <v>41851.636388888888</v>
      </c>
      <c r="T3058" s="13">
        <f t="shared" si="210"/>
        <v>41911.636388888888</v>
      </c>
      <c r="U3058">
        <f t="shared" si="21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07"/>
        <v>0</v>
      </c>
      <c r="P3059">
        <f t="shared" si="208"/>
        <v>0</v>
      </c>
      <c r="Q3059" t="s">
        <v>8315</v>
      </c>
      <c r="R3059" t="s">
        <v>8355</v>
      </c>
      <c r="S3059" s="13">
        <f t="shared" si="209"/>
        <v>42433.650590277779</v>
      </c>
      <c r="T3059" s="13">
        <f t="shared" si="210"/>
        <v>42463.608923611115</v>
      </c>
      <c r="U3059">
        <f t="shared" si="21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07"/>
        <v>0</v>
      </c>
      <c r="P3060">
        <f t="shared" si="208"/>
        <v>1</v>
      </c>
      <c r="Q3060" t="s">
        <v>8315</v>
      </c>
      <c r="R3060" t="s">
        <v>8355</v>
      </c>
      <c r="S3060" s="13">
        <f t="shared" si="209"/>
        <v>42460.374305555553</v>
      </c>
      <c r="T3060" s="13">
        <f t="shared" si="210"/>
        <v>42510.374305555553</v>
      </c>
      <c r="U3060">
        <f t="shared" si="211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07"/>
        <v>3</v>
      </c>
      <c r="P3061">
        <f t="shared" si="208"/>
        <v>41</v>
      </c>
      <c r="Q3061" t="s">
        <v>8315</v>
      </c>
      <c r="R3061" t="s">
        <v>8355</v>
      </c>
      <c r="S3061" s="13">
        <f t="shared" si="209"/>
        <v>41829.935717592591</v>
      </c>
      <c r="T3061" s="13">
        <f t="shared" si="210"/>
        <v>41859.935717592591</v>
      </c>
      <c r="U3061">
        <f t="shared" si="211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07"/>
        <v>0</v>
      </c>
      <c r="P3062">
        <f t="shared" si="208"/>
        <v>55.83</v>
      </c>
      <c r="Q3062" t="s">
        <v>8315</v>
      </c>
      <c r="R3062" t="s">
        <v>8355</v>
      </c>
      <c r="S3062" s="13">
        <f t="shared" si="209"/>
        <v>42245.274699074071</v>
      </c>
      <c r="T3062" s="13">
        <f t="shared" si="210"/>
        <v>42275.274699074071</v>
      </c>
      <c r="U3062">
        <f t="shared" si="211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07"/>
        <v>0</v>
      </c>
      <c r="P3063">
        <f t="shared" si="208"/>
        <v>0</v>
      </c>
      <c r="Q3063" t="s">
        <v>8315</v>
      </c>
      <c r="R3063" t="s">
        <v>8355</v>
      </c>
      <c r="S3063" s="13">
        <f t="shared" si="209"/>
        <v>41834.784120370372</v>
      </c>
      <c r="T3063" s="13">
        <f t="shared" si="210"/>
        <v>41864.784120370372</v>
      </c>
      <c r="U3063">
        <f t="shared" si="211"/>
        <v>2014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07"/>
        <v>67</v>
      </c>
      <c r="P3064">
        <f t="shared" si="208"/>
        <v>99.76</v>
      </c>
      <c r="Q3064" t="s">
        <v>8315</v>
      </c>
      <c r="R3064" t="s">
        <v>8355</v>
      </c>
      <c r="S3064" s="13">
        <f t="shared" si="209"/>
        <v>42248.535787037035</v>
      </c>
      <c r="T3064" s="13">
        <f t="shared" si="210"/>
        <v>42277.75</v>
      </c>
      <c r="U3064">
        <f t="shared" si="21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07"/>
        <v>20</v>
      </c>
      <c r="P3065">
        <f t="shared" si="208"/>
        <v>25.52</v>
      </c>
      <c r="Q3065" t="s">
        <v>8315</v>
      </c>
      <c r="R3065" t="s">
        <v>8355</v>
      </c>
      <c r="S3065" s="13">
        <f t="shared" si="209"/>
        <v>42630.922893518517</v>
      </c>
      <c r="T3065" s="13">
        <f t="shared" si="210"/>
        <v>42665.922893518517</v>
      </c>
      <c r="U3065">
        <f t="shared" si="21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07"/>
        <v>11</v>
      </c>
      <c r="P3066">
        <f t="shared" si="208"/>
        <v>117.65</v>
      </c>
      <c r="Q3066" t="s">
        <v>8315</v>
      </c>
      <c r="R3066" t="s">
        <v>8355</v>
      </c>
      <c r="S3066" s="13">
        <f t="shared" si="209"/>
        <v>42299.130162037036</v>
      </c>
      <c r="T3066" s="13">
        <f t="shared" si="210"/>
        <v>42330.290972222225</v>
      </c>
      <c r="U3066">
        <f t="shared" si="211"/>
        <v>2015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07"/>
        <v>0</v>
      </c>
      <c r="P3067">
        <f t="shared" si="208"/>
        <v>5</v>
      </c>
      <c r="Q3067" t="s">
        <v>8315</v>
      </c>
      <c r="R3067" t="s">
        <v>8355</v>
      </c>
      <c r="S3067" s="13">
        <f t="shared" si="209"/>
        <v>41825.055231481485</v>
      </c>
      <c r="T3067" s="13">
        <f t="shared" si="210"/>
        <v>41850.055231481485</v>
      </c>
      <c r="U3067">
        <f t="shared" si="21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07"/>
        <v>12</v>
      </c>
      <c r="P3068">
        <f t="shared" si="208"/>
        <v>2796.67</v>
      </c>
      <c r="Q3068" t="s">
        <v>8315</v>
      </c>
      <c r="R3068" t="s">
        <v>8355</v>
      </c>
      <c r="S3068" s="13">
        <f t="shared" si="209"/>
        <v>42531.228437500002</v>
      </c>
      <c r="T3068" s="13">
        <f t="shared" si="210"/>
        <v>42561.228437500002</v>
      </c>
      <c r="U3068">
        <f t="shared" si="211"/>
        <v>2016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07"/>
        <v>3</v>
      </c>
      <c r="P3069">
        <f t="shared" si="208"/>
        <v>200</v>
      </c>
      <c r="Q3069" t="s">
        <v>8315</v>
      </c>
      <c r="R3069" t="s">
        <v>8355</v>
      </c>
      <c r="S3069" s="13">
        <f t="shared" si="209"/>
        <v>42226.938414351855</v>
      </c>
      <c r="T3069" s="13">
        <f t="shared" si="210"/>
        <v>42256.938414351855</v>
      </c>
      <c r="U3069">
        <f t="shared" si="21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07"/>
        <v>0</v>
      </c>
      <c r="P3070">
        <f t="shared" si="208"/>
        <v>87.5</v>
      </c>
      <c r="Q3070" t="s">
        <v>8315</v>
      </c>
      <c r="R3070" t="s">
        <v>8355</v>
      </c>
      <c r="S3070" s="13">
        <f t="shared" si="209"/>
        <v>42263.691574074073</v>
      </c>
      <c r="T3070" s="13">
        <f t="shared" si="210"/>
        <v>42293.691574074073</v>
      </c>
      <c r="U3070">
        <f t="shared" si="211"/>
        <v>2015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07"/>
        <v>14</v>
      </c>
      <c r="P3071">
        <f t="shared" si="208"/>
        <v>20.14</v>
      </c>
      <c r="Q3071" t="s">
        <v>8315</v>
      </c>
      <c r="R3071" t="s">
        <v>8355</v>
      </c>
      <c r="S3071" s="13">
        <f t="shared" si="209"/>
        <v>41957.833726851852</v>
      </c>
      <c r="T3071" s="13">
        <f t="shared" si="210"/>
        <v>41987.833726851852</v>
      </c>
      <c r="U3071">
        <f t="shared" si="21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07"/>
        <v>3</v>
      </c>
      <c r="P3072">
        <f t="shared" si="208"/>
        <v>20.88</v>
      </c>
      <c r="Q3072" t="s">
        <v>8315</v>
      </c>
      <c r="R3072" t="s">
        <v>8355</v>
      </c>
      <c r="S3072" s="13">
        <f t="shared" si="209"/>
        <v>42690.733437499999</v>
      </c>
      <c r="T3072" s="13">
        <f t="shared" si="210"/>
        <v>42711.733437499999</v>
      </c>
      <c r="U3072">
        <f t="shared" si="21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07"/>
        <v>60</v>
      </c>
      <c r="P3073">
        <f t="shared" si="208"/>
        <v>61.31</v>
      </c>
      <c r="Q3073" t="s">
        <v>8315</v>
      </c>
      <c r="R3073" t="s">
        <v>8355</v>
      </c>
      <c r="S3073" s="13">
        <f t="shared" si="209"/>
        <v>42097.732418981483</v>
      </c>
      <c r="T3073" s="13">
        <f t="shared" si="210"/>
        <v>42115.249305555553</v>
      </c>
      <c r="U3073">
        <f t="shared" si="21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12">ROUND(E3074/D3074*100,0)</f>
        <v>0</v>
      </c>
      <c r="P3074">
        <f t="shared" si="208"/>
        <v>1</v>
      </c>
      <c r="Q3074" t="s">
        <v>8315</v>
      </c>
      <c r="R3074" t="s">
        <v>8355</v>
      </c>
      <c r="S3074" s="13">
        <f t="shared" si="209"/>
        <v>42658.690532407403</v>
      </c>
      <c r="T3074" s="13">
        <f t="shared" si="210"/>
        <v>42673.073611111111</v>
      </c>
      <c r="U3074">
        <f t="shared" si="21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12"/>
        <v>0</v>
      </c>
      <c r="P3075">
        <f t="shared" ref="P3075:P3138" si="213">IFERROR(ROUND(E3075/L3075,2),0)</f>
        <v>92.14</v>
      </c>
      <c r="Q3075" t="s">
        <v>8315</v>
      </c>
      <c r="R3075" t="s">
        <v>8355</v>
      </c>
      <c r="S3075" s="13">
        <f t="shared" ref="S3075:S3138" si="214">(((J3075/60)/60)/24)+DATE(1970,1,1)</f>
        <v>42111.684027777781</v>
      </c>
      <c r="T3075" s="13">
        <f t="shared" ref="T3075:T3138" si="215">(((I3075/60)/60)/24)+DATE(1970,1,1)</f>
        <v>42169.804861111115</v>
      </c>
      <c r="U3075">
        <f t="shared" si="211"/>
        <v>2015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12"/>
        <v>0</v>
      </c>
      <c r="P3076">
        <f t="shared" si="213"/>
        <v>7.33</v>
      </c>
      <c r="Q3076" t="s">
        <v>8315</v>
      </c>
      <c r="R3076" t="s">
        <v>8355</v>
      </c>
      <c r="S3076" s="13">
        <f t="shared" si="214"/>
        <v>42409.571284722217</v>
      </c>
      <c r="T3076" s="13">
        <f t="shared" si="215"/>
        <v>42439.571284722217</v>
      </c>
      <c r="U3076">
        <f t="shared" si="211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12"/>
        <v>9</v>
      </c>
      <c r="P3077">
        <f t="shared" si="213"/>
        <v>64.8</v>
      </c>
      <c r="Q3077" t="s">
        <v>8315</v>
      </c>
      <c r="R3077" t="s">
        <v>8355</v>
      </c>
      <c r="S3077" s="13">
        <f t="shared" si="214"/>
        <v>42551.102314814809</v>
      </c>
      <c r="T3077" s="13">
        <f t="shared" si="215"/>
        <v>42601.102314814809</v>
      </c>
      <c r="U3077">
        <f t="shared" si="211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12"/>
        <v>15</v>
      </c>
      <c r="P3078">
        <f t="shared" si="213"/>
        <v>30.12</v>
      </c>
      <c r="Q3078" t="s">
        <v>8315</v>
      </c>
      <c r="R3078" t="s">
        <v>8355</v>
      </c>
      <c r="S3078" s="13">
        <f t="shared" si="214"/>
        <v>42226.651886574073</v>
      </c>
      <c r="T3078" s="13">
        <f t="shared" si="215"/>
        <v>42286.651886574073</v>
      </c>
      <c r="U3078">
        <f t="shared" si="211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12"/>
        <v>0</v>
      </c>
      <c r="P3079">
        <f t="shared" si="213"/>
        <v>52.5</v>
      </c>
      <c r="Q3079" t="s">
        <v>8315</v>
      </c>
      <c r="R3079" t="s">
        <v>8355</v>
      </c>
      <c r="S3079" s="13">
        <f t="shared" si="214"/>
        <v>42766.956921296296</v>
      </c>
      <c r="T3079" s="13">
        <f t="shared" si="215"/>
        <v>42796.956921296296</v>
      </c>
      <c r="U3079">
        <f t="shared" si="211"/>
        <v>2017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12"/>
        <v>0</v>
      </c>
      <c r="P3080">
        <f t="shared" si="213"/>
        <v>23.67</v>
      </c>
      <c r="Q3080" t="s">
        <v>8315</v>
      </c>
      <c r="R3080" t="s">
        <v>8355</v>
      </c>
      <c r="S3080" s="13">
        <f t="shared" si="214"/>
        <v>42031.138831018514</v>
      </c>
      <c r="T3080" s="13">
        <f t="shared" si="215"/>
        <v>42061.138831018514</v>
      </c>
      <c r="U3080">
        <f t="shared" si="211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12"/>
        <v>1</v>
      </c>
      <c r="P3081">
        <f t="shared" si="213"/>
        <v>415.78</v>
      </c>
      <c r="Q3081" t="s">
        <v>8315</v>
      </c>
      <c r="R3081" t="s">
        <v>8355</v>
      </c>
      <c r="S3081" s="13">
        <f t="shared" si="214"/>
        <v>42055.713368055556</v>
      </c>
      <c r="T3081" s="13">
        <f t="shared" si="215"/>
        <v>42085.671701388885</v>
      </c>
      <c r="U3081">
        <f t="shared" si="211"/>
        <v>2015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12"/>
        <v>0</v>
      </c>
      <c r="P3082">
        <f t="shared" si="213"/>
        <v>53.71</v>
      </c>
      <c r="Q3082" t="s">
        <v>8315</v>
      </c>
      <c r="R3082" t="s">
        <v>8355</v>
      </c>
      <c r="S3082" s="13">
        <f t="shared" si="214"/>
        <v>41940.028287037036</v>
      </c>
      <c r="T3082" s="13">
        <f t="shared" si="215"/>
        <v>42000.0699537037</v>
      </c>
      <c r="U3082">
        <f t="shared" si="211"/>
        <v>2014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12"/>
        <v>0</v>
      </c>
      <c r="P3083">
        <f t="shared" si="213"/>
        <v>420.6</v>
      </c>
      <c r="Q3083" t="s">
        <v>8315</v>
      </c>
      <c r="R3083" t="s">
        <v>8355</v>
      </c>
      <c r="S3083" s="13">
        <f t="shared" si="214"/>
        <v>42237.181608796294</v>
      </c>
      <c r="T3083" s="13">
        <f t="shared" si="215"/>
        <v>42267.181608796294</v>
      </c>
      <c r="U3083">
        <f t="shared" si="211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12"/>
        <v>0</v>
      </c>
      <c r="P3084">
        <f t="shared" si="213"/>
        <v>0</v>
      </c>
      <c r="Q3084" t="s">
        <v>8315</v>
      </c>
      <c r="R3084" t="s">
        <v>8355</v>
      </c>
      <c r="S3084" s="13">
        <f t="shared" si="214"/>
        <v>42293.922986111109</v>
      </c>
      <c r="T3084" s="13">
        <f t="shared" si="215"/>
        <v>42323.96465277778</v>
      </c>
      <c r="U3084">
        <f t="shared" si="211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12"/>
        <v>0</v>
      </c>
      <c r="P3085">
        <f t="shared" si="213"/>
        <v>18.670000000000002</v>
      </c>
      <c r="Q3085" t="s">
        <v>8315</v>
      </c>
      <c r="R3085" t="s">
        <v>8355</v>
      </c>
      <c r="S3085" s="13">
        <f t="shared" si="214"/>
        <v>41853.563402777778</v>
      </c>
      <c r="T3085" s="13">
        <f t="shared" si="215"/>
        <v>41883.208333333336</v>
      </c>
      <c r="U3085">
        <f t="shared" si="211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12"/>
        <v>12</v>
      </c>
      <c r="P3086">
        <f t="shared" si="213"/>
        <v>78.33</v>
      </c>
      <c r="Q3086" t="s">
        <v>8315</v>
      </c>
      <c r="R3086" t="s">
        <v>8355</v>
      </c>
      <c r="S3086" s="13">
        <f t="shared" si="214"/>
        <v>42100.723738425921</v>
      </c>
      <c r="T3086" s="13">
        <f t="shared" si="215"/>
        <v>42129.783333333333</v>
      </c>
      <c r="U3086">
        <f t="shared" si="211"/>
        <v>2015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12"/>
        <v>2</v>
      </c>
      <c r="P3087">
        <f t="shared" si="213"/>
        <v>67.78</v>
      </c>
      <c r="Q3087" t="s">
        <v>8315</v>
      </c>
      <c r="R3087" t="s">
        <v>8355</v>
      </c>
      <c r="S3087" s="13">
        <f t="shared" si="214"/>
        <v>42246.883784722217</v>
      </c>
      <c r="T3087" s="13">
        <f t="shared" si="215"/>
        <v>42276.883784722217</v>
      </c>
      <c r="U3087">
        <f t="shared" si="211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12"/>
        <v>0</v>
      </c>
      <c r="P3088">
        <f t="shared" si="213"/>
        <v>16.670000000000002</v>
      </c>
      <c r="Q3088" t="s">
        <v>8315</v>
      </c>
      <c r="R3088" t="s">
        <v>8355</v>
      </c>
      <c r="S3088" s="13">
        <f t="shared" si="214"/>
        <v>42173.67082175926</v>
      </c>
      <c r="T3088" s="13">
        <f t="shared" si="215"/>
        <v>42233.67082175926</v>
      </c>
      <c r="U3088">
        <f t="shared" si="211"/>
        <v>2015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12"/>
        <v>1</v>
      </c>
      <c r="P3089">
        <f t="shared" si="213"/>
        <v>62.5</v>
      </c>
      <c r="Q3089" t="s">
        <v>8315</v>
      </c>
      <c r="R3089" t="s">
        <v>8355</v>
      </c>
      <c r="S3089" s="13">
        <f t="shared" si="214"/>
        <v>42665.150347222225</v>
      </c>
      <c r="T3089" s="13">
        <f t="shared" si="215"/>
        <v>42725.192013888889</v>
      </c>
      <c r="U3089">
        <f t="shared" ref="U3089:U3152" si="216">YEAR(S3089)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12"/>
        <v>0</v>
      </c>
      <c r="P3090">
        <f t="shared" si="213"/>
        <v>42</v>
      </c>
      <c r="Q3090" t="s">
        <v>8315</v>
      </c>
      <c r="R3090" t="s">
        <v>8355</v>
      </c>
      <c r="S3090" s="13">
        <f t="shared" si="214"/>
        <v>41981.57230324074</v>
      </c>
      <c r="T3090" s="13">
        <f t="shared" si="215"/>
        <v>42012.570138888885</v>
      </c>
      <c r="U3090">
        <f t="shared" si="216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12"/>
        <v>23</v>
      </c>
      <c r="P3091">
        <f t="shared" si="213"/>
        <v>130.09</v>
      </c>
      <c r="Q3091" t="s">
        <v>8315</v>
      </c>
      <c r="R3091" t="s">
        <v>8355</v>
      </c>
      <c r="S3091" s="13">
        <f t="shared" si="214"/>
        <v>42528.542627314819</v>
      </c>
      <c r="T3091" s="13">
        <f t="shared" si="215"/>
        <v>42560.082638888889</v>
      </c>
      <c r="U3091">
        <f t="shared" si="216"/>
        <v>2016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12"/>
        <v>5</v>
      </c>
      <c r="P3092">
        <f t="shared" si="213"/>
        <v>1270.22</v>
      </c>
      <c r="Q3092" t="s">
        <v>8315</v>
      </c>
      <c r="R3092" t="s">
        <v>8355</v>
      </c>
      <c r="S3092" s="13">
        <f t="shared" si="214"/>
        <v>42065.818807870368</v>
      </c>
      <c r="T3092" s="13">
        <f t="shared" si="215"/>
        <v>42125.777141203704</v>
      </c>
      <c r="U3092">
        <f t="shared" si="216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12"/>
        <v>16</v>
      </c>
      <c r="P3093">
        <f t="shared" si="213"/>
        <v>88.44</v>
      </c>
      <c r="Q3093" t="s">
        <v>8315</v>
      </c>
      <c r="R3093" t="s">
        <v>8355</v>
      </c>
      <c r="S3093" s="13">
        <f t="shared" si="214"/>
        <v>42566.948414351849</v>
      </c>
      <c r="T3093" s="13">
        <f t="shared" si="215"/>
        <v>42596.948414351849</v>
      </c>
      <c r="U3093">
        <f t="shared" si="216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12"/>
        <v>1</v>
      </c>
      <c r="P3094">
        <f t="shared" si="213"/>
        <v>56.34</v>
      </c>
      <c r="Q3094" t="s">
        <v>8315</v>
      </c>
      <c r="R3094" t="s">
        <v>8355</v>
      </c>
      <c r="S3094" s="13">
        <f t="shared" si="214"/>
        <v>42255.619351851856</v>
      </c>
      <c r="T3094" s="13">
        <f t="shared" si="215"/>
        <v>42292.916666666672</v>
      </c>
      <c r="U3094">
        <f t="shared" si="216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12"/>
        <v>23</v>
      </c>
      <c r="P3095">
        <f t="shared" si="213"/>
        <v>53.53</v>
      </c>
      <c r="Q3095" t="s">
        <v>8315</v>
      </c>
      <c r="R3095" t="s">
        <v>8355</v>
      </c>
      <c r="S3095" s="13">
        <f t="shared" si="214"/>
        <v>41760.909039351849</v>
      </c>
      <c r="T3095" s="13">
        <f t="shared" si="215"/>
        <v>41791.165972222225</v>
      </c>
      <c r="U3095">
        <f t="shared" si="216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12"/>
        <v>0</v>
      </c>
      <c r="P3096">
        <f t="shared" si="213"/>
        <v>25</v>
      </c>
      <c r="Q3096" t="s">
        <v>8315</v>
      </c>
      <c r="R3096" t="s">
        <v>8355</v>
      </c>
      <c r="S3096" s="13">
        <f t="shared" si="214"/>
        <v>42207.795787037037</v>
      </c>
      <c r="T3096" s="13">
        <f t="shared" si="215"/>
        <v>42267.795787037037</v>
      </c>
      <c r="U3096">
        <f t="shared" si="216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12"/>
        <v>0</v>
      </c>
      <c r="P3097">
        <f t="shared" si="213"/>
        <v>50</v>
      </c>
      <c r="Q3097" t="s">
        <v>8315</v>
      </c>
      <c r="R3097" t="s">
        <v>8355</v>
      </c>
      <c r="S3097" s="13">
        <f t="shared" si="214"/>
        <v>42523.025231481486</v>
      </c>
      <c r="T3097" s="13">
        <f t="shared" si="215"/>
        <v>42583.025231481486</v>
      </c>
      <c r="U3097">
        <f t="shared" si="216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12"/>
        <v>4</v>
      </c>
      <c r="P3098">
        <f t="shared" si="213"/>
        <v>56.79</v>
      </c>
      <c r="Q3098" t="s">
        <v>8315</v>
      </c>
      <c r="R3098" t="s">
        <v>8355</v>
      </c>
      <c r="S3098" s="13">
        <f t="shared" si="214"/>
        <v>42114.825532407413</v>
      </c>
      <c r="T3098" s="13">
        <f t="shared" si="215"/>
        <v>42144.825532407413</v>
      </c>
      <c r="U3098">
        <f t="shared" si="216"/>
        <v>2015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12"/>
        <v>17</v>
      </c>
      <c r="P3099">
        <f t="shared" si="213"/>
        <v>40.83</v>
      </c>
      <c r="Q3099" t="s">
        <v>8315</v>
      </c>
      <c r="R3099" t="s">
        <v>8355</v>
      </c>
      <c r="S3099" s="13">
        <f t="shared" si="214"/>
        <v>42629.503483796296</v>
      </c>
      <c r="T3099" s="13">
        <f t="shared" si="215"/>
        <v>42650.583333333328</v>
      </c>
      <c r="U3099">
        <f t="shared" si="216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12"/>
        <v>4</v>
      </c>
      <c r="P3100">
        <f t="shared" si="213"/>
        <v>65.11</v>
      </c>
      <c r="Q3100" t="s">
        <v>8315</v>
      </c>
      <c r="R3100" t="s">
        <v>8355</v>
      </c>
      <c r="S3100" s="13">
        <f t="shared" si="214"/>
        <v>42359.792233796295</v>
      </c>
      <c r="T3100" s="13">
        <f t="shared" si="215"/>
        <v>42408.01180555555</v>
      </c>
      <c r="U3100">
        <f t="shared" si="216"/>
        <v>2015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12"/>
        <v>14</v>
      </c>
      <c r="P3101">
        <f t="shared" si="213"/>
        <v>55.6</v>
      </c>
      <c r="Q3101" t="s">
        <v>8315</v>
      </c>
      <c r="R3101" t="s">
        <v>8355</v>
      </c>
      <c r="S3101" s="13">
        <f t="shared" si="214"/>
        <v>42382.189710648148</v>
      </c>
      <c r="T3101" s="13">
        <f t="shared" si="215"/>
        <v>42412.189710648148</v>
      </c>
      <c r="U3101">
        <f t="shared" si="216"/>
        <v>2016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12"/>
        <v>15</v>
      </c>
      <c r="P3102">
        <f t="shared" si="213"/>
        <v>140.54</v>
      </c>
      <c r="Q3102" t="s">
        <v>8315</v>
      </c>
      <c r="R3102" t="s">
        <v>8355</v>
      </c>
      <c r="S3102" s="13">
        <f t="shared" si="214"/>
        <v>41902.622395833336</v>
      </c>
      <c r="T3102" s="13">
        <f t="shared" si="215"/>
        <v>41932.622395833336</v>
      </c>
      <c r="U3102">
        <f t="shared" si="216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12"/>
        <v>12</v>
      </c>
      <c r="P3103">
        <f t="shared" si="213"/>
        <v>25</v>
      </c>
      <c r="Q3103" t="s">
        <v>8315</v>
      </c>
      <c r="R3103" t="s">
        <v>8355</v>
      </c>
      <c r="S3103" s="13">
        <f t="shared" si="214"/>
        <v>42171.383530092593</v>
      </c>
      <c r="T3103" s="13">
        <f t="shared" si="215"/>
        <v>42201.330555555556</v>
      </c>
      <c r="U3103">
        <f t="shared" si="216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12"/>
        <v>39</v>
      </c>
      <c r="P3104">
        <f t="shared" si="213"/>
        <v>69.53</v>
      </c>
      <c r="Q3104" t="s">
        <v>8315</v>
      </c>
      <c r="R3104" t="s">
        <v>8355</v>
      </c>
      <c r="S3104" s="13">
        <f t="shared" si="214"/>
        <v>42555.340486111112</v>
      </c>
      <c r="T3104" s="13">
        <f t="shared" si="215"/>
        <v>42605.340486111112</v>
      </c>
      <c r="U3104">
        <f t="shared" si="216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12"/>
        <v>0</v>
      </c>
      <c r="P3105">
        <f t="shared" si="213"/>
        <v>5.5</v>
      </c>
      <c r="Q3105" t="s">
        <v>8315</v>
      </c>
      <c r="R3105" t="s">
        <v>8355</v>
      </c>
      <c r="S3105" s="13">
        <f t="shared" si="214"/>
        <v>42107.156319444446</v>
      </c>
      <c r="T3105" s="13">
        <f t="shared" si="215"/>
        <v>42167.156319444446</v>
      </c>
      <c r="U3105">
        <f t="shared" si="216"/>
        <v>2015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12"/>
        <v>30</v>
      </c>
      <c r="P3106">
        <f t="shared" si="213"/>
        <v>237</v>
      </c>
      <c r="Q3106" t="s">
        <v>8315</v>
      </c>
      <c r="R3106" t="s">
        <v>8355</v>
      </c>
      <c r="S3106" s="13">
        <f t="shared" si="214"/>
        <v>42006.908692129626</v>
      </c>
      <c r="T3106" s="13">
        <f t="shared" si="215"/>
        <v>42038.083333333328</v>
      </c>
      <c r="U3106">
        <f t="shared" si="216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12"/>
        <v>42</v>
      </c>
      <c r="P3107">
        <f t="shared" si="213"/>
        <v>79.87</v>
      </c>
      <c r="Q3107" t="s">
        <v>8315</v>
      </c>
      <c r="R3107" t="s">
        <v>8355</v>
      </c>
      <c r="S3107" s="13">
        <f t="shared" si="214"/>
        <v>41876.718935185185</v>
      </c>
      <c r="T3107" s="13">
        <f t="shared" si="215"/>
        <v>41931.208333333336</v>
      </c>
      <c r="U3107">
        <f t="shared" si="21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12"/>
        <v>4</v>
      </c>
      <c r="P3108">
        <f t="shared" si="213"/>
        <v>10.25</v>
      </c>
      <c r="Q3108" t="s">
        <v>8315</v>
      </c>
      <c r="R3108" t="s">
        <v>8355</v>
      </c>
      <c r="S3108" s="13">
        <f t="shared" si="214"/>
        <v>42241.429120370376</v>
      </c>
      <c r="T3108" s="13">
        <f t="shared" si="215"/>
        <v>42263.916666666672</v>
      </c>
      <c r="U3108">
        <f t="shared" si="216"/>
        <v>2015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12"/>
        <v>20</v>
      </c>
      <c r="P3109">
        <f t="shared" si="213"/>
        <v>272.58999999999997</v>
      </c>
      <c r="Q3109" t="s">
        <v>8315</v>
      </c>
      <c r="R3109" t="s">
        <v>8355</v>
      </c>
      <c r="S3109" s="13">
        <f t="shared" si="214"/>
        <v>42128.814247685179</v>
      </c>
      <c r="T3109" s="13">
        <f t="shared" si="215"/>
        <v>42135.814247685179</v>
      </c>
      <c r="U3109">
        <f t="shared" si="216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12"/>
        <v>0</v>
      </c>
      <c r="P3110">
        <f t="shared" si="213"/>
        <v>13</v>
      </c>
      <c r="Q3110" t="s">
        <v>8315</v>
      </c>
      <c r="R3110" t="s">
        <v>8355</v>
      </c>
      <c r="S3110" s="13">
        <f t="shared" si="214"/>
        <v>42062.680486111116</v>
      </c>
      <c r="T3110" s="13">
        <f t="shared" si="215"/>
        <v>42122.638819444444</v>
      </c>
      <c r="U3110">
        <f t="shared" si="216"/>
        <v>2015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12"/>
        <v>25</v>
      </c>
      <c r="P3111">
        <f t="shared" si="213"/>
        <v>58.18</v>
      </c>
      <c r="Q3111" t="s">
        <v>8315</v>
      </c>
      <c r="R3111" t="s">
        <v>8355</v>
      </c>
      <c r="S3111" s="13">
        <f t="shared" si="214"/>
        <v>41844.125115740739</v>
      </c>
      <c r="T3111" s="13">
        <f t="shared" si="215"/>
        <v>41879.125115740739</v>
      </c>
      <c r="U3111">
        <f t="shared" si="216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12"/>
        <v>0</v>
      </c>
      <c r="P3112">
        <f t="shared" si="213"/>
        <v>10</v>
      </c>
      <c r="Q3112" t="s">
        <v>8315</v>
      </c>
      <c r="R3112" t="s">
        <v>8355</v>
      </c>
      <c r="S3112" s="13">
        <f t="shared" si="214"/>
        <v>42745.031469907408</v>
      </c>
      <c r="T3112" s="13">
        <f t="shared" si="215"/>
        <v>42785.031469907408</v>
      </c>
      <c r="U3112">
        <f t="shared" si="216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12"/>
        <v>27</v>
      </c>
      <c r="P3113">
        <f t="shared" si="213"/>
        <v>70.11</v>
      </c>
      <c r="Q3113" t="s">
        <v>8315</v>
      </c>
      <c r="R3113" t="s">
        <v>8355</v>
      </c>
      <c r="S3113" s="13">
        <f t="shared" si="214"/>
        <v>41885.595138888886</v>
      </c>
      <c r="T3113" s="13">
        <f t="shared" si="215"/>
        <v>41916.595138888886</v>
      </c>
      <c r="U3113">
        <f t="shared" si="216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12"/>
        <v>5</v>
      </c>
      <c r="P3114">
        <f t="shared" si="213"/>
        <v>57.89</v>
      </c>
      <c r="Q3114" t="s">
        <v>8315</v>
      </c>
      <c r="R3114" t="s">
        <v>8355</v>
      </c>
      <c r="S3114" s="13">
        <f t="shared" si="214"/>
        <v>42615.121921296297</v>
      </c>
      <c r="T3114" s="13">
        <f t="shared" si="215"/>
        <v>42675.121921296297</v>
      </c>
      <c r="U3114">
        <f t="shared" si="216"/>
        <v>2016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12"/>
        <v>4</v>
      </c>
      <c r="P3115">
        <f t="shared" si="213"/>
        <v>125.27</v>
      </c>
      <c r="Q3115" t="s">
        <v>8315</v>
      </c>
      <c r="R3115" t="s">
        <v>8355</v>
      </c>
      <c r="S3115" s="13">
        <f t="shared" si="214"/>
        <v>42081.731273148151</v>
      </c>
      <c r="T3115" s="13">
        <f t="shared" si="215"/>
        <v>42111.731273148151</v>
      </c>
      <c r="U3115">
        <f t="shared" si="216"/>
        <v>2015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12"/>
        <v>0</v>
      </c>
      <c r="P3116">
        <f t="shared" si="213"/>
        <v>0</v>
      </c>
      <c r="Q3116" t="s">
        <v>8315</v>
      </c>
      <c r="R3116" t="s">
        <v>8355</v>
      </c>
      <c r="S3116" s="13">
        <f t="shared" si="214"/>
        <v>41843.632523148146</v>
      </c>
      <c r="T3116" s="13">
        <f t="shared" si="215"/>
        <v>41903.632523148146</v>
      </c>
      <c r="U3116">
        <f t="shared" si="216"/>
        <v>2014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12"/>
        <v>3</v>
      </c>
      <c r="P3117">
        <f t="shared" si="213"/>
        <v>300</v>
      </c>
      <c r="Q3117" t="s">
        <v>8315</v>
      </c>
      <c r="R3117" t="s">
        <v>8355</v>
      </c>
      <c r="S3117" s="13">
        <f t="shared" si="214"/>
        <v>42496.447071759263</v>
      </c>
      <c r="T3117" s="13">
        <f t="shared" si="215"/>
        <v>42526.447071759263</v>
      </c>
      <c r="U3117">
        <f t="shared" si="216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12"/>
        <v>57</v>
      </c>
      <c r="P3118">
        <f t="shared" si="213"/>
        <v>43</v>
      </c>
      <c r="Q3118" t="s">
        <v>8315</v>
      </c>
      <c r="R3118" t="s">
        <v>8355</v>
      </c>
      <c r="S3118" s="13">
        <f t="shared" si="214"/>
        <v>42081.515335648146</v>
      </c>
      <c r="T3118" s="13">
        <f t="shared" si="215"/>
        <v>42095.515335648146</v>
      </c>
      <c r="U3118">
        <f t="shared" si="21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12"/>
        <v>0</v>
      </c>
      <c r="P3119">
        <f t="shared" si="213"/>
        <v>1</v>
      </c>
      <c r="Q3119" t="s">
        <v>8315</v>
      </c>
      <c r="R3119" t="s">
        <v>8355</v>
      </c>
      <c r="S3119" s="13">
        <f t="shared" si="214"/>
        <v>42509.374537037031</v>
      </c>
      <c r="T3119" s="13">
        <f t="shared" si="215"/>
        <v>42517.55</v>
      </c>
      <c r="U3119">
        <f t="shared" si="216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12"/>
        <v>0</v>
      </c>
      <c r="P3120">
        <f t="shared" si="213"/>
        <v>775</v>
      </c>
      <c r="Q3120" t="s">
        <v>8315</v>
      </c>
      <c r="R3120" t="s">
        <v>8355</v>
      </c>
      <c r="S3120" s="13">
        <f t="shared" si="214"/>
        <v>42534.649571759262</v>
      </c>
      <c r="T3120" s="13">
        <f t="shared" si="215"/>
        <v>42553.649571759262</v>
      </c>
      <c r="U3120">
        <f t="shared" si="216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12"/>
        <v>0</v>
      </c>
      <c r="P3121">
        <f t="shared" si="213"/>
        <v>5</v>
      </c>
      <c r="Q3121" t="s">
        <v>8315</v>
      </c>
      <c r="R3121" t="s">
        <v>8355</v>
      </c>
      <c r="S3121" s="13">
        <f t="shared" si="214"/>
        <v>42060.04550925926</v>
      </c>
      <c r="T3121" s="13">
        <f t="shared" si="215"/>
        <v>42090.003842592589</v>
      </c>
      <c r="U3121">
        <f t="shared" si="216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12"/>
        <v>0</v>
      </c>
      <c r="P3122">
        <f t="shared" si="213"/>
        <v>12.8</v>
      </c>
      <c r="Q3122" t="s">
        <v>8315</v>
      </c>
      <c r="R3122" t="s">
        <v>8355</v>
      </c>
      <c r="S3122" s="13">
        <f t="shared" si="214"/>
        <v>42435.942083333335</v>
      </c>
      <c r="T3122" s="13">
        <f t="shared" si="215"/>
        <v>42495.900416666671</v>
      </c>
      <c r="U3122">
        <f t="shared" si="216"/>
        <v>2016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12"/>
        <v>1</v>
      </c>
      <c r="P3123">
        <f t="shared" si="213"/>
        <v>10</v>
      </c>
      <c r="Q3123" t="s">
        <v>8315</v>
      </c>
      <c r="R3123" t="s">
        <v>8355</v>
      </c>
      <c r="S3123" s="13">
        <f t="shared" si="214"/>
        <v>41848.679803240739</v>
      </c>
      <c r="T3123" s="13">
        <f t="shared" si="215"/>
        <v>41908.679803240739</v>
      </c>
      <c r="U3123">
        <f t="shared" si="216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12"/>
        <v>58</v>
      </c>
      <c r="P3124">
        <f t="shared" si="213"/>
        <v>58</v>
      </c>
      <c r="Q3124" t="s">
        <v>8315</v>
      </c>
      <c r="R3124" t="s">
        <v>8355</v>
      </c>
      <c r="S3124" s="13">
        <f t="shared" si="214"/>
        <v>42678.932083333333</v>
      </c>
      <c r="T3124" s="13">
        <f t="shared" si="215"/>
        <v>42683.973750000005</v>
      </c>
      <c r="U3124">
        <f t="shared" si="216"/>
        <v>2016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12"/>
        <v>68</v>
      </c>
      <c r="P3125">
        <f t="shared" si="213"/>
        <v>244.8</v>
      </c>
      <c r="Q3125" t="s">
        <v>8315</v>
      </c>
      <c r="R3125" t="s">
        <v>8355</v>
      </c>
      <c r="S3125" s="13">
        <f t="shared" si="214"/>
        <v>42530.993032407408</v>
      </c>
      <c r="T3125" s="13">
        <f t="shared" si="215"/>
        <v>42560.993032407408</v>
      </c>
      <c r="U3125">
        <f t="shared" si="216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12"/>
        <v>0</v>
      </c>
      <c r="P3126">
        <f t="shared" si="213"/>
        <v>6.5</v>
      </c>
      <c r="Q3126" t="s">
        <v>8315</v>
      </c>
      <c r="R3126" t="s">
        <v>8355</v>
      </c>
      <c r="S3126" s="13">
        <f t="shared" si="214"/>
        <v>41977.780104166668</v>
      </c>
      <c r="T3126" s="13">
        <f t="shared" si="215"/>
        <v>42037.780104166668</v>
      </c>
      <c r="U3126">
        <f t="shared" si="216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12"/>
        <v>0</v>
      </c>
      <c r="P3127">
        <f t="shared" si="213"/>
        <v>0</v>
      </c>
      <c r="Q3127" t="s">
        <v>8315</v>
      </c>
      <c r="R3127" t="s">
        <v>8355</v>
      </c>
      <c r="S3127" s="13">
        <f t="shared" si="214"/>
        <v>42346.20685185185</v>
      </c>
      <c r="T3127" s="13">
        <f t="shared" si="215"/>
        <v>42376.20685185185</v>
      </c>
      <c r="U3127">
        <f t="shared" si="216"/>
        <v>2015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12"/>
        <v>4</v>
      </c>
      <c r="P3128">
        <f t="shared" si="213"/>
        <v>61.18</v>
      </c>
      <c r="Q3128" t="s">
        <v>8315</v>
      </c>
      <c r="R3128" t="s">
        <v>8355</v>
      </c>
      <c r="S3128" s="13">
        <f t="shared" si="214"/>
        <v>42427.01807870371</v>
      </c>
      <c r="T3128" s="13">
        <f t="shared" si="215"/>
        <v>42456.976412037038</v>
      </c>
      <c r="U3128">
        <f t="shared" si="216"/>
        <v>2016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12"/>
        <v>0</v>
      </c>
      <c r="P3129">
        <f t="shared" si="213"/>
        <v>0</v>
      </c>
      <c r="Q3129" t="s">
        <v>8315</v>
      </c>
      <c r="R3129" t="s">
        <v>8355</v>
      </c>
      <c r="S3129" s="13">
        <f t="shared" si="214"/>
        <v>42034.856817129628</v>
      </c>
      <c r="T3129" s="13">
        <f t="shared" si="215"/>
        <v>42064.856817129628</v>
      </c>
      <c r="U3129">
        <f t="shared" si="216"/>
        <v>2015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12"/>
        <v>109</v>
      </c>
      <c r="P3130">
        <f t="shared" si="213"/>
        <v>139.24</v>
      </c>
      <c r="Q3130" t="s">
        <v>8315</v>
      </c>
      <c r="R3130" t="s">
        <v>8316</v>
      </c>
      <c r="S3130" s="13">
        <f t="shared" si="214"/>
        <v>42780.825706018513</v>
      </c>
      <c r="T3130" s="13">
        <f t="shared" si="215"/>
        <v>42810.784039351856</v>
      </c>
      <c r="U3130">
        <f t="shared" si="216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12"/>
        <v>1</v>
      </c>
      <c r="P3131">
        <f t="shared" si="213"/>
        <v>10</v>
      </c>
      <c r="Q3131" t="s">
        <v>8315</v>
      </c>
      <c r="R3131" t="s">
        <v>8316</v>
      </c>
      <c r="S3131" s="13">
        <f t="shared" si="214"/>
        <v>42803.842812499999</v>
      </c>
      <c r="T3131" s="13">
        <f t="shared" si="215"/>
        <v>42843.801145833335</v>
      </c>
      <c r="U3131">
        <f t="shared" si="216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12"/>
        <v>4</v>
      </c>
      <c r="P3132">
        <f t="shared" si="213"/>
        <v>93.75</v>
      </c>
      <c r="Q3132" t="s">
        <v>8315</v>
      </c>
      <c r="R3132" t="s">
        <v>8316</v>
      </c>
      <c r="S3132" s="13">
        <f t="shared" si="214"/>
        <v>42808.640231481477</v>
      </c>
      <c r="T3132" s="13">
        <f t="shared" si="215"/>
        <v>42839.207638888889</v>
      </c>
      <c r="U3132">
        <f t="shared" si="216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12"/>
        <v>16</v>
      </c>
      <c r="P3133">
        <f t="shared" si="213"/>
        <v>53.75</v>
      </c>
      <c r="Q3133" t="s">
        <v>8315</v>
      </c>
      <c r="R3133" t="s">
        <v>8316</v>
      </c>
      <c r="S3133" s="13">
        <f t="shared" si="214"/>
        <v>42803.579224537039</v>
      </c>
      <c r="T3133" s="13">
        <f t="shared" si="215"/>
        <v>42833.537557870368</v>
      </c>
      <c r="U3133">
        <f t="shared" si="216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12"/>
        <v>0</v>
      </c>
      <c r="P3134">
        <f t="shared" si="213"/>
        <v>10</v>
      </c>
      <c r="Q3134" t="s">
        <v>8315</v>
      </c>
      <c r="R3134" t="s">
        <v>8316</v>
      </c>
      <c r="S3134" s="13">
        <f t="shared" si="214"/>
        <v>42786.350231481483</v>
      </c>
      <c r="T3134" s="13">
        <f t="shared" si="215"/>
        <v>42846.308564814812</v>
      </c>
      <c r="U3134">
        <f t="shared" si="216"/>
        <v>2017</v>
      </c>
    </row>
    <row r="3135" spans="1:21" ht="45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12"/>
        <v>108</v>
      </c>
      <c r="P3135">
        <f t="shared" si="213"/>
        <v>33.75</v>
      </c>
      <c r="Q3135" t="s">
        <v>8315</v>
      </c>
      <c r="R3135" t="s">
        <v>8316</v>
      </c>
      <c r="S3135" s="13">
        <f t="shared" si="214"/>
        <v>42788.565208333333</v>
      </c>
      <c r="T3135" s="13">
        <f t="shared" si="215"/>
        <v>42818.523541666669</v>
      </c>
      <c r="U3135">
        <f t="shared" si="216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12"/>
        <v>23</v>
      </c>
      <c r="P3136">
        <f t="shared" si="213"/>
        <v>18.75</v>
      </c>
      <c r="Q3136" t="s">
        <v>8315</v>
      </c>
      <c r="R3136" t="s">
        <v>8316</v>
      </c>
      <c r="S3136" s="13">
        <f t="shared" si="214"/>
        <v>42800.720127314817</v>
      </c>
      <c r="T3136" s="13">
        <f t="shared" si="215"/>
        <v>42821.678460648152</v>
      </c>
      <c r="U3136">
        <f t="shared" si="216"/>
        <v>2017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12"/>
        <v>21</v>
      </c>
      <c r="P3137">
        <f t="shared" si="213"/>
        <v>23.14</v>
      </c>
      <c r="Q3137" t="s">
        <v>8315</v>
      </c>
      <c r="R3137" t="s">
        <v>8316</v>
      </c>
      <c r="S3137" s="13">
        <f t="shared" si="214"/>
        <v>42807.151863425926</v>
      </c>
      <c r="T3137" s="13">
        <f t="shared" si="215"/>
        <v>42829.151863425926</v>
      </c>
      <c r="U3137">
        <f t="shared" si="216"/>
        <v>2017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17">ROUND(E3138/D3138*100,0)</f>
        <v>128</v>
      </c>
      <c r="P3138">
        <f t="shared" si="213"/>
        <v>29.05</v>
      </c>
      <c r="Q3138" t="s">
        <v>8315</v>
      </c>
      <c r="R3138" t="s">
        <v>8316</v>
      </c>
      <c r="S3138" s="13">
        <f t="shared" si="214"/>
        <v>42789.462430555555</v>
      </c>
      <c r="T3138" s="13">
        <f t="shared" si="215"/>
        <v>42825.957638888889</v>
      </c>
      <c r="U3138">
        <f t="shared" si="216"/>
        <v>2017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17"/>
        <v>3</v>
      </c>
      <c r="P3139">
        <f t="shared" ref="P3139:P3202" si="218">IFERROR(ROUND(E3139/L3139,2),0)</f>
        <v>50</v>
      </c>
      <c r="Q3139" t="s">
        <v>8315</v>
      </c>
      <c r="R3139" t="s">
        <v>8316</v>
      </c>
      <c r="S3139" s="13">
        <f t="shared" ref="S3139:S3202" si="219">(((J3139/60)/60)/24)+DATE(1970,1,1)</f>
        <v>42807.885057870371</v>
      </c>
      <c r="T3139" s="13">
        <f t="shared" ref="T3139:T3202" si="220">(((I3139/60)/60)/24)+DATE(1970,1,1)</f>
        <v>42858.8</v>
      </c>
      <c r="U3139">
        <f t="shared" si="216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17"/>
        <v>0</v>
      </c>
      <c r="P3140">
        <f t="shared" si="218"/>
        <v>0</v>
      </c>
      <c r="Q3140" t="s">
        <v>8315</v>
      </c>
      <c r="R3140" t="s">
        <v>8316</v>
      </c>
      <c r="S3140" s="13">
        <f t="shared" si="219"/>
        <v>42809.645914351851</v>
      </c>
      <c r="T3140" s="13">
        <f t="shared" si="220"/>
        <v>42828.645914351851</v>
      </c>
      <c r="U3140">
        <f t="shared" si="216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17"/>
        <v>5</v>
      </c>
      <c r="P3141">
        <f t="shared" si="218"/>
        <v>450</v>
      </c>
      <c r="Q3141" t="s">
        <v>8315</v>
      </c>
      <c r="R3141" t="s">
        <v>8316</v>
      </c>
      <c r="S3141" s="13">
        <f t="shared" si="219"/>
        <v>42785.270370370374</v>
      </c>
      <c r="T3141" s="13">
        <f t="shared" si="220"/>
        <v>42819.189583333333</v>
      </c>
      <c r="U3141">
        <f t="shared" si="216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17"/>
        <v>1</v>
      </c>
      <c r="P3142">
        <f t="shared" si="218"/>
        <v>24</v>
      </c>
      <c r="Q3142" t="s">
        <v>8315</v>
      </c>
      <c r="R3142" t="s">
        <v>8316</v>
      </c>
      <c r="S3142" s="13">
        <f t="shared" si="219"/>
        <v>42802.718784722223</v>
      </c>
      <c r="T3142" s="13">
        <f t="shared" si="220"/>
        <v>42832.677118055552</v>
      </c>
      <c r="U3142">
        <f t="shared" si="216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17"/>
        <v>52</v>
      </c>
      <c r="P3143">
        <f t="shared" si="218"/>
        <v>32.25</v>
      </c>
      <c r="Q3143" t="s">
        <v>8315</v>
      </c>
      <c r="R3143" t="s">
        <v>8316</v>
      </c>
      <c r="S3143" s="13">
        <f t="shared" si="219"/>
        <v>42800.753333333334</v>
      </c>
      <c r="T3143" s="13">
        <f t="shared" si="220"/>
        <v>42841.833333333328</v>
      </c>
      <c r="U3143">
        <f t="shared" si="216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17"/>
        <v>2</v>
      </c>
      <c r="P3144">
        <f t="shared" si="218"/>
        <v>15</v>
      </c>
      <c r="Q3144" t="s">
        <v>8315</v>
      </c>
      <c r="R3144" t="s">
        <v>8316</v>
      </c>
      <c r="S3144" s="13">
        <f t="shared" si="219"/>
        <v>42783.513182870374</v>
      </c>
      <c r="T3144" s="13">
        <f t="shared" si="220"/>
        <v>42813.471516203703</v>
      </c>
      <c r="U3144">
        <f t="shared" si="216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17"/>
        <v>0</v>
      </c>
      <c r="P3145">
        <f t="shared" si="218"/>
        <v>0</v>
      </c>
      <c r="Q3145" t="s">
        <v>8315</v>
      </c>
      <c r="R3145" t="s">
        <v>8316</v>
      </c>
      <c r="S3145" s="13">
        <f t="shared" si="219"/>
        <v>42808.358287037037</v>
      </c>
      <c r="T3145" s="13">
        <f t="shared" si="220"/>
        <v>42834.358287037037</v>
      </c>
      <c r="U3145">
        <f t="shared" si="216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17"/>
        <v>75</v>
      </c>
      <c r="P3146">
        <f t="shared" si="218"/>
        <v>251.33</v>
      </c>
      <c r="Q3146" t="s">
        <v>8315</v>
      </c>
      <c r="R3146" t="s">
        <v>8316</v>
      </c>
      <c r="S3146" s="13">
        <f t="shared" si="219"/>
        <v>42796.538275462968</v>
      </c>
      <c r="T3146" s="13">
        <f t="shared" si="220"/>
        <v>42813.25</v>
      </c>
      <c r="U3146">
        <f t="shared" si="216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17"/>
        <v>0</v>
      </c>
      <c r="P3147">
        <f t="shared" si="218"/>
        <v>0</v>
      </c>
      <c r="Q3147" t="s">
        <v>8315</v>
      </c>
      <c r="R3147" t="s">
        <v>8316</v>
      </c>
      <c r="S3147" s="13">
        <f t="shared" si="219"/>
        <v>42762.040902777779</v>
      </c>
      <c r="T3147" s="13">
        <f t="shared" si="220"/>
        <v>42821.999236111107</v>
      </c>
      <c r="U3147">
        <f t="shared" si="216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17"/>
        <v>11</v>
      </c>
      <c r="P3148">
        <f t="shared" si="218"/>
        <v>437.5</v>
      </c>
      <c r="Q3148" t="s">
        <v>8315</v>
      </c>
      <c r="R3148" t="s">
        <v>8316</v>
      </c>
      <c r="S3148" s="13">
        <f t="shared" si="219"/>
        <v>42796.682476851856</v>
      </c>
      <c r="T3148" s="13">
        <f t="shared" si="220"/>
        <v>42841.640810185185</v>
      </c>
      <c r="U3148">
        <f t="shared" si="216"/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17"/>
        <v>118</v>
      </c>
      <c r="P3149">
        <f t="shared" si="218"/>
        <v>110.35</v>
      </c>
      <c r="Q3149" t="s">
        <v>8315</v>
      </c>
      <c r="R3149" t="s">
        <v>8316</v>
      </c>
      <c r="S3149" s="13">
        <f t="shared" si="219"/>
        <v>41909.969386574077</v>
      </c>
      <c r="T3149" s="13">
        <f t="shared" si="220"/>
        <v>41950.011053240742</v>
      </c>
      <c r="U3149">
        <f t="shared" si="216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17"/>
        <v>131</v>
      </c>
      <c r="P3150">
        <f t="shared" si="218"/>
        <v>41.42</v>
      </c>
      <c r="Q3150" t="s">
        <v>8315</v>
      </c>
      <c r="R3150" t="s">
        <v>8316</v>
      </c>
      <c r="S3150" s="13">
        <f t="shared" si="219"/>
        <v>41891.665324074071</v>
      </c>
      <c r="T3150" s="13">
        <f t="shared" si="220"/>
        <v>41913.166666666664</v>
      </c>
      <c r="U3150">
        <f t="shared" si="216"/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17"/>
        <v>104</v>
      </c>
      <c r="P3151">
        <f t="shared" si="218"/>
        <v>52</v>
      </c>
      <c r="Q3151" t="s">
        <v>8315</v>
      </c>
      <c r="R3151" t="s">
        <v>8316</v>
      </c>
      <c r="S3151" s="13">
        <f t="shared" si="219"/>
        <v>41226.017361111109</v>
      </c>
      <c r="T3151" s="13">
        <f t="shared" si="220"/>
        <v>41250.083333333336</v>
      </c>
      <c r="U3151">
        <f t="shared" si="216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17"/>
        <v>101</v>
      </c>
      <c r="P3152">
        <f t="shared" si="218"/>
        <v>33.99</v>
      </c>
      <c r="Q3152" t="s">
        <v>8315</v>
      </c>
      <c r="R3152" t="s">
        <v>8316</v>
      </c>
      <c r="S3152" s="13">
        <f t="shared" si="219"/>
        <v>40478.263923611114</v>
      </c>
      <c r="T3152" s="13">
        <f t="shared" si="220"/>
        <v>40568.166666666664</v>
      </c>
      <c r="U3152">
        <f t="shared" si="216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17"/>
        <v>100</v>
      </c>
      <c r="P3153">
        <f t="shared" si="218"/>
        <v>103.35</v>
      </c>
      <c r="Q3153" t="s">
        <v>8315</v>
      </c>
      <c r="R3153" t="s">
        <v>8316</v>
      </c>
      <c r="S3153" s="13">
        <f t="shared" si="219"/>
        <v>41862.83997685185</v>
      </c>
      <c r="T3153" s="13">
        <f t="shared" si="220"/>
        <v>41892.83997685185</v>
      </c>
      <c r="U3153">
        <f t="shared" ref="U3153:U3216" si="221">YEAR(S3153)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17"/>
        <v>106</v>
      </c>
      <c r="P3154">
        <f t="shared" si="218"/>
        <v>34.79</v>
      </c>
      <c r="Q3154" t="s">
        <v>8315</v>
      </c>
      <c r="R3154" t="s">
        <v>8316</v>
      </c>
      <c r="S3154" s="13">
        <f t="shared" si="219"/>
        <v>41550.867673611108</v>
      </c>
      <c r="T3154" s="13">
        <f t="shared" si="220"/>
        <v>41580.867673611108</v>
      </c>
      <c r="U3154">
        <f t="shared" si="221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17"/>
        <v>336</v>
      </c>
      <c r="P3155">
        <f t="shared" si="218"/>
        <v>41.77</v>
      </c>
      <c r="Q3155" t="s">
        <v>8315</v>
      </c>
      <c r="R3155" t="s">
        <v>8316</v>
      </c>
      <c r="S3155" s="13">
        <f t="shared" si="219"/>
        <v>40633.154363425929</v>
      </c>
      <c r="T3155" s="13">
        <f t="shared" si="220"/>
        <v>40664.207638888889</v>
      </c>
      <c r="U3155">
        <f t="shared" si="221"/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17"/>
        <v>113</v>
      </c>
      <c r="P3156">
        <f t="shared" si="218"/>
        <v>64.27</v>
      </c>
      <c r="Q3156" t="s">
        <v>8315</v>
      </c>
      <c r="R3156" t="s">
        <v>8316</v>
      </c>
      <c r="S3156" s="13">
        <f t="shared" si="219"/>
        <v>40970.875671296293</v>
      </c>
      <c r="T3156" s="13">
        <f t="shared" si="220"/>
        <v>41000.834004629629</v>
      </c>
      <c r="U3156">
        <f t="shared" si="221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17"/>
        <v>189</v>
      </c>
      <c r="P3157">
        <f t="shared" si="218"/>
        <v>31.21</v>
      </c>
      <c r="Q3157" t="s">
        <v>8315</v>
      </c>
      <c r="R3157" t="s">
        <v>8316</v>
      </c>
      <c r="S3157" s="13">
        <f t="shared" si="219"/>
        <v>41233.499131944445</v>
      </c>
      <c r="T3157" s="13">
        <f t="shared" si="220"/>
        <v>41263.499131944445</v>
      </c>
      <c r="U3157">
        <f t="shared" si="221"/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17"/>
        <v>102</v>
      </c>
      <c r="P3158">
        <f t="shared" si="218"/>
        <v>62.92</v>
      </c>
      <c r="Q3158" t="s">
        <v>8315</v>
      </c>
      <c r="R3158" t="s">
        <v>8316</v>
      </c>
      <c r="S3158" s="13">
        <f t="shared" si="219"/>
        <v>41026.953055555554</v>
      </c>
      <c r="T3158" s="13">
        <f t="shared" si="220"/>
        <v>41061.953055555554</v>
      </c>
      <c r="U3158">
        <f t="shared" si="221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17"/>
        <v>101</v>
      </c>
      <c r="P3159">
        <f t="shared" si="218"/>
        <v>98.54</v>
      </c>
      <c r="Q3159" t="s">
        <v>8315</v>
      </c>
      <c r="R3159" t="s">
        <v>8316</v>
      </c>
      <c r="S3159" s="13">
        <f t="shared" si="219"/>
        <v>41829.788252314815</v>
      </c>
      <c r="T3159" s="13">
        <f t="shared" si="220"/>
        <v>41839.208333333336</v>
      </c>
      <c r="U3159">
        <f t="shared" si="221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17"/>
        <v>114</v>
      </c>
      <c r="P3160">
        <f t="shared" si="218"/>
        <v>82.61</v>
      </c>
      <c r="Q3160" t="s">
        <v>8315</v>
      </c>
      <c r="R3160" t="s">
        <v>8316</v>
      </c>
      <c r="S3160" s="13">
        <f t="shared" si="219"/>
        <v>41447.839722222219</v>
      </c>
      <c r="T3160" s="13">
        <f t="shared" si="220"/>
        <v>41477.839722222219</v>
      </c>
      <c r="U3160">
        <f t="shared" si="221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17"/>
        <v>133</v>
      </c>
      <c r="P3161">
        <f t="shared" si="218"/>
        <v>38.5</v>
      </c>
      <c r="Q3161" t="s">
        <v>8315</v>
      </c>
      <c r="R3161" t="s">
        <v>8316</v>
      </c>
      <c r="S3161" s="13">
        <f t="shared" si="219"/>
        <v>40884.066678240742</v>
      </c>
      <c r="T3161" s="13">
        <f t="shared" si="220"/>
        <v>40926.958333333336</v>
      </c>
      <c r="U3161">
        <f t="shared" si="221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17"/>
        <v>102</v>
      </c>
      <c r="P3162">
        <f t="shared" si="218"/>
        <v>80.16</v>
      </c>
      <c r="Q3162" t="s">
        <v>8315</v>
      </c>
      <c r="R3162" t="s">
        <v>8316</v>
      </c>
      <c r="S3162" s="13">
        <f t="shared" si="219"/>
        <v>41841.26489583333</v>
      </c>
      <c r="T3162" s="13">
        <f t="shared" si="220"/>
        <v>41864.207638888889</v>
      </c>
      <c r="U3162">
        <f t="shared" si="221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17"/>
        <v>105</v>
      </c>
      <c r="P3163">
        <f t="shared" si="218"/>
        <v>28.41</v>
      </c>
      <c r="Q3163" t="s">
        <v>8315</v>
      </c>
      <c r="R3163" t="s">
        <v>8316</v>
      </c>
      <c r="S3163" s="13">
        <f t="shared" si="219"/>
        <v>41897.536134259259</v>
      </c>
      <c r="T3163" s="13">
        <f t="shared" si="220"/>
        <v>41927.536134259259</v>
      </c>
      <c r="U3163">
        <f t="shared" si="221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17"/>
        <v>127</v>
      </c>
      <c r="P3164">
        <f t="shared" si="218"/>
        <v>80.73</v>
      </c>
      <c r="Q3164" t="s">
        <v>8315</v>
      </c>
      <c r="R3164" t="s">
        <v>8316</v>
      </c>
      <c r="S3164" s="13">
        <f t="shared" si="219"/>
        <v>41799.685902777775</v>
      </c>
      <c r="T3164" s="13">
        <f t="shared" si="220"/>
        <v>41827.083333333336</v>
      </c>
      <c r="U3164">
        <f t="shared" si="221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17"/>
        <v>111</v>
      </c>
      <c r="P3165">
        <f t="shared" si="218"/>
        <v>200.69</v>
      </c>
      <c r="Q3165" t="s">
        <v>8315</v>
      </c>
      <c r="R3165" t="s">
        <v>8316</v>
      </c>
      <c r="S3165" s="13">
        <f t="shared" si="219"/>
        <v>41775.753761574073</v>
      </c>
      <c r="T3165" s="13">
        <f t="shared" si="220"/>
        <v>41805.753761574073</v>
      </c>
      <c r="U3165">
        <f t="shared" si="221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17"/>
        <v>107</v>
      </c>
      <c r="P3166">
        <f t="shared" si="218"/>
        <v>37.590000000000003</v>
      </c>
      <c r="Q3166" t="s">
        <v>8315</v>
      </c>
      <c r="R3166" t="s">
        <v>8316</v>
      </c>
      <c r="S3166" s="13">
        <f t="shared" si="219"/>
        <v>41766.80572916667</v>
      </c>
      <c r="T3166" s="13">
        <f t="shared" si="220"/>
        <v>41799.80572916667</v>
      </c>
      <c r="U3166">
        <f t="shared" si="221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17"/>
        <v>163</v>
      </c>
      <c r="P3167">
        <f t="shared" si="218"/>
        <v>58.1</v>
      </c>
      <c r="Q3167" t="s">
        <v>8315</v>
      </c>
      <c r="R3167" t="s">
        <v>8316</v>
      </c>
      <c r="S3167" s="13">
        <f t="shared" si="219"/>
        <v>40644.159259259257</v>
      </c>
      <c r="T3167" s="13">
        <f t="shared" si="220"/>
        <v>40666.165972222225</v>
      </c>
      <c r="U3167">
        <f t="shared" si="221"/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17"/>
        <v>160</v>
      </c>
      <c r="P3168">
        <f t="shared" si="218"/>
        <v>60.3</v>
      </c>
      <c r="Q3168" t="s">
        <v>8315</v>
      </c>
      <c r="R3168" t="s">
        <v>8316</v>
      </c>
      <c r="S3168" s="13">
        <f t="shared" si="219"/>
        <v>41940.69158564815</v>
      </c>
      <c r="T3168" s="13">
        <f t="shared" si="220"/>
        <v>41969.332638888889</v>
      </c>
      <c r="U3168">
        <f t="shared" si="221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17"/>
        <v>116</v>
      </c>
      <c r="P3169">
        <f t="shared" si="218"/>
        <v>63.36</v>
      </c>
      <c r="Q3169" t="s">
        <v>8315</v>
      </c>
      <c r="R3169" t="s">
        <v>8316</v>
      </c>
      <c r="S3169" s="13">
        <f t="shared" si="219"/>
        <v>41839.175706018519</v>
      </c>
      <c r="T3169" s="13">
        <f t="shared" si="220"/>
        <v>41853.175706018519</v>
      </c>
      <c r="U3169">
        <f t="shared" si="221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17"/>
        <v>124</v>
      </c>
      <c r="P3170">
        <f t="shared" si="218"/>
        <v>50.9</v>
      </c>
      <c r="Q3170" t="s">
        <v>8315</v>
      </c>
      <c r="R3170" t="s">
        <v>8316</v>
      </c>
      <c r="S3170" s="13">
        <f t="shared" si="219"/>
        <v>41772.105937500004</v>
      </c>
      <c r="T3170" s="13">
        <f t="shared" si="220"/>
        <v>41803.916666666664</v>
      </c>
      <c r="U3170">
        <f t="shared" si="221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17"/>
        <v>103</v>
      </c>
      <c r="P3171">
        <f t="shared" si="218"/>
        <v>100.5</v>
      </c>
      <c r="Q3171" t="s">
        <v>8315</v>
      </c>
      <c r="R3171" t="s">
        <v>8316</v>
      </c>
      <c r="S3171" s="13">
        <f t="shared" si="219"/>
        <v>41591.737974537034</v>
      </c>
      <c r="T3171" s="13">
        <f t="shared" si="220"/>
        <v>41621.207638888889</v>
      </c>
      <c r="U3171">
        <f t="shared" si="221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17"/>
        <v>112</v>
      </c>
      <c r="P3172">
        <f t="shared" si="218"/>
        <v>31.62</v>
      </c>
      <c r="Q3172" t="s">
        <v>8315</v>
      </c>
      <c r="R3172" t="s">
        <v>8316</v>
      </c>
      <c r="S3172" s="13">
        <f t="shared" si="219"/>
        <v>41789.080370370371</v>
      </c>
      <c r="T3172" s="13">
        <f t="shared" si="220"/>
        <v>41822.166666666664</v>
      </c>
      <c r="U3172">
        <f t="shared" si="221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17"/>
        <v>109</v>
      </c>
      <c r="P3173">
        <f t="shared" si="218"/>
        <v>65.099999999999994</v>
      </c>
      <c r="Q3173" t="s">
        <v>8315</v>
      </c>
      <c r="R3173" t="s">
        <v>8316</v>
      </c>
      <c r="S3173" s="13">
        <f t="shared" si="219"/>
        <v>42466.608310185184</v>
      </c>
      <c r="T3173" s="13">
        <f t="shared" si="220"/>
        <v>42496.608310185184</v>
      </c>
      <c r="U3173">
        <f t="shared" si="221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17"/>
        <v>115</v>
      </c>
      <c r="P3174">
        <f t="shared" si="218"/>
        <v>79.31</v>
      </c>
      <c r="Q3174" t="s">
        <v>8315</v>
      </c>
      <c r="R3174" t="s">
        <v>8316</v>
      </c>
      <c r="S3174" s="13">
        <f t="shared" si="219"/>
        <v>40923.729953703703</v>
      </c>
      <c r="T3174" s="13">
        <f t="shared" si="220"/>
        <v>40953.729953703703</v>
      </c>
      <c r="U3174">
        <f t="shared" si="221"/>
        <v>2012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17"/>
        <v>103</v>
      </c>
      <c r="P3175">
        <f t="shared" si="218"/>
        <v>139.19</v>
      </c>
      <c r="Q3175" t="s">
        <v>8315</v>
      </c>
      <c r="R3175" t="s">
        <v>8316</v>
      </c>
      <c r="S3175" s="13">
        <f t="shared" si="219"/>
        <v>41878.878379629627</v>
      </c>
      <c r="T3175" s="13">
        <f t="shared" si="220"/>
        <v>41908.878379629627</v>
      </c>
      <c r="U3175">
        <f t="shared" si="221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17"/>
        <v>101</v>
      </c>
      <c r="P3176">
        <f t="shared" si="218"/>
        <v>131.91</v>
      </c>
      <c r="Q3176" t="s">
        <v>8315</v>
      </c>
      <c r="R3176" t="s">
        <v>8316</v>
      </c>
      <c r="S3176" s="13">
        <f t="shared" si="219"/>
        <v>41862.864675925928</v>
      </c>
      <c r="T3176" s="13">
        <f t="shared" si="220"/>
        <v>41876.864675925928</v>
      </c>
      <c r="U3176">
        <f t="shared" si="221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17"/>
        <v>110</v>
      </c>
      <c r="P3177">
        <f t="shared" si="218"/>
        <v>91.3</v>
      </c>
      <c r="Q3177" t="s">
        <v>8315</v>
      </c>
      <c r="R3177" t="s">
        <v>8316</v>
      </c>
      <c r="S3177" s="13">
        <f t="shared" si="219"/>
        <v>40531.886886574073</v>
      </c>
      <c r="T3177" s="13">
        <f t="shared" si="220"/>
        <v>40591.886886574073</v>
      </c>
      <c r="U3177">
        <f t="shared" si="221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17"/>
        <v>115</v>
      </c>
      <c r="P3178">
        <f t="shared" si="218"/>
        <v>39.67</v>
      </c>
      <c r="Q3178" t="s">
        <v>8315</v>
      </c>
      <c r="R3178" t="s">
        <v>8316</v>
      </c>
      <c r="S3178" s="13">
        <f t="shared" si="219"/>
        <v>41477.930914351848</v>
      </c>
      <c r="T3178" s="13">
        <f t="shared" si="220"/>
        <v>41504.625</v>
      </c>
      <c r="U3178">
        <f t="shared" si="221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17"/>
        <v>117</v>
      </c>
      <c r="P3179">
        <f t="shared" si="218"/>
        <v>57.55</v>
      </c>
      <c r="Q3179" t="s">
        <v>8315</v>
      </c>
      <c r="R3179" t="s">
        <v>8316</v>
      </c>
      <c r="S3179" s="13">
        <f t="shared" si="219"/>
        <v>41781.666770833333</v>
      </c>
      <c r="T3179" s="13">
        <f t="shared" si="220"/>
        <v>41811.666770833333</v>
      </c>
      <c r="U3179">
        <f t="shared" si="221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17"/>
        <v>172</v>
      </c>
      <c r="P3180">
        <f t="shared" si="218"/>
        <v>33.03</v>
      </c>
      <c r="Q3180" t="s">
        <v>8315</v>
      </c>
      <c r="R3180" t="s">
        <v>8316</v>
      </c>
      <c r="S3180" s="13">
        <f t="shared" si="219"/>
        <v>41806.605034722219</v>
      </c>
      <c r="T3180" s="13">
        <f t="shared" si="220"/>
        <v>41836.605034722219</v>
      </c>
      <c r="U3180">
        <f t="shared" si="221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17"/>
        <v>114</v>
      </c>
      <c r="P3181">
        <f t="shared" si="218"/>
        <v>77.34</v>
      </c>
      <c r="Q3181" t="s">
        <v>8315</v>
      </c>
      <c r="R3181" t="s">
        <v>8316</v>
      </c>
      <c r="S3181" s="13">
        <f t="shared" si="219"/>
        <v>41375.702210648145</v>
      </c>
      <c r="T3181" s="13">
        <f t="shared" si="220"/>
        <v>41400.702210648145</v>
      </c>
      <c r="U3181">
        <f t="shared" si="221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17"/>
        <v>120</v>
      </c>
      <c r="P3182">
        <f t="shared" si="218"/>
        <v>31.93</v>
      </c>
      <c r="Q3182" t="s">
        <v>8315</v>
      </c>
      <c r="R3182" t="s">
        <v>8316</v>
      </c>
      <c r="S3182" s="13">
        <f t="shared" si="219"/>
        <v>41780.412604166668</v>
      </c>
      <c r="T3182" s="13">
        <f t="shared" si="220"/>
        <v>41810.412604166668</v>
      </c>
      <c r="U3182">
        <f t="shared" si="221"/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17"/>
        <v>109</v>
      </c>
      <c r="P3183">
        <f t="shared" si="218"/>
        <v>36.33</v>
      </c>
      <c r="Q3183" t="s">
        <v>8315</v>
      </c>
      <c r="R3183" t="s">
        <v>8316</v>
      </c>
      <c r="S3183" s="13">
        <f t="shared" si="219"/>
        <v>41779.310034722221</v>
      </c>
      <c r="T3183" s="13">
        <f t="shared" si="220"/>
        <v>41805.666666666664</v>
      </c>
      <c r="U3183">
        <f t="shared" si="221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17"/>
        <v>101</v>
      </c>
      <c r="P3184">
        <f t="shared" si="218"/>
        <v>46.77</v>
      </c>
      <c r="Q3184" t="s">
        <v>8315</v>
      </c>
      <c r="R3184" t="s">
        <v>8316</v>
      </c>
      <c r="S3184" s="13">
        <f t="shared" si="219"/>
        <v>40883.949317129627</v>
      </c>
      <c r="T3184" s="13">
        <f t="shared" si="220"/>
        <v>40939.708333333336</v>
      </c>
      <c r="U3184">
        <f t="shared" si="221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17"/>
        <v>109</v>
      </c>
      <c r="P3185">
        <f t="shared" si="218"/>
        <v>40.07</v>
      </c>
      <c r="Q3185" t="s">
        <v>8315</v>
      </c>
      <c r="R3185" t="s">
        <v>8316</v>
      </c>
      <c r="S3185" s="13">
        <f t="shared" si="219"/>
        <v>41491.79478009259</v>
      </c>
      <c r="T3185" s="13">
        <f t="shared" si="220"/>
        <v>41509.79478009259</v>
      </c>
      <c r="U3185">
        <f t="shared" si="221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17"/>
        <v>107</v>
      </c>
      <c r="P3186">
        <f t="shared" si="218"/>
        <v>100.22</v>
      </c>
      <c r="Q3186" t="s">
        <v>8315</v>
      </c>
      <c r="R3186" t="s">
        <v>8316</v>
      </c>
      <c r="S3186" s="13">
        <f t="shared" si="219"/>
        <v>41791.993414351848</v>
      </c>
      <c r="T3186" s="13">
        <f t="shared" si="220"/>
        <v>41821.993414351848</v>
      </c>
      <c r="U3186">
        <f t="shared" si="221"/>
        <v>2014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17"/>
        <v>100</v>
      </c>
      <c r="P3187">
        <f t="shared" si="218"/>
        <v>41.67</v>
      </c>
      <c r="Q3187" t="s">
        <v>8315</v>
      </c>
      <c r="R3187" t="s">
        <v>8316</v>
      </c>
      <c r="S3187" s="13">
        <f t="shared" si="219"/>
        <v>41829.977326388893</v>
      </c>
      <c r="T3187" s="13">
        <f t="shared" si="220"/>
        <v>41836.977326388893</v>
      </c>
      <c r="U3187">
        <f t="shared" si="221"/>
        <v>2014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17"/>
        <v>102</v>
      </c>
      <c r="P3188">
        <f t="shared" si="218"/>
        <v>46.71</v>
      </c>
      <c r="Q3188" t="s">
        <v>8315</v>
      </c>
      <c r="R3188" t="s">
        <v>8316</v>
      </c>
      <c r="S3188" s="13">
        <f t="shared" si="219"/>
        <v>41868.924050925925</v>
      </c>
      <c r="T3188" s="13">
        <f t="shared" si="220"/>
        <v>41898.875</v>
      </c>
      <c r="U3188">
        <f t="shared" si="221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17"/>
        <v>116</v>
      </c>
      <c r="P3189">
        <f t="shared" si="218"/>
        <v>71.489999999999995</v>
      </c>
      <c r="Q3189" t="s">
        <v>8315</v>
      </c>
      <c r="R3189" t="s">
        <v>8316</v>
      </c>
      <c r="S3189" s="13">
        <f t="shared" si="219"/>
        <v>41835.666354166664</v>
      </c>
      <c r="T3189" s="13">
        <f t="shared" si="220"/>
        <v>41855.666354166664</v>
      </c>
      <c r="U3189">
        <f t="shared" si="221"/>
        <v>2014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17"/>
        <v>65</v>
      </c>
      <c r="P3190">
        <f t="shared" si="218"/>
        <v>14.44</v>
      </c>
      <c r="Q3190" t="s">
        <v>8315</v>
      </c>
      <c r="R3190" t="s">
        <v>8357</v>
      </c>
      <c r="S3190" s="13">
        <f t="shared" si="219"/>
        <v>42144.415532407409</v>
      </c>
      <c r="T3190" s="13">
        <f t="shared" si="220"/>
        <v>42165.415532407409</v>
      </c>
      <c r="U3190">
        <f t="shared" si="221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17"/>
        <v>12</v>
      </c>
      <c r="P3191">
        <f t="shared" si="218"/>
        <v>356.84</v>
      </c>
      <c r="Q3191" t="s">
        <v>8315</v>
      </c>
      <c r="R3191" t="s">
        <v>8357</v>
      </c>
      <c r="S3191" s="13">
        <f t="shared" si="219"/>
        <v>42118.346435185187</v>
      </c>
      <c r="T3191" s="13">
        <f t="shared" si="220"/>
        <v>42148.346435185187</v>
      </c>
      <c r="U3191">
        <f t="shared" si="221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17"/>
        <v>0</v>
      </c>
      <c r="P3192">
        <f t="shared" si="218"/>
        <v>0</v>
      </c>
      <c r="Q3192" t="s">
        <v>8315</v>
      </c>
      <c r="R3192" t="s">
        <v>8357</v>
      </c>
      <c r="S3192" s="13">
        <f t="shared" si="219"/>
        <v>42683.151331018518</v>
      </c>
      <c r="T3192" s="13">
        <f t="shared" si="220"/>
        <v>42713.192997685182</v>
      </c>
      <c r="U3192">
        <f t="shared" si="221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17"/>
        <v>4</v>
      </c>
      <c r="P3193">
        <f t="shared" si="218"/>
        <v>37.75</v>
      </c>
      <c r="Q3193" t="s">
        <v>8315</v>
      </c>
      <c r="R3193" t="s">
        <v>8357</v>
      </c>
      <c r="S3193" s="13">
        <f t="shared" si="219"/>
        <v>42538.755428240736</v>
      </c>
      <c r="T3193" s="13">
        <f t="shared" si="220"/>
        <v>42598.755428240736</v>
      </c>
      <c r="U3193">
        <f t="shared" si="221"/>
        <v>2016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17"/>
        <v>1</v>
      </c>
      <c r="P3194">
        <f t="shared" si="218"/>
        <v>12.75</v>
      </c>
      <c r="Q3194" t="s">
        <v>8315</v>
      </c>
      <c r="R3194" t="s">
        <v>8357</v>
      </c>
      <c r="S3194" s="13">
        <f t="shared" si="219"/>
        <v>42018.94049768518</v>
      </c>
      <c r="T3194" s="13">
        <f t="shared" si="220"/>
        <v>42063.916666666672</v>
      </c>
      <c r="U3194">
        <f t="shared" si="221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17"/>
        <v>12</v>
      </c>
      <c r="P3195">
        <f t="shared" si="218"/>
        <v>24.46</v>
      </c>
      <c r="Q3195" t="s">
        <v>8315</v>
      </c>
      <c r="R3195" t="s">
        <v>8357</v>
      </c>
      <c r="S3195" s="13">
        <f t="shared" si="219"/>
        <v>42010.968240740738</v>
      </c>
      <c r="T3195" s="13">
        <f t="shared" si="220"/>
        <v>42055.968240740738</v>
      </c>
      <c r="U3195">
        <f t="shared" si="221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17"/>
        <v>0</v>
      </c>
      <c r="P3196">
        <f t="shared" si="218"/>
        <v>0</v>
      </c>
      <c r="Q3196" t="s">
        <v>8315</v>
      </c>
      <c r="R3196" t="s">
        <v>8357</v>
      </c>
      <c r="S3196" s="13">
        <f t="shared" si="219"/>
        <v>42182.062476851846</v>
      </c>
      <c r="T3196" s="13">
        <f t="shared" si="220"/>
        <v>42212.062476851846</v>
      </c>
      <c r="U3196">
        <f t="shared" si="221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17"/>
        <v>59</v>
      </c>
      <c r="P3197">
        <f t="shared" si="218"/>
        <v>53.08</v>
      </c>
      <c r="Q3197" t="s">
        <v>8315</v>
      </c>
      <c r="R3197" t="s">
        <v>8357</v>
      </c>
      <c r="S3197" s="13">
        <f t="shared" si="219"/>
        <v>42017.594236111108</v>
      </c>
      <c r="T3197" s="13">
        <f t="shared" si="220"/>
        <v>42047.594236111108</v>
      </c>
      <c r="U3197">
        <f t="shared" si="221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17"/>
        <v>0</v>
      </c>
      <c r="P3198">
        <f t="shared" si="218"/>
        <v>300</v>
      </c>
      <c r="Q3198" t="s">
        <v>8315</v>
      </c>
      <c r="R3198" t="s">
        <v>8357</v>
      </c>
      <c r="S3198" s="13">
        <f t="shared" si="219"/>
        <v>42157.598090277781</v>
      </c>
      <c r="T3198" s="13">
        <f t="shared" si="220"/>
        <v>42217.583333333328</v>
      </c>
      <c r="U3198">
        <f t="shared" si="221"/>
        <v>2015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17"/>
        <v>11</v>
      </c>
      <c r="P3199">
        <f t="shared" si="218"/>
        <v>286.25</v>
      </c>
      <c r="Q3199" t="s">
        <v>8315</v>
      </c>
      <c r="R3199" t="s">
        <v>8357</v>
      </c>
      <c r="S3199" s="13">
        <f t="shared" si="219"/>
        <v>42009.493263888886</v>
      </c>
      <c r="T3199" s="13">
        <f t="shared" si="220"/>
        <v>42039.493263888886</v>
      </c>
      <c r="U3199">
        <f t="shared" si="221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17"/>
        <v>0</v>
      </c>
      <c r="P3200">
        <f t="shared" si="218"/>
        <v>36.67</v>
      </c>
      <c r="Q3200" t="s">
        <v>8315</v>
      </c>
      <c r="R3200" t="s">
        <v>8357</v>
      </c>
      <c r="S3200" s="13">
        <f t="shared" si="219"/>
        <v>42013.424502314811</v>
      </c>
      <c r="T3200" s="13">
        <f t="shared" si="220"/>
        <v>42051.424502314811</v>
      </c>
      <c r="U3200">
        <f t="shared" si="221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17"/>
        <v>52</v>
      </c>
      <c r="P3201">
        <f t="shared" si="218"/>
        <v>49.21</v>
      </c>
      <c r="Q3201" t="s">
        <v>8315</v>
      </c>
      <c r="R3201" t="s">
        <v>8357</v>
      </c>
      <c r="S3201" s="13">
        <f t="shared" si="219"/>
        <v>41858.761782407404</v>
      </c>
      <c r="T3201" s="13">
        <f t="shared" si="220"/>
        <v>41888.875</v>
      </c>
      <c r="U3201">
        <f t="shared" si="221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22">ROUND(E3202/D3202*100,0)</f>
        <v>0</v>
      </c>
      <c r="P3202">
        <f t="shared" si="218"/>
        <v>1</v>
      </c>
      <c r="Q3202" t="s">
        <v>8315</v>
      </c>
      <c r="R3202" t="s">
        <v>8357</v>
      </c>
      <c r="S3202" s="13">
        <f t="shared" si="219"/>
        <v>42460.320613425924</v>
      </c>
      <c r="T3202" s="13">
        <f t="shared" si="220"/>
        <v>42490.231944444444</v>
      </c>
      <c r="U3202">
        <f t="shared" si="221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22"/>
        <v>1</v>
      </c>
      <c r="P3203">
        <f t="shared" ref="P3203:P3266" si="223">IFERROR(ROUND(E3203/L3203,2),0)</f>
        <v>12.5</v>
      </c>
      <c r="Q3203" t="s">
        <v>8315</v>
      </c>
      <c r="R3203" t="s">
        <v>8357</v>
      </c>
      <c r="S3203" s="13">
        <f t="shared" ref="S3203:S3266" si="224">(((J3203/60)/60)/24)+DATE(1970,1,1)</f>
        <v>41861.767094907409</v>
      </c>
      <c r="T3203" s="13">
        <f t="shared" ref="T3203:T3266" si="225">(((I3203/60)/60)/24)+DATE(1970,1,1)</f>
        <v>41882.767094907409</v>
      </c>
      <c r="U3203">
        <f t="shared" si="221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22"/>
        <v>55</v>
      </c>
      <c r="P3204">
        <f t="shared" si="223"/>
        <v>109.04</v>
      </c>
      <c r="Q3204" t="s">
        <v>8315</v>
      </c>
      <c r="R3204" t="s">
        <v>8357</v>
      </c>
      <c r="S3204" s="13">
        <f t="shared" si="224"/>
        <v>42293.853541666671</v>
      </c>
      <c r="T3204" s="13">
        <f t="shared" si="225"/>
        <v>42352.249305555553</v>
      </c>
      <c r="U3204">
        <f t="shared" si="221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22"/>
        <v>25</v>
      </c>
      <c r="P3205">
        <f t="shared" si="223"/>
        <v>41.67</v>
      </c>
      <c r="Q3205" t="s">
        <v>8315</v>
      </c>
      <c r="R3205" t="s">
        <v>8357</v>
      </c>
      <c r="S3205" s="13">
        <f t="shared" si="224"/>
        <v>42242.988680555558</v>
      </c>
      <c r="T3205" s="13">
        <f t="shared" si="225"/>
        <v>42272.988680555558</v>
      </c>
      <c r="U3205">
        <f t="shared" si="221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22"/>
        <v>0</v>
      </c>
      <c r="P3206">
        <f t="shared" si="223"/>
        <v>0</v>
      </c>
      <c r="Q3206" t="s">
        <v>8315</v>
      </c>
      <c r="R3206" t="s">
        <v>8357</v>
      </c>
      <c r="S3206" s="13">
        <f t="shared" si="224"/>
        <v>42172.686099537037</v>
      </c>
      <c r="T3206" s="13">
        <f t="shared" si="225"/>
        <v>42202.676388888889</v>
      </c>
      <c r="U3206">
        <f t="shared" si="221"/>
        <v>2015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22"/>
        <v>3</v>
      </c>
      <c r="P3207">
        <f t="shared" si="223"/>
        <v>22.75</v>
      </c>
      <c r="Q3207" t="s">
        <v>8315</v>
      </c>
      <c r="R3207" t="s">
        <v>8357</v>
      </c>
      <c r="S3207" s="13">
        <f t="shared" si="224"/>
        <v>42095.374675925923</v>
      </c>
      <c r="T3207" s="13">
        <f t="shared" si="225"/>
        <v>42125.374675925923</v>
      </c>
      <c r="U3207">
        <f t="shared" si="221"/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22"/>
        <v>0</v>
      </c>
      <c r="P3208">
        <f t="shared" si="223"/>
        <v>0</v>
      </c>
      <c r="Q3208" t="s">
        <v>8315</v>
      </c>
      <c r="R3208" t="s">
        <v>8357</v>
      </c>
      <c r="S3208" s="13">
        <f t="shared" si="224"/>
        <v>42236.276053240741</v>
      </c>
      <c r="T3208" s="13">
        <f t="shared" si="225"/>
        <v>42266.276053240741</v>
      </c>
      <c r="U3208">
        <f t="shared" si="221"/>
        <v>2015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22"/>
        <v>46</v>
      </c>
      <c r="P3209">
        <f t="shared" si="223"/>
        <v>70.83</v>
      </c>
      <c r="Q3209" t="s">
        <v>8315</v>
      </c>
      <c r="R3209" t="s">
        <v>8357</v>
      </c>
      <c r="S3209" s="13">
        <f t="shared" si="224"/>
        <v>42057.277858796297</v>
      </c>
      <c r="T3209" s="13">
        <f t="shared" si="225"/>
        <v>42117.236192129625</v>
      </c>
      <c r="U3209">
        <f t="shared" si="221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22"/>
        <v>104</v>
      </c>
      <c r="P3210">
        <f t="shared" si="223"/>
        <v>63.11</v>
      </c>
      <c r="Q3210" t="s">
        <v>8315</v>
      </c>
      <c r="R3210" t="s">
        <v>8316</v>
      </c>
      <c r="S3210" s="13">
        <f t="shared" si="224"/>
        <v>41827.605057870373</v>
      </c>
      <c r="T3210" s="13">
        <f t="shared" si="225"/>
        <v>41848.605057870373</v>
      </c>
      <c r="U3210">
        <f t="shared" si="221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22"/>
        <v>119</v>
      </c>
      <c r="P3211">
        <f t="shared" si="223"/>
        <v>50.16</v>
      </c>
      <c r="Q3211" t="s">
        <v>8315</v>
      </c>
      <c r="R3211" t="s">
        <v>8316</v>
      </c>
      <c r="S3211" s="13">
        <f t="shared" si="224"/>
        <v>41778.637245370373</v>
      </c>
      <c r="T3211" s="13">
        <f t="shared" si="225"/>
        <v>41810.958333333336</v>
      </c>
      <c r="U3211">
        <f t="shared" si="221"/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22"/>
        <v>126</v>
      </c>
      <c r="P3212">
        <f t="shared" si="223"/>
        <v>62.88</v>
      </c>
      <c r="Q3212" t="s">
        <v>8315</v>
      </c>
      <c r="R3212" t="s">
        <v>8316</v>
      </c>
      <c r="S3212" s="13">
        <f t="shared" si="224"/>
        <v>41013.936562499999</v>
      </c>
      <c r="T3212" s="13">
        <f t="shared" si="225"/>
        <v>41061.165972222225</v>
      </c>
      <c r="U3212">
        <f t="shared" si="221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22"/>
        <v>120</v>
      </c>
      <c r="P3213">
        <f t="shared" si="223"/>
        <v>85.53</v>
      </c>
      <c r="Q3213" t="s">
        <v>8315</v>
      </c>
      <c r="R3213" t="s">
        <v>8316</v>
      </c>
      <c r="S3213" s="13">
        <f t="shared" si="224"/>
        <v>41834.586574074077</v>
      </c>
      <c r="T3213" s="13">
        <f t="shared" si="225"/>
        <v>41866.083333333336</v>
      </c>
      <c r="U3213">
        <f t="shared" si="221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22"/>
        <v>126</v>
      </c>
      <c r="P3214">
        <f t="shared" si="223"/>
        <v>53.72</v>
      </c>
      <c r="Q3214" t="s">
        <v>8315</v>
      </c>
      <c r="R3214" t="s">
        <v>8316</v>
      </c>
      <c r="S3214" s="13">
        <f t="shared" si="224"/>
        <v>41829.795729166668</v>
      </c>
      <c r="T3214" s="13">
        <f t="shared" si="225"/>
        <v>41859.795729166668</v>
      </c>
      <c r="U3214">
        <f t="shared" si="221"/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22"/>
        <v>100</v>
      </c>
      <c r="P3215">
        <f t="shared" si="223"/>
        <v>127.81</v>
      </c>
      <c r="Q3215" t="s">
        <v>8315</v>
      </c>
      <c r="R3215" t="s">
        <v>8316</v>
      </c>
      <c r="S3215" s="13">
        <f t="shared" si="224"/>
        <v>42171.763414351852</v>
      </c>
      <c r="T3215" s="13">
        <f t="shared" si="225"/>
        <v>42211.763414351852</v>
      </c>
      <c r="U3215">
        <f t="shared" si="221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22"/>
        <v>102</v>
      </c>
      <c r="P3216">
        <f t="shared" si="223"/>
        <v>106.57</v>
      </c>
      <c r="Q3216" t="s">
        <v>8315</v>
      </c>
      <c r="R3216" t="s">
        <v>8316</v>
      </c>
      <c r="S3216" s="13">
        <f t="shared" si="224"/>
        <v>42337.792511574073</v>
      </c>
      <c r="T3216" s="13">
        <f t="shared" si="225"/>
        <v>42374.996527777781</v>
      </c>
      <c r="U3216">
        <f t="shared" si="221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22"/>
        <v>100</v>
      </c>
      <c r="P3217">
        <f t="shared" si="223"/>
        <v>262.11</v>
      </c>
      <c r="Q3217" t="s">
        <v>8315</v>
      </c>
      <c r="R3217" t="s">
        <v>8316</v>
      </c>
      <c r="S3217" s="13">
        <f t="shared" si="224"/>
        <v>42219.665173611109</v>
      </c>
      <c r="T3217" s="13">
        <f t="shared" si="225"/>
        <v>42257.165972222225</v>
      </c>
      <c r="U3217">
        <f t="shared" ref="U3217:U3280" si="226">YEAR(S3217)</f>
        <v>2015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22"/>
        <v>100</v>
      </c>
      <c r="P3218">
        <f t="shared" si="223"/>
        <v>57.17</v>
      </c>
      <c r="Q3218" t="s">
        <v>8315</v>
      </c>
      <c r="R3218" t="s">
        <v>8316</v>
      </c>
      <c r="S3218" s="13">
        <f t="shared" si="224"/>
        <v>42165.462627314817</v>
      </c>
      <c r="T3218" s="13">
        <f t="shared" si="225"/>
        <v>42196.604166666672</v>
      </c>
      <c r="U3218">
        <f t="shared" si="226"/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22"/>
        <v>116</v>
      </c>
      <c r="P3219">
        <f t="shared" si="223"/>
        <v>50.2</v>
      </c>
      <c r="Q3219" t="s">
        <v>8315</v>
      </c>
      <c r="R3219" t="s">
        <v>8316</v>
      </c>
      <c r="S3219" s="13">
        <f t="shared" si="224"/>
        <v>42648.546111111107</v>
      </c>
      <c r="T3219" s="13">
        <f t="shared" si="225"/>
        <v>42678.546111111107</v>
      </c>
      <c r="U3219">
        <f t="shared" si="226"/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22"/>
        <v>102</v>
      </c>
      <c r="P3220">
        <f t="shared" si="223"/>
        <v>66.59</v>
      </c>
      <c r="Q3220" t="s">
        <v>8315</v>
      </c>
      <c r="R3220" t="s">
        <v>8316</v>
      </c>
      <c r="S3220" s="13">
        <f t="shared" si="224"/>
        <v>41971.002152777779</v>
      </c>
      <c r="T3220" s="13">
        <f t="shared" si="225"/>
        <v>42004</v>
      </c>
      <c r="U3220">
        <f t="shared" si="22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22"/>
        <v>100</v>
      </c>
      <c r="P3221">
        <f t="shared" si="223"/>
        <v>168.25</v>
      </c>
      <c r="Q3221" t="s">
        <v>8315</v>
      </c>
      <c r="R3221" t="s">
        <v>8316</v>
      </c>
      <c r="S3221" s="13">
        <f t="shared" si="224"/>
        <v>42050.983182870375</v>
      </c>
      <c r="T3221" s="13">
        <f t="shared" si="225"/>
        <v>42085.941516203704</v>
      </c>
      <c r="U3221">
        <f t="shared" si="22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22"/>
        <v>101</v>
      </c>
      <c r="P3222">
        <f t="shared" si="223"/>
        <v>256.37</v>
      </c>
      <c r="Q3222" t="s">
        <v>8315</v>
      </c>
      <c r="R3222" t="s">
        <v>8316</v>
      </c>
      <c r="S3222" s="13">
        <f t="shared" si="224"/>
        <v>42772.833379629628</v>
      </c>
      <c r="T3222" s="13">
        <f t="shared" si="225"/>
        <v>42806.875</v>
      </c>
      <c r="U3222">
        <f t="shared" si="22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22"/>
        <v>103</v>
      </c>
      <c r="P3223">
        <f t="shared" si="223"/>
        <v>36.61</v>
      </c>
      <c r="Q3223" t="s">
        <v>8315</v>
      </c>
      <c r="R3223" t="s">
        <v>8316</v>
      </c>
      <c r="S3223" s="13">
        <f t="shared" si="224"/>
        <v>42155.696793981479</v>
      </c>
      <c r="T3223" s="13">
        <f t="shared" si="225"/>
        <v>42190.696793981479</v>
      </c>
      <c r="U3223">
        <f t="shared" si="22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22"/>
        <v>125</v>
      </c>
      <c r="P3224">
        <f t="shared" si="223"/>
        <v>37.14</v>
      </c>
      <c r="Q3224" t="s">
        <v>8315</v>
      </c>
      <c r="R3224" t="s">
        <v>8316</v>
      </c>
      <c r="S3224" s="13">
        <f t="shared" si="224"/>
        <v>42270.582141203704</v>
      </c>
      <c r="T3224" s="13">
        <f t="shared" si="225"/>
        <v>42301.895138888889</v>
      </c>
      <c r="U3224">
        <f t="shared" si="22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22"/>
        <v>110</v>
      </c>
      <c r="P3225">
        <f t="shared" si="223"/>
        <v>45.88</v>
      </c>
      <c r="Q3225" t="s">
        <v>8315</v>
      </c>
      <c r="R3225" t="s">
        <v>8316</v>
      </c>
      <c r="S3225" s="13">
        <f t="shared" si="224"/>
        <v>42206.835370370376</v>
      </c>
      <c r="T3225" s="13">
        <f t="shared" si="225"/>
        <v>42236.835370370376</v>
      </c>
      <c r="U3225">
        <f t="shared" si="22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22"/>
        <v>102</v>
      </c>
      <c r="P3226">
        <f t="shared" si="223"/>
        <v>141.71</v>
      </c>
      <c r="Q3226" t="s">
        <v>8315</v>
      </c>
      <c r="R3226" t="s">
        <v>8316</v>
      </c>
      <c r="S3226" s="13">
        <f t="shared" si="224"/>
        <v>42697.850844907407</v>
      </c>
      <c r="T3226" s="13">
        <f t="shared" si="225"/>
        <v>42745.208333333328</v>
      </c>
      <c r="U3226">
        <f t="shared" si="22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22"/>
        <v>102</v>
      </c>
      <c r="P3227">
        <f t="shared" si="223"/>
        <v>52.49</v>
      </c>
      <c r="Q3227" t="s">
        <v>8315</v>
      </c>
      <c r="R3227" t="s">
        <v>8316</v>
      </c>
      <c r="S3227" s="13">
        <f t="shared" si="224"/>
        <v>42503.559467592597</v>
      </c>
      <c r="T3227" s="13">
        <f t="shared" si="225"/>
        <v>42524.875</v>
      </c>
      <c r="U3227">
        <f t="shared" si="22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22"/>
        <v>104</v>
      </c>
      <c r="P3228">
        <f t="shared" si="223"/>
        <v>59.52</v>
      </c>
      <c r="Q3228" t="s">
        <v>8315</v>
      </c>
      <c r="R3228" t="s">
        <v>8316</v>
      </c>
      <c r="S3228" s="13">
        <f t="shared" si="224"/>
        <v>42277.583472222221</v>
      </c>
      <c r="T3228" s="13">
        <f t="shared" si="225"/>
        <v>42307.583472222221</v>
      </c>
      <c r="U3228">
        <f t="shared" si="226"/>
        <v>2015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22"/>
        <v>125</v>
      </c>
      <c r="P3229">
        <f t="shared" si="223"/>
        <v>50</v>
      </c>
      <c r="Q3229" t="s">
        <v>8315</v>
      </c>
      <c r="R3229" t="s">
        <v>8316</v>
      </c>
      <c r="S3229" s="13">
        <f t="shared" si="224"/>
        <v>42722.882361111115</v>
      </c>
      <c r="T3229" s="13">
        <f t="shared" si="225"/>
        <v>42752.882361111115</v>
      </c>
      <c r="U3229">
        <f t="shared" si="22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22"/>
        <v>102</v>
      </c>
      <c r="P3230">
        <f t="shared" si="223"/>
        <v>193.62</v>
      </c>
      <c r="Q3230" t="s">
        <v>8315</v>
      </c>
      <c r="R3230" t="s">
        <v>8316</v>
      </c>
      <c r="S3230" s="13">
        <f t="shared" si="224"/>
        <v>42323.70930555556</v>
      </c>
      <c r="T3230" s="13">
        <f t="shared" si="225"/>
        <v>42355.207638888889</v>
      </c>
      <c r="U3230">
        <f t="shared" si="22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22"/>
        <v>108</v>
      </c>
      <c r="P3231">
        <f t="shared" si="223"/>
        <v>106.8</v>
      </c>
      <c r="Q3231" t="s">
        <v>8315</v>
      </c>
      <c r="R3231" t="s">
        <v>8316</v>
      </c>
      <c r="S3231" s="13">
        <f t="shared" si="224"/>
        <v>41933.291643518518</v>
      </c>
      <c r="T3231" s="13">
        <f t="shared" si="225"/>
        <v>41963.333310185189</v>
      </c>
      <c r="U3231">
        <f t="shared" si="22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22"/>
        <v>110</v>
      </c>
      <c r="P3232">
        <f t="shared" si="223"/>
        <v>77.22</v>
      </c>
      <c r="Q3232" t="s">
        <v>8315</v>
      </c>
      <c r="R3232" t="s">
        <v>8316</v>
      </c>
      <c r="S3232" s="13">
        <f t="shared" si="224"/>
        <v>41898.168125000004</v>
      </c>
      <c r="T3232" s="13">
        <f t="shared" si="225"/>
        <v>41913.165972222225</v>
      </c>
      <c r="U3232">
        <f t="shared" si="22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22"/>
        <v>161</v>
      </c>
      <c r="P3233">
        <f t="shared" si="223"/>
        <v>57.5</v>
      </c>
      <c r="Q3233" t="s">
        <v>8315</v>
      </c>
      <c r="R3233" t="s">
        <v>8316</v>
      </c>
      <c r="S3233" s="13">
        <f t="shared" si="224"/>
        <v>42446.943831018521</v>
      </c>
      <c r="T3233" s="13">
        <f t="shared" si="225"/>
        <v>42476.943831018521</v>
      </c>
      <c r="U3233">
        <f t="shared" si="22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22"/>
        <v>131</v>
      </c>
      <c r="P3234">
        <f t="shared" si="223"/>
        <v>50.46</v>
      </c>
      <c r="Q3234" t="s">
        <v>8315</v>
      </c>
      <c r="R3234" t="s">
        <v>8316</v>
      </c>
      <c r="S3234" s="13">
        <f t="shared" si="224"/>
        <v>42463.81385416667</v>
      </c>
      <c r="T3234" s="13">
        <f t="shared" si="225"/>
        <v>42494.165972222225</v>
      </c>
      <c r="U3234">
        <f t="shared" si="22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22"/>
        <v>119</v>
      </c>
      <c r="P3235">
        <f t="shared" si="223"/>
        <v>97.38</v>
      </c>
      <c r="Q3235" t="s">
        <v>8315</v>
      </c>
      <c r="R3235" t="s">
        <v>8316</v>
      </c>
      <c r="S3235" s="13">
        <f t="shared" si="224"/>
        <v>42766.805034722223</v>
      </c>
      <c r="T3235" s="13">
        <f t="shared" si="225"/>
        <v>42796.805034722223</v>
      </c>
      <c r="U3235">
        <f t="shared" si="226"/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22"/>
        <v>100</v>
      </c>
      <c r="P3236">
        <f t="shared" si="223"/>
        <v>34.92</v>
      </c>
      <c r="Q3236" t="s">
        <v>8315</v>
      </c>
      <c r="R3236" t="s">
        <v>8316</v>
      </c>
      <c r="S3236" s="13">
        <f t="shared" si="224"/>
        <v>42734.789444444439</v>
      </c>
      <c r="T3236" s="13">
        <f t="shared" si="225"/>
        <v>42767.979861111111</v>
      </c>
      <c r="U3236">
        <f t="shared" si="22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22"/>
        <v>103</v>
      </c>
      <c r="P3237">
        <f t="shared" si="223"/>
        <v>85.53</v>
      </c>
      <c r="Q3237" t="s">
        <v>8315</v>
      </c>
      <c r="R3237" t="s">
        <v>8316</v>
      </c>
      <c r="S3237" s="13">
        <f t="shared" si="224"/>
        <v>42522.347812499997</v>
      </c>
      <c r="T3237" s="13">
        <f t="shared" si="225"/>
        <v>42552.347812499997</v>
      </c>
      <c r="U3237">
        <f t="shared" si="226"/>
        <v>2016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22"/>
        <v>101</v>
      </c>
      <c r="P3238">
        <f t="shared" si="223"/>
        <v>182.91</v>
      </c>
      <c r="Q3238" t="s">
        <v>8315</v>
      </c>
      <c r="R3238" t="s">
        <v>8316</v>
      </c>
      <c r="S3238" s="13">
        <f t="shared" si="224"/>
        <v>42702.917048611111</v>
      </c>
      <c r="T3238" s="13">
        <f t="shared" si="225"/>
        <v>42732.917048611111</v>
      </c>
      <c r="U3238">
        <f t="shared" si="22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22"/>
        <v>101</v>
      </c>
      <c r="P3239">
        <f t="shared" si="223"/>
        <v>131.13999999999999</v>
      </c>
      <c r="Q3239" t="s">
        <v>8315</v>
      </c>
      <c r="R3239" t="s">
        <v>8316</v>
      </c>
      <c r="S3239" s="13">
        <f t="shared" si="224"/>
        <v>42252.474351851852</v>
      </c>
      <c r="T3239" s="13">
        <f t="shared" si="225"/>
        <v>42276.165972222225</v>
      </c>
      <c r="U3239">
        <f t="shared" si="226"/>
        <v>2015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22"/>
        <v>112</v>
      </c>
      <c r="P3240">
        <f t="shared" si="223"/>
        <v>39.81</v>
      </c>
      <c r="Q3240" t="s">
        <v>8315</v>
      </c>
      <c r="R3240" t="s">
        <v>8316</v>
      </c>
      <c r="S3240" s="13">
        <f t="shared" si="224"/>
        <v>42156.510393518518</v>
      </c>
      <c r="T3240" s="13">
        <f t="shared" si="225"/>
        <v>42186.510393518518</v>
      </c>
      <c r="U3240">
        <f t="shared" si="22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22"/>
        <v>106</v>
      </c>
      <c r="P3241">
        <f t="shared" si="223"/>
        <v>59.7</v>
      </c>
      <c r="Q3241" t="s">
        <v>8315</v>
      </c>
      <c r="R3241" t="s">
        <v>8316</v>
      </c>
      <c r="S3241" s="13">
        <f t="shared" si="224"/>
        <v>42278.089039351849</v>
      </c>
      <c r="T3241" s="13">
        <f t="shared" si="225"/>
        <v>42302.999305555553</v>
      </c>
      <c r="U3241">
        <f t="shared" si="22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22"/>
        <v>101</v>
      </c>
      <c r="P3242">
        <f t="shared" si="223"/>
        <v>88.74</v>
      </c>
      <c r="Q3242" t="s">
        <v>8315</v>
      </c>
      <c r="R3242" t="s">
        <v>8316</v>
      </c>
      <c r="S3242" s="13">
        <f t="shared" si="224"/>
        <v>42754.693842592591</v>
      </c>
      <c r="T3242" s="13">
        <f t="shared" si="225"/>
        <v>42782.958333333328</v>
      </c>
      <c r="U3242">
        <f t="shared" si="22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22"/>
        <v>115</v>
      </c>
      <c r="P3243">
        <f t="shared" si="223"/>
        <v>58.69</v>
      </c>
      <c r="Q3243" t="s">
        <v>8315</v>
      </c>
      <c r="R3243" t="s">
        <v>8316</v>
      </c>
      <c r="S3243" s="13">
        <f t="shared" si="224"/>
        <v>41893.324884259258</v>
      </c>
      <c r="T3243" s="13">
        <f t="shared" si="225"/>
        <v>41926.290972222225</v>
      </c>
      <c r="U3243">
        <f t="shared" si="22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22"/>
        <v>127</v>
      </c>
      <c r="P3244">
        <f t="shared" si="223"/>
        <v>69.569999999999993</v>
      </c>
      <c r="Q3244" t="s">
        <v>8315</v>
      </c>
      <c r="R3244" t="s">
        <v>8316</v>
      </c>
      <c r="S3244" s="13">
        <f t="shared" si="224"/>
        <v>41871.755694444444</v>
      </c>
      <c r="T3244" s="13">
        <f t="shared" si="225"/>
        <v>41901.755694444444</v>
      </c>
      <c r="U3244">
        <f t="shared" si="22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22"/>
        <v>103</v>
      </c>
      <c r="P3245">
        <f t="shared" si="223"/>
        <v>115.87</v>
      </c>
      <c r="Q3245" t="s">
        <v>8315</v>
      </c>
      <c r="R3245" t="s">
        <v>8316</v>
      </c>
      <c r="S3245" s="13">
        <f t="shared" si="224"/>
        <v>42262.096782407403</v>
      </c>
      <c r="T3245" s="13">
        <f t="shared" si="225"/>
        <v>42286</v>
      </c>
      <c r="U3245">
        <f t="shared" si="22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22"/>
        <v>103</v>
      </c>
      <c r="P3246">
        <f t="shared" si="223"/>
        <v>23.87</v>
      </c>
      <c r="Q3246" t="s">
        <v>8315</v>
      </c>
      <c r="R3246" t="s">
        <v>8316</v>
      </c>
      <c r="S3246" s="13">
        <f t="shared" si="224"/>
        <v>42675.694236111114</v>
      </c>
      <c r="T3246" s="13">
        <f t="shared" si="225"/>
        <v>42705.735902777778</v>
      </c>
      <c r="U3246">
        <f t="shared" si="22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22"/>
        <v>104</v>
      </c>
      <c r="P3247">
        <f t="shared" si="223"/>
        <v>81.13</v>
      </c>
      <c r="Q3247" t="s">
        <v>8315</v>
      </c>
      <c r="R3247" t="s">
        <v>8316</v>
      </c>
      <c r="S3247" s="13">
        <f t="shared" si="224"/>
        <v>42135.60020833333</v>
      </c>
      <c r="T3247" s="13">
        <f t="shared" si="225"/>
        <v>42167.083333333328</v>
      </c>
      <c r="U3247">
        <f t="shared" si="22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22"/>
        <v>111</v>
      </c>
      <c r="P3248">
        <f t="shared" si="223"/>
        <v>57.63</v>
      </c>
      <c r="Q3248" t="s">
        <v>8315</v>
      </c>
      <c r="R3248" t="s">
        <v>8316</v>
      </c>
      <c r="S3248" s="13">
        <f t="shared" si="224"/>
        <v>42230.472222222219</v>
      </c>
      <c r="T3248" s="13">
        <f t="shared" si="225"/>
        <v>42259.165972222225</v>
      </c>
      <c r="U3248">
        <f t="shared" si="226"/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22"/>
        <v>106</v>
      </c>
      <c r="P3249">
        <f t="shared" si="223"/>
        <v>46.43</v>
      </c>
      <c r="Q3249" t="s">
        <v>8315</v>
      </c>
      <c r="R3249" t="s">
        <v>8316</v>
      </c>
      <c r="S3249" s="13">
        <f t="shared" si="224"/>
        <v>42167.434166666666</v>
      </c>
      <c r="T3249" s="13">
        <f t="shared" si="225"/>
        <v>42197.434166666666</v>
      </c>
      <c r="U3249">
        <f t="shared" si="22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22"/>
        <v>101</v>
      </c>
      <c r="P3250">
        <f t="shared" si="223"/>
        <v>60.48</v>
      </c>
      <c r="Q3250" t="s">
        <v>8315</v>
      </c>
      <c r="R3250" t="s">
        <v>8316</v>
      </c>
      <c r="S3250" s="13">
        <f t="shared" si="224"/>
        <v>42068.888391203705</v>
      </c>
      <c r="T3250" s="13">
        <f t="shared" si="225"/>
        <v>42098.846724537041</v>
      </c>
      <c r="U3250">
        <f t="shared" si="226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22"/>
        <v>105</v>
      </c>
      <c r="P3251">
        <f t="shared" si="223"/>
        <v>65.58</v>
      </c>
      <c r="Q3251" t="s">
        <v>8315</v>
      </c>
      <c r="R3251" t="s">
        <v>8316</v>
      </c>
      <c r="S3251" s="13">
        <f t="shared" si="224"/>
        <v>42145.746689814812</v>
      </c>
      <c r="T3251" s="13">
        <f t="shared" si="225"/>
        <v>42175.746689814812</v>
      </c>
      <c r="U3251">
        <f t="shared" si="22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22"/>
        <v>102</v>
      </c>
      <c r="P3252">
        <f t="shared" si="223"/>
        <v>119.19</v>
      </c>
      <c r="Q3252" t="s">
        <v>8315</v>
      </c>
      <c r="R3252" t="s">
        <v>8316</v>
      </c>
      <c r="S3252" s="13">
        <f t="shared" si="224"/>
        <v>41918.742175925923</v>
      </c>
      <c r="T3252" s="13">
        <f t="shared" si="225"/>
        <v>41948.783842592595</v>
      </c>
      <c r="U3252">
        <f t="shared" si="226"/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22"/>
        <v>111</v>
      </c>
      <c r="P3253">
        <f t="shared" si="223"/>
        <v>83.05</v>
      </c>
      <c r="Q3253" t="s">
        <v>8315</v>
      </c>
      <c r="R3253" t="s">
        <v>8316</v>
      </c>
      <c r="S3253" s="13">
        <f t="shared" si="224"/>
        <v>42146.731087962966</v>
      </c>
      <c r="T3253" s="13">
        <f t="shared" si="225"/>
        <v>42176.731087962966</v>
      </c>
      <c r="U3253">
        <f t="shared" si="22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22"/>
        <v>128</v>
      </c>
      <c r="P3254">
        <f t="shared" si="223"/>
        <v>57.52</v>
      </c>
      <c r="Q3254" t="s">
        <v>8315</v>
      </c>
      <c r="R3254" t="s">
        <v>8316</v>
      </c>
      <c r="S3254" s="13">
        <f t="shared" si="224"/>
        <v>42590.472685185188</v>
      </c>
      <c r="T3254" s="13">
        <f t="shared" si="225"/>
        <v>42620.472685185188</v>
      </c>
      <c r="U3254">
        <f t="shared" si="22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22"/>
        <v>102</v>
      </c>
      <c r="P3255">
        <f t="shared" si="223"/>
        <v>177.09</v>
      </c>
      <c r="Q3255" t="s">
        <v>8315</v>
      </c>
      <c r="R3255" t="s">
        <v>8316</v>
      </c>
      <c r="S3255" s="13">
        <f t="shared" si="224"/>
        <v>42602.576712962968</v>
      </c>
      <c r="T3255" s="13">
        <f t="shared" si="225"/>
        <v>42621.15625</v>
      </c>
      <c r="U3255">
        <f t="shared" si="226"/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22"/>
        <v>101</v>
      </c>
      <c r="P3256">
        <f t="shared" si="223"/>
        <v>70.77</v>
      </c>
      <c r="Q3256" t="s">
        <v>8315</v>
      </c>
      <c r="R3256" t="s">
        <v>8316</v>
      </c>
      <c r="S3256" s="13">
        <f t="shared" si="224"/>
        <v>42059.085752314815</v>
      </c>
      <c r="T3256" s="13">
        <f t="shared" si="225"/>
        <v>42089.044085648144</v>
      </c>
      <c r="U3256">
        <f t="shared" si="22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22"/>
        <v>175</v>
      </c>
      <c r="P3257">
        <f t="shared" si="223"/>
        <v>29.17</v>
      </c>
      <c r="Q3257" t="s">
        <v>8315</v>
      </c>
      <c r="R3257" t="s">
        <v>8316</v>
      </c>
      <c r="S3257" s="13">
        <f t="shared" si="224"/>
        <v>41889.768229166664</v>
      </c>
      <c r="T3257" s="13">
        <f t="shared" si="225"/>
        <v>41919.768229166664</v>
      </c>
      <c r="U3257">
        <f t="shared" si="22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22"/>
        <v>128</v>
      </c>
      <c r="P3258">
        <f t="shared" si="223"/>
        <v>72.760000000000005</v>
      </c>
      <c r="Q3258" t="s">
        <v>8315</v>
      </c>
      <c r="R3258" t="s">
        <v>8316</v>
      </c>
      <c r="S3258" s="13">
        <f t="shared" si="224"/>
        <v>42144.573807870373</v>
      </c>
      <c r="T3258" s="13">
        <f t="shared" si="225"/>
        <v>42166.165972222225</v>
      </c>
      <c r="U3258">
        <f t="shared" si="22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22"/>
        <v>106</v>
      </c>
      <c r="P3259">
        <f t="shared" si="223"/>
        <v>51.85</v>
      </c>
      <c r="Q3259" t="s">
        <v>8315</v>
      </c>
      <c r="R3259" t="s">
        <v>8316</v>
      </c>
      <c r="S3259" s="13">
        <f t="shared" si="224"/>
        <v>42758.559629629628</v>
      </c>
      <c r="T3259" s="13">
        <f t="shared" si="225"/>
        <v>42788.559629629628</v>
      </c>
      <c r="U3259">
        <f t="shared" si="22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22"/>
        <v>105</v>
      </c>
      <c r="P3260">
        <f t="shared" si="223"/>
        <v>98.2</v>
      </c>
      <c r="Q3260" t="s">
        <v>8315</v>
      </c>
      <c r="R3260" t="s">
        <v>8316</v>
      </c>
      <c r="S3260" s="13">
        <f t="shared" si="224"/>
        <v>41982.887280092589</v>
      </c>
      <c r="T3260" s="13">
        <f t="shared" si="225"/>
        <v>42012.887280092589</v>
      </c>
      <c r="U3260">
        <f t="shared" si="226"/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22"/>
        <v>106</v>
      </c>
      <c r="P3261">
        <f t="shared" si="223"/>
        <v>251.74</v>
      </c>
      <c r="Q3261" t="s">
        <v>8315</v>
      </c>
      <c r="R3261" t="s">
        <v>8316</v>
      </c>
      <c r="S3261" s="13">
        <f t="shared" si="224"/>
        <v>42614.760937500003</v>
      </c>
      <c r="T3261" s="13">
        <f t="shared" si="225"/>
        <v>42644.165972222225</v>
      </c>
      <c r="U3261">
        <f t="shared" si="22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22"/>
        <v>109</v>
      </c>
      <c r="P3262">
        <f t="shared" si="223"/>
        <v>74.819999999999993</v>
      </c>
      <c r="Q3262" t="s">
        <v>8315</v>
      </c>
      <c r="R3262" t="s">
        <v>8316</v>
      </c>
      <c r="S3262" s="13">
        <f t="shared" si="224"/>
        <v>42303.672662037032</v>
      </c>
      <c r="T3262" s="13">
        <f t="shared" si="225"/>
        <v>42338.714328703703</v>
      </c>
      <c r="U3262">
        <f t="shared" si="22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22"/>
        <v>100</v>
      </c>
      <c r="P3263">
        <f t="shared" si="223"/>
        <v>67.650000000000006</v>
      </c>
      <c r="Q3263" t="s">
        <v>8315</v>
      </c>
      <c r="R3263" t="s">
        <v>8316</v>
      </c>
      <c r="S3263" s="13">
        <f t="shared" si="224"/>
        <v>42171.725416666668</v>
      </c>
      <c r="T3263" s="13">
        <f t="shared" si="225"/>
        <v>42201.725416666668</v>
      </c>
      <c r="U3263">
        <f t="shared" si="22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22"/>
        <v>103</v>
      </c>
      <c r="P3264">
        <f t="shared" si="223"/>
        <v>93.81</v>
      </c>
      <c r="Q3264" t="s">
        <v>8315</v>
      </c>
      <c r="R3264" t="s">
        <v>8316</v>
      </c>
      <c r="S3264" s="13">
        <f t="shared" si="224"/>
        <v>41964.315532407403</v>
      </c>
      <c r="T3264" s="13">
        <f t="shared" si="225"/>
        <v>41995.166666666672</v>
      </c>
      <c r="U3264">
        <f t="shared" si="226"/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22"/>
        <v>112</v>
      </c>
      <c r="P3265">
        <f t="shared" si="223"/>
        <v>41.24</v>
      </c>
      <c r="Q3265" t="s">
        <v>8315</v>
      </c>
      <c r="R3265" t="s">
        <v>8316</v>
      </c>
      <c r="S3265" s="13">
        <f t="shared" si="224"/>
        <v>42284.516064814816</v>
      </c>
      <c r="T3265" s="13">
        <f t="shared" si="225"/>
        <v>42307.875</v>
      </c>
      <c r="U3265">
        <f t="shared" si="226"/>
        <v>2015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27">ROUND(E3266/D3266*100,0)</f>
        <v>103</v>
      </c>
      <c r="P3266">
        <f t="shared" si="223"/>
        <v>52.55</v>
      </c>
      <c r="Q3266" t="s">
        <v>8315</v>
      </c>
      <c r="R3266" t="s">
        <v>8316</v>
      </c>
      <c r="S3266" s="13">
        <f t="shared" si="224"/>
        <v>42016.800208333334</v>
      </c>
      <c r="T3266" s="13">
        <f t="shared" si="225"/>
        <v>42032.916666666672</v>
      </c>
      <c r="U3266">
        <f t="shared" si="22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27"/>
        <v>164</v>
      </c>
      <c r="P3267">
        <f t="shared" ref="P3267:P3330" si="228">IFERROR(ROUND(E3267/L3267,2),0)</f>
        <v>70.290000000000006</v>
      </c>
      <c r="Q3267" t="s">
        <v>8315</v>
      </c>
      <c r="R3267" t="s">
        <v>8316</v>
      </c>
      <c r="S3267" s="13">
        <f t="shared" ref="S3267:S3330" si="229">(((J3267/60)/60)/24)+DATE(1970,1,1)</f>
        <v>42311.711979166663</v>
      </c>
      <c r="T3267" s="13">
        <f t="shared" ref="T3267:T3330" si="230">(((I3267/60)/60)/24)+DATE(1970,1,1)</f>
        <v>42341.708333333328</v>
      </c>
      <c r="U3267">
        <f t="shared" si="226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27"/>
        <v>131</v>
      </c>
      <c r="P3268">
        <f t="shared" si="228"/>
        <v>48.33</v>
      </c>
      <c r="Q3268" t="s">
        <v>8315</v>
      </c>
      <c r="R3268" t="s">
        <v>8316</v>
      </c>
      <c r="S3268" s="13">
        <f t="shared" si="229"/>
        <v>42136.536134259266</v>
      </c>
      <c r="T3268" s="13">
        <f t="shared" si="230"/>
        <v>42167.875</v>
      </c>
      <c r="U3268">
        <f t="shared" si="226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27"/>
        <v>102</v>
      </c>
      <c r="P3269">
        <f t="shared" si="228"/>
        <v>53.18</v>
      </c>
      <c r="Q3269" t="s">
        <v>8315</v>
      </c>
      <c r="R3269" t="s">
        <v>8316</v>
      </c>
      <c r="S3269" s="13">
        <f t="shared" si="229"/>
        <v>42172.757638888885</v>
      </c>
      <c r="T3269" s="13">
        <f t="shared" si="230"/>
        <v>42202.757638888885</v>
      </c>
      <c r="U3269">
        <f t="shared" si="226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27"/>
        <v>128</v>
      </c>
      <c r="P3270">
        <f t="shared" si="228"/>
        <v>60.95</v>
      </c>
      <c r="Q3270" t="s">
        <v>8315</v>
      </c>
      <c r="R3270" t="s">
        <v>8316</v>
      </c>
      <c r="S3270" s="13">
        <f t="shared" si="229"/>
        <v>42590.90425925926</v>
      </c>
      <c r="T3270" s="13">
        <f t="shared" si="230"/>
        <v>42606.90425925926</v>
      </c>
      <c r="U3270">
        <f t="shared" si="226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27"/>
        <v>102</v>
      </c>
      <c r="P3271">
        <f t="shared" si="228"/>
        <v>116</v>
      </c>
      <c r="Q3271" t="s">
        <v>8315</v>
      </c>
      <c r="R3271" t="s">
        <v>8316</v>
      </c>
      <c r="S3271" s="13">
        <f t="shared" si="229"/>
        <v>42137.395798611105</v>
      </c>
      <c r="T3271" s="13">
        <f t="shared" si="230"/>
        <v>42171.458333333328</v>
      </c>
      <c r="U3271">
        <f t="shared" si="226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27"/>
        <v>102</v>
      </c>
      <c r="P3272">
        <f t="shared" si="228"/>
        <v>61</v>
      </c>
      <c r="Q3272" t="s">
        <v>8315</v>
      </c>
      <c r="R3272" t="s">
        <v>8316</v>
      </c>
      <c r="S3272" s="13">
        <f t="shared" si="229"/>
        <v>42167.533159722225</v>
      </c>
      <c r="T3272" s="13">
        <f t="shared" si="230"/>
        <v>42197.533159722225</v>
      </c>
      <c r="U3272">
        <f t="shared" si="226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27"/>
        <v>130</v>
      </c>
      <c r="P3273">
        <f t="shared" si="228"/>
        <v>38.24</v>
      </c>
      <c r="Q3273" t="s">
        <v>8315</v>
      </c>
      <c r="R3273" t="s">
        <v>8316</v>
      </c>
      <c r="S3273" s="13">
        <f t="shared" si="229"/>
        <v>41915.437210648146</v>
      </c>
      <c r="T3273" s="13">
        <f t="shared" si="230"/>
        <v>41945.478877314818</v>
      </c>
      <c r="U3273">
        <f t="shared" si="226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27"/>
        <v>154</v>
      </c>
      <c r="P3274">
        <f t="shared" si="228"/>
        <v>106.5</v>
      </c>
      <c r="Q3274" t="s">
        <v>8315</v>
      </c>
      <c r="R3274" t="s">
        <v>8316</v>
      </c>
      <c r="S3274" s="13">
        <f t="shared" si="229"/>
        <v>42284.500104166669</v>
      </c>
      <c r="T3274" s="13">
        <f t="shared" si="230"/>
        <v>42314.541770833333</v>
      </c>
      <c r="U3274">
        <f t="shared" si="226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27"/>
        <v>107</v>
      </c>
      <c r="P3275">
        <f t="shared" si="228"/>
        <v>204.57</v>
      </c>
      <c r="Q3275" t="s">
        <v>8315</v>
      </c>
      <c r="R3275" t="s">
        <v>8316</v>
      </c>
      <c r="S3275" s="13">
        <f t="shared" si="229"/>
        <v>42611.801412037035</v>
      </c>
      <c r="T3275" s="13">
        <f t="shared" si="230"/>
        <v>42627.791666666672</v>
      </c>
      <c r="U3275">
        <f t="shared" si="226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27"/>
        <v>101</v>
      </c>
      <c r="P3276">
        <f t="shared" si="228"/>
        <v>54.91</v>
      </c>
      <c r="Q3276" t="s">
        <v>8315</v>
      </c>
      <c r="R3276" t="s">
        <v>8316</v>
      </c>
      <c r="S3276" s="13">
        <f t="shared" si="229"/>
        <v>42400.704537037032</v>
      </c>
      <c r="T3276" s="13">
        <f t="shared" si="230"/>
        <v>42444.875</v>
      </c>
      <c r="U3276">
        <f t="shared" si="226"/>
        <v>2016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27"/>
        <v>100</v>
      </c>
      <c r="P3277">
        <f t="shared" si="228"/>
        <v>150.41999999999999</v>
      </c>
      <c r="Q3277" t="s">
        <v>8315</v>
      </c>
      <c r="R3277" t="s">
        <v>8316</v>
      </c>
      <c r="S3277" s="13">
        <f t="shared" si="229"/>
        <v>42017.88045138889</v>
      </c>
      <c r="T3277" s="13">
        <f t="shared" si="230"/>
        <v>42044.1875</v>
      </c>
      <c r="U3277">
        <f t="shared" si="226"/>
        <v>2015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27"/>
        <v>117</v>
      </c>
      <c r="P3278">
        <f t="shared" si="228"/>
        <v>52.58</v>
      </c>
      <c r="Q3278" t="s">
        <v>8315</v>
      </c>
      <c r="R3278" t="s">
        <v>8316</v>
      </c>
      <c r="S3278" s="13">
        <f t="shared" si="229"/>
        <v>42426.949988425928</v>
      </c>
      <c r="T3278" s="13">
        <f t="shared" si="230"/>
        <v>42461.165972222225</v>
      </c>
      <c r="U3278">
        <f t="shared" si="226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27"/>
        <v>109</v>
      </c>
      <c r="P3279">
        <f t="shared" si="228"/>
        <v>54.3</v>
      </c>
      <c r="Q3279" t="s">
        <v>8315</v>
      </c>
      <c r="R3279" t="s">
        <v>8316</v>
      </c>
      <c r="S3279" s="13">
        <f t="shared" si="229"/>
        <v>41931.682939814818</v>
      </c>
      <c r="T3279" s="13">
        <f t="shared" si="230"/>
        <v>41961.724606481483</v>
      </c>
      <c r="U3279">
        <f t="shared" si="226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27"/>
        <v>103</v>
      </c>
      <c r="P3280">
        <f t="shared" si="228"/>
        <v>76.03</v>
      </c>
      <c r="Q3280" t="s">
        <v>8315</v>
      </c>
      <c r="R3280" t="s">
        <v>8316</v>
      </c>
      <c r="S3280" s="13">
        <f t="shared" si="229"/>
        <v>42124.848414351851</v>
      </c>
      <c r="T3280" s="13">
        <f t="shared" si="230"/>
        <v>42154.848414351851</v>
      </c>
      <c r="U3280">
        <f t="shared" si="226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27"/>
        <v>114</v>
      </c>
      <c r="P3281">
        <f t="shared" si="228"/>
        <v>105.21</v>
      </c>
      <c r="Q3281" t="s">
        <v>8315</v>
      </c>
      <c r="R3281" t="s">
        <v>8316</v>
      </c>
      <c r="S3281" s="13">
        <f t="shared" si="229"/>
        <v>42431.102534722217</v>
      </c>
      <c r="T3281" s="13">
        <f t="shared" si="230"/>
        <v>42461.06086805556</v>
      </c>
      <c r="U3281">
        <f t="shared" ref="U3281:U3344" si="231">YEAR(S3281)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27"/>
        <v>103</v>
      </c>
      <c r="P3282">
        <f t="shared" si="228"/>
        <v>68.67</v>
      </c>
      <c r="Q3282" t="s">
        <v>8315</v>
      </c>
      <c r="R3282" t="s">
        <v>8316</v>
      </c>
      <c r="S3282" s="13">
        <f t="shared" si="229"/>
        <v>42121.756921296299</v>
      </c>
      <c r="T3282" s="13">
        <f t="shared" si="230"/>
        <v>42156.208333333328</v>
      </c>
      <c r="U3282">
        <f t="shared" si="23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27"/>
        <v>122</v>
      </c>
      <c r="P3283">
        <f t="shared" si="228"/>
        <v>129.36000000000001</v>
      </c>
      <c r="Q3283" t="s">
        <v>8315</v>
      </c>
      <c r="R3283" t="s">
        <v>8316</v>
      </c>
      <c r="S3283" s="13">
        <f t="shared" si="229"/>
        <v>42219.019733796296</v>
      </c>
      <c r="T3283" s="13">
        <f t="shared" si="230"/>
        <v>42249.019733796296</v>
      </c>
      <c r="U3283">
        <f t="shared" si="231"/>
        <v>2015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27"/>
        <v>103</v>
      </c>
      <c r="P3284">
        <f t="shared" si="228"/>
        <v>134.26</v>
      </c>
      <c r="Q3284" t="s">
        <v>8315</v>
      </c>
      <c r="R3284" t="s">
        <v>8316</v>
      </c>
      <c r="S3284" s="13">
        <f t="shared" si="229"/>
        <v>42445.19430555556</v>
      </c>
      <c r="T3284" s="13">
        <f t="shared" si="230"/>
        <v>42489.19430555556</v>
      </c>
      <c r="U3284">
        <f t="shared" si="23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27"/>
        <v>105</v>
      </c>
      <c r="P3285">
        <f t="shared" si="228"/>
        <v>17.829999999999998</v>
      </c>
      <c r="Q3285" t="s">
        <v>8315</v>
      </c>
      <c r="R3285" t="s">
        <v>8316</v>
      </c>
      <c r="S3285" s="13">
        <f t="shared" si="229"/>
        <v>42379.74418981481</v>
      </c>
      <c r="T3285" s="13">
        <f t="shared" si="230"/>
        <v>42410.875</v>
      </c>
      <c r="U3285">
        <f t="shared" si="23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27"/>
        <v>102</v>
      </c>
      <c r="P3286">
        <f t="shared" si="228"/>
        <v>203.2</v>
      </c>
      <c r="Q3286" t="s">
        <v>8315</v>
      </c>
      <c r="R3286" t="s">
        <v>8316</v>
      </c>
      <c r="S3286" s="13">
        <f t="shared" si="229"/>
        <v>42380.884872685187</v>
      </c>
      <c r="T3286" s="13">
        <f t="shared" si="230"/>
        <v>42398.249305555553</v>
      </c>
      <c r="U3286">
        <f t="shared" si="23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27"/>
        <v>112</v>
      </c>
      <c r="P3287">
        <f t="shared" si="228"/>
        <v>69.19</v>
      </c>
      <c r="Q3287" t="s">
        <v>8315</v>
      </c>
      <c r="R3287" t="s">
        <v>8316</v>
      </c>
      <c r="S3287" s="13">
        <f t="shared" si="229"/>
        <v>42762.942430555559</v>
      </c>
      <c r="T3287" s="13">
        <f t="shared" si="230"/>
        <v>42794.208333333328</v>
      </c>
      <c r="U3287">
        <f t="shared" si="23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27"/>
        <v>102</v>
      </c>
      <c r="P3288">
        <f t="shared" si="228"/>
        <v>125.12</v>
      </c>
      <c r="Q3288" t="s">
        <v>8315</v>
      </c>
      <c r="R3288" t="s">
        <v>8316</v>
      </c>
      <c r="S3288" s="13">
        <f t="shared" si="229"/>
        <v>42567.840069444443</v>
      </c>
      <c r="T3288" s="13">
        <f t="shared" si="230"/>
        <v>42597.840069444443</v>
      </c>
      <c r="U3288">
        <f t="shared" si="23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27"/>
        <v>100</v>
      </c>
      <c r="P3289">
        <f t="shared" si="228"/>
        <v>73.53</v>
      </c>
      <c r="Q3289" t="s">
        <v>8315</v>
      </c>
      <c r="R3289" t="s">
        <v>8316</v>
      </c>
      <c r="S3289" s="13">
        <f t="shared" si="229"/>
        <v>42311.750324074077</v>
      </c>
      <c r="T3289" s="13">
        <f t="shared" si="230"/>
        <v>42336.750324074077</v>
      </c>
      <c r="U3289">
        <f t="shared" si="23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27"/>
        <v>100</v>
      </c>
      <c r="P3290">
        <f t="shared" si="228"/>
        <v>48.44</v>
      </c>
      <c r="Q3290" t="s">
        <v>8315</v>
      </c>
      <c r="R3290" t="s">
        <v>8316</v>
      </c>
      <c r="S3290" s="13">
        <f t="shared" si="229"/>
        <v>42505.774479166663</v>
      </c>
      <c r="T3290" s="13">
        <f t="shared" si="230"/>
        <v>42541.958333333328</v>
      </c>
      <c r="U3290">
        <f t="shared" si="23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27"/>
        <v>133</v>
      </c>
      <c r="P3291">
        <f t="shared" si="228"/>
        <v>26.61</v>
      </c>
      <c r="Q3291" t="s">
        <v>8315</v>
      </c>
      <c r="R3291" t="s">
        <v>8316</v>
      </c>
      <c r="S3291" s="13">
        <f t="shared" si="229"/>
        <v>42758.368078703701</v>
      </c>
      <c r="T3291" s="13">
        <f t="shared" si="230"/>
        <v>42786.368078703701</v>
      </c>
      <c r="U3291">
        <f t="shared" si="23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27"/>
        <v>121</v>
      </c>
      <c r="P3292">
        <f t="shared" si="228"/>
        <v>33.67</v>
      </c>
      <c r="Q3292" t="s">
        <v>8315</v>
      </c>
      <c r="R3292" t="s">
        <v>8316</v>
      </c>
      <c r="S3292" s="13">
        <f t="shared" si="229"/>
        <v>42775.51494212963</v>
      </c>
      <c r="T3292" s="13">
        <f t="shared" si="230"/>
        <v>42805.51494212963</v>
      </c>
      <c r="U3292">
        <f t="shared" si="23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27"/>
        <v>114</v>
      </c>
      <c r="P3293">
        <f t="shared" si="228"/>
        <v>40.71</v>
      </c>
      <c r="Q3293" t="s">
        <v>8315</v>
      </c>
      <c r="R3293" t="s">
        <v>8316</v>
      </c>
      <c r="S3293" s="13">
        <f t="shared" si="229"/>
        <v>42232.702546296292</v>
      </c>
      <c r="T3293" s="13">
        <f t="shared" si="230"/>
        <v>42264.165972222225</v>
      </c>
      <c r="U3293">
        <f t="shared" si="23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27"/>
        <v>286</v>
      </c>
      <c r="P3294">
        <f t="shared" si="228"/>
        <v>19.27</v>
      </c>
      <c r="Q3294" t="s">
        <v>8315</v>
      </c>
      <c r="R3294" t="s">
        <v>8316</v>
      </c>
      <c r="S3294" s="13">
        <f t="shared" si="229"/>
        <v>42282.770231481481</v>
      </c>
      <c r="T3294" s="13">
        <f t="shared" si="230"/>
        <v>42342.811898148153</v>
      </c>
      <c r="U3294">
        <f t="shared" si="23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27"/>
        <v>170</v>
      </c>
      <c r="P3295">
        <f t="shared" si="228"/>
        <v>84.29</v>
      </c>
      <c r="Q3295" t="s">
        <v>8315</v>
      </c>
      <c r="R3295" t="s">
        <v>8316</v>
      </c>
      <c r="S3295" s="13">
        <f t="shared" si="229"/>
        <v>42768.425370370373</v>
      </c>
      <c r="T3295" s="13">
        <f t="shared" si="230"/>
        <v>42798.425370370373</v>
      </c>
      <c r="U3295">
        <f t="shared" si="231"/>
        <v>2017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27"/>
        <v>118</v>
      </c>
      <c r="P3296">
        <f t="shared" si="228"/>
        <v>29.58</v>
      </c>
      <c r="Q3296" t="s">
        <v>8315</v>
      </c>
      <c r="R3296" t="s">
        <v>8316</v>
      </c>
      <c r="S3296" s="13">
        <f t="shared" si="229"/>
        <v>42141.541134259256</v>
      </c>
      <c r="T3296" s="13">
        <f t="shared" si="230"/>
        <v>42171.541134259256</v>
      </c>
      <c r="U3296">
        <f t="shared" si="231"/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27"/>
        <v>103</v>
      </c>
      <c r="P3297">
        <f t="shared" si="228"/>
        <v>26.67</v>
      </c>
      <c r="Q3297" t="s">
        <v>8315</v>
      </c>
      <c r="R3297" t="s">
        <v>8316</v>
      </c>
      <c r="S3297" s="13">
        <f t="shared" si="229"/>
        <v>42609.442465277782</v>
      </c>
      <c r="T3297" s="13">
        <f t="shared" si="230"/>
        <v>42639.442465277782</v>
      </c>
      <c r="U3297">
        <f t="shared" si="231"/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27"/>
        <v>144</v>
      </c>
      <c r="P3298">
        <f t="shared" si="228"/>
        <v>45.98</v>
      </c>
      <c r="Q3298" t="s">
        <v>8315</v>
      </c>
      <c r="R3298" t="s">
        <v>8316</v>
      </c>
      <c r="S3298" s="13">
        <f t="shared" si="229"/>
        <v>42309.756620370375</v>
      </c>
      <c r="T3298" s="13">
        <f t="shared" si="230"/>
        <v>42330.916666666672</v>
      </c>
      <c r="U3298">
        <f t="shared" si="23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27"/>
        <v>100</v>
      </c>
      <c r="P3299">
        <f t="shared" si="228"/>
        <v>125.09</v>
      </c>
      <c r="Q3299" t="s">
        <v>8315</v>
      </c>
      <c r="R3299" t="s">
        <v>8316</v>
      </c>
      <c r="S3299" s="13">
        <f t="shared" si="229"/>
        <v>42193.771481481483</v>
      </c>
      <c r="T3299" s="13">
        <f t="shared" si="230"/>
        <v>42212.957638888889</v>
      </c>
      <c r="U3299">
        <f t="shared" si="231"/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27"/>
        <v>102</v>
      </c>
      <c r="P3300">
        <f t="shared" si="228"/>
        <v>141.29</v>
      </c>
      <c r="Q3300" t="s">
        <v>8315</v>
      </c>
      <c r="R3300" t="s">
        <v>8316</v>
      </c>
      <c r="S3300" s="13">
        <f t="shared" si="229"/>
        <v>42239.957962962959</v>
      </c>
      <c r="T3300" s="13">
        <f t="shared" si="230"/>
        <v>42260</v>
      </c>
      <c r="U3300">
        <f t="shared" si="231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27"/>
        <v>116</v>
      </c>
      <c r="P3301">
        <f t="shared" si="228"/>
        <v>55.33</v>
      </c>
      <c r="Q3301" t="s">
        <v>8315</v>
      </c>
      <c r="R3301" t="s">
        <v>8316</v>
      </c>
      <c r="S3301" s="13">
        <f t="shared" si="229"/>
        <v>42261.917395833334</v>
      </c>
      <c r="T3301" s="13">
        <f t="shared" si="230"/>
        <v>42291.917395833334</v>
      </c>
      <c r="U3301">
        <f t="shared" si="23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27"/>
        <v>136</v>
      </c>
      <c r="P3302">
        <f t="shared" si="228"/>
        <v>46.42</v>
      </c>
      <c r="Q3302" t="s">
        <v>8315</v>
      </c>
      <c r="R3302" t="s">
        <v>8316</v>
      </c>
      <c r="S3302" s="13">
        <f t="shared" si="229"/>
        <v>42102.743773148148</v>
      </c>
      <c r="T3302" s="13">
        <f t="shared" si="230"/>
        <v>42123.743773148148</v>
      </c>
      <c r="U3302">
        <f t="shared" si="231"/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27"/>
        <v>133</v>
      </c>
      <c r="P3303">
        <f t="shared" si="228"/>
        <v>57.2</v>
      </c>
      <c r="Q3303" t="s">
        <v>8315</v>
      </c>
      <c r="R3303" t="s">
        <v>8316</v>
      </c>
      <c r="S3303" s="13">
        <f t="shared" si="229"/>
        <v>42538.73583333334</v>
      </c>
      <c r="T3303" s="13">
        <f t="shared" si="230"/>
        <v>42583.290972222225</v>
      </c>
      <c r="U3303">
        <f t="shared" si="23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27"/>
        <v>103</v>
      </c>
      <c r="P3304">
        <f t="shared" si="228"/>
        <v>173.7</v>
      </c>
      <c r="Q3304" t="s">
        <v>8315</v>
      </c>
      <c r="R3304" t="s">
        <v>8316</v>
      </c>
      <c r="S3304" s="13">
        <f t="shared" si="229"/>
        <v>42681.35157407407</v>
      </c>
      <c r="T3304" s="13">
        <f t="shared" si="230"/>
        <v>42711.35157407407</v>
      </c>
      <c r="U3304">
        <f t="shared" si="231"/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27"/>
        <v>116</v>
      </c>
      <c r="P3305">
        <f t="shared" si="228"/>
        <v>59.6</v>
      </c>
      <c r="Q3305" t="s">
        <v>8315</v>
      </c>
      <c r="R3305" t="s">
        <v>8316</v>
      </c>
      <c r="S3305" s="13">
        <f t="shared" si="229"/>
        <v>42056.65143518518</v>
      </c>
      <c r="T3305" s="13">
        <f t="shared" si="230"/>
        <v>42091.609768518523</v>
      </c>
      <c r="U3305">
        <f t="shared" si="23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27"/>
        <v>105</v>
      </c>
      <c r="P3306">
        <f t="shared" si="228"/>
        <v>89.59</v>
      </c>
      <c r="Q3306" t="s">
        <v>8315</v>
      </c>
      <c r="R3306" t="s">
        <v>8316</v>
      </c>
      <c r="S3306" s="13">
        <f t="shared" si="229"/>
        <v>42696.624444444446</v>
      </c>
      <c r="T3306" s="13">
        <f t="shared" si="230"/>
        <v>42726.624444444446</v>
      </c>
      <c r="U3306">
        <f t="shared" si="23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27"/>
        <v>102</v>
      </c>
      <c r="P3307">
        <f t="shared" si="228"/>
        <v>204.05</v>
      </c>
      <c r="Q3307" t="s">
        <v>8315</v>
      </c>
      <c r="R3307" t="s">
        <v>8316</v>
      </c>
      <c r="S3307" s="13">
        <f t="shared" si="229"/>
        <v>42186.855879629627</v>
      </c>
      <c r="T3307" s="13">
        <f t="shared" si="230"/>
        <v>42216.855879629627</v>
      </c>
      <c r="U3307">
        <f t="shared" si="23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27"/>
        <v>175</v>
      </c>
      <c r="P3308">
        <f t="shared" si="228"/>
        <v>48.7</v>
      </c>
      <c r="Q3308" t="s">
        <v>8315</v>
      </c>
      <c r="R3308" t="s">
        <v>8316</v>
      </c>
      <c r="S3308" s="13">
        <f t="shared" si="229"/>
        <v>42493.219236111108</v>
      </c>
      <c r="T3308" s="13">
        <f t="shared" si="230"/>
        <v>42531.125</v>
      </c>
      <c r="U3308">
        <f t="shared" si="23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27"/>
        <v>107</v>
      </c>
      <c r="P3309">
        <f t="shared" si="228"/>
        <v>53.34</v>
      </c>
      <c r="Q3309" t="s">
        <v>8315</v>
      </c>
      <c r="R3309" t="s">
        <v>8316</v>
      </c>
      <c r="S3309" s="13">
        <f t="shared" si="229"/>
        <v>42475.057164351849</v>
      </c>
      <c r="T3309" s="13">
        <f t="shared" si="230"/>
        <v>42505.057164351849</v>
      </c>
      <c r="U3309">
        <f t="shared" si="23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27"/>
        <v>122</v>
      </c>
      <c r="P3310">
        <f t="shared" si="228"/>
        <v>75.09</v>
      </c>
      <c r="Q3310" t="s">
        <v>8315</v>
      </c>
      <c r="R3310" t="s">
        <v>8316</v>
      </c>
      <c r="S3310" s="13">
        <f t="shared" si="229"/>
        <v>42452.876909722225</v>
      </c>
      <c r="T3310" s="13">
        <f t="shared" si="230"/>
        <v>42473.876909722225</v>
      </c>
      <c r="U3310">
        <f t="shared" si="23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27"/>
        <v>159</v>
      </c>
      <c r="P3311">
        <f t="shared" si="228"/>
        <v>18</v>
      </c>
      <c r="Q3311" t="s">
        <v>8315</v>
      </c>
      <c r="R3311" t="s">
        <v>8316</v>
      </c>
      <c r="S3311" s="13">
        <f t="shared" si="229"/>
        <v>42628.650208333333</v>
      </c>
      <c r="T3311" s="13">
        <f t="shared" si="230"/>
        <v>42659.650208333333</v>
      </c>
      <c r="U3311">
        <f t="shared" si="23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27"/>
        <v>100</v>
      </c>
      <c r="P3312">
        <f t="shared" si="228"/>
        <v>209.84</v>
      </c>
      <c r="Q3312" t="s">
        <v>8315</v>
      </c>
      <c r="R3312" t="s">
        <v>8316</v>
      </c>
      <c r="S3312" s="13">
        <f t="shared" si="229"/>
        <v>42253.928530092591</v>
      </c>
      <c r="T3312" s="13">
        <f t="shared" si="230"/>
        <v>42283.928530092591</v>
      </c>
      <c r="U3312">
        <f t="shared" si="23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27"/>
        <v>110</v>
      </c>
      <c r="P3313">
        <f t="shared" si="228"/>
        <v>61.02</v>
      </c>
      <c r="Q3313" t="s">
        <v>8315</v>
      </c>
      <c r="R3313" t="s">
        <v>8316</v>
      </c>
      <c r="S3313" s="13">
        <f t="shared" si="229"/>
        <v>42264.29178240741</v>
      </c>
      <c r="T3313" s="13">
        <f t="shared" si="230"/>
        <v>42294.29178240741</v>
      </c>
      <c r="U3313">
        <f t="shared" si="231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27"/>
        <v>100</v>
      </c>
      <c r="P3314">
        <f t="shared" si="228"/>
        <v>61</v>
      </c>
      <c r="Q3314" t="s">
        <v>8315</v>
      </c>
      <c r="R3314" t="s">
        <v>8316</v>
      </c>
      <c r="S3314" s="13">
        <f t="shared" si="229"/>
        <v>42664.809560185182</v>
      </c>
      <c r="T3314" s="13">
        <f t="shared" si="230"/>
        <v>42685.916666666672</v>
      </c>
      <c r="U3314">
        <f t="shared" si="23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27"/>
        <v>116</v>
      </c>
      <c r="P3315">
        <f t="shared" si="228"/>
        <v>80.03</v>
      </c>
      <c r="Q3315" t="s">
        <v>8315</v>
      </c>
      <c r="R3315" t="s">
        <v>8316</v>
      </c>
      <c r="S3315" s="13">
        <f t="shared" si="229"/>
        <v>42382.244409722218</v>
      </c>
      <c r="T3315" s="13">
        <f t="shared" si="230"/>
        <v>42396.041666666672</v>
      </c>
      <c r="U3315">
        <f t="shared" si="231"/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27"/>
        <v>211</v>
      </c>
      <c r="P3316">
        <f t="shared" si="228"/>
        <v>29.07</v>
      </c>
      <c r="Q3316" t="s">
        <v>8315</v>
      </c>
      <c r="R3316" t="s">
        <v>8316</v>
      </c>
      <c r="S3316" s="13">
        <f t="shared" si="229"/>
        <v>42105.267488425925</v>
      </c>
      <c r="T3316" s="13">
        <f t="shared" si="230"/>
        <v>42132.836805555555</v>
      </c>
      <c r="U3316">
        <f t="shared" si="23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27"/>
        <v>110</v>
      </c>
      <c r="P3317">
        <f t="shared" si="228"/>
        <v>49.44</v>
      </c>
      <c r="Q3317" t="s">
        <v>8315</v>
      </c>
      <c r="R3317" t="s">
        <v>8316</v>
      </c>
      <c r="S3317" s="13">
        <f t="shared" si="229"/>
        <v>42466.303715277783</v>
      </c>
      <c r="T3317" s="13">
        <f t="shared" si="230"/>
        <v>42496.303715277783</v>
      </c>
      <c r="U3317">
        <f t="shared" si="23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27"/>
        <v>100</v>
      </c>
      <c r="P3318">
        <f t="shared" si="228"/>
        <v>93.98</v>
      </c>
      <c r="Q3318" t="s">
        <v>8315</v>
      </c>
      <c r="R3318" t="s">
        <v>8316</v>
      </c>
      <c r="S3318" s="13">
        <f t="shared" si="229"/>
        <v>41826.871238425927</v>
      </c>
      <c r="T3318" s="13">
        <f t="shared" si="230"/>
        <v>41859.57916666667</v>
      </c>
      <c r="U3318">
        <f t="shared" si="23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27"/>
        <v>106</v>
      </c>
      <c r="P3319">
        <f t="shared" si="228"/>
        <v>61.94</v>
      </c>
      <c r="Q3319" t="s">
        <v>8315</v>
      </c>
      <c r="R3319" t="s">
        <v>8316</v>
      </c>
      <c r="S3319" s="13">
        <f t="shared" si="229"/>
        <v>42499.039629629624</v>
      </c>
      <c r="T3319" s="13">
        <f t="shared" si="230"/>
        <v>42529.039629629624</v>
      </c>
      <c r="U3319">
        <f t="shared" si="23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27"/>
        <v>126</v>
      </c>
      <c r="P3320">
        <f t="shared" si="228"/>
        <v>78.5</v>
      </c>
      <c r="Q3320" t="s">
        <v>8315</v>
      </c>
      <c r="R3320" t="s">
        <v>8316</v>
      </c>
      <c r="S3320" s="13">
        <f t="shared" si="229"/>
        <v>42431.302002314813</v>
      </c>
      <c r="T3320" s="13">
        <f t="shared" si="230"/>
        <v>42471.104166666672</v>
      </c>
      <c r="U3320">
        <f t="shared" si="23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27"/>
        <v>108</v>
      </c>
      <c r="P3321">
        <f t="shared" si="228"/>
        <v>33.75</v>
      </c>
      <c r="Q3321" t="s">
        <v>8315</v>
      </c>
      <c r="R3321" t="s">
        <v>8316</v>
      </c>
      <c r="S3321" s="13">
        <f t="shared" si="229"/>
        <v>41990.585486111115</v>
      </c>
      <c r="T3321" s="13">
        <f t="shared" si="230"/>
        <v>42035.585486111115</v>
      </c>
      <c r="U3321">
        <f t="shared" si="23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27"/>
        <v>101</v>
      </c>
      <c r="P3322">
        <f t="shared" si="228"/>
        <v>66.45</v>
      </c>
      <c r="Q3322" t="s">
        <v>8315</v>
      </c>
      <c r="R3322" t="s">
        <v>8316</v>
      </c>
      <c r="S3322" s="13">
        <f t="shared" si="229"/>
        <v>42513.045798611114</v>
      </c>
      <c r="T3322" s="13">
        <f t="shared" si="230"/>
        <v>42543.045798611114</v>
      </c>
      <c r="U3322">
        <f t="shared" si="23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27"/>
        <v>107</v>
      </c>
      <c r="P3323">
        <f t="shared" si="228"/>
        <v>35.799999999999997</v>
      </c>
      <c r="Q3323" t="s">
        <v>8315</v>
      </c>
      <c r="R3323" t="s">
        <v>8316</v>
      </c>
      <c r="S3323" s="13">
        <f t="shared" si="229"/>
        <v>41914.100289351853</v>
      </c>
      <c r="T3323" s="13">
        <f t="shared" si="230"/>
        <v>41928.165972222225</v>
      </c>
      <c r="U3323">
        <f t="shared" si="231"/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27"/>
        <v>102</v>
      </c>
      <c r="P3324">
        <f t="shared" si="228"/>
        <v>145.65</v>
      </c>
      <c r="Q3324" t="s">
        <v>8315</v>
      </c>
      <c r="R3324" t="s">
        <v>8316</v>
      </c>
      <c r="S3324" s="13">
        <f t="shared" si="229"/>
        <v>42521.010370370372</v>
      </c>
      <c r="T3324" s="13">
        <f t="shared" si="230"/>
        <v>42543.163194444445</v>
      </c>
      <c r="U3324">
        <f t="shared" si="231"/>
        <v>2016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27"/>
        <v>126</v>
      </c>
      <c r="P3325">
        <f t="shared" si="228"/>
        <v>25.69</v>
      </c>
      <c r="Q3325" t="s">
        <v>8315</v>
      </c>
      <c r="R3325" t="s">
        <v>8316</v>
      </c>
      <c r="S3325" s="13">
        <f t="shared" si="229"/>
        <v>42608.36583333333</v>
      </c>
      <c r="T3325" s="13">
        <f t="shared" si="230"/>
        <v>42638.36583333333</v>
      </c>
      <c r="U3325">
        <f t="shared" si="23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27"/>
        <v>102</v>
      </c>
      <c r="P3326">
        <f t="shared" si="228"/>
        <v>152.5</v>
      </c>
      <c r="Q3326" t="s">
        <v>8315</v>
      </c>
      <c r="R3326" t="s">
        <v>8316</v>
      </c>
      <c r="S3326" s="13">
        <f t="shared" si="229"/>
        <v>42512.58321759259</v>
      </c>
      <c r="T3326" s="13">
        <f t="shared" si="230"/>
        <v>42526.58321759259</v>
      </c>
      <c r="U3326">
        <f t="shared" si="231"/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27"/>
        <v>113</v>
      </c>
      <c r="P3327">
        <f t="shared" si="228"/>
        <v>30</v>
      </c>
      <c r="Q3327" t="s">
        <v>8315</v>
      </c>
      <c r="R3327" t="s">
        <v>8316</v>
      </c>
      <c r="S3327" s="13">
        <f t="shared" si="229"/>
        <v>42064.785613425927</v>
      </c>
      <c r="T3327" s="13">
        <f t="shared" si="230"/>
        <v>42099.743946759263</v>
      </c>
      <c r="U3327">
        <f t="shared" si="231"/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27"/>
        <v>101</v>
      </c>
      <c r="P3328">
        <f t="shared" si="228"/>
        <v>142.28</v>
      </c>
      <c r="Q3328" t="s">
        <v>8315</v>
      </c>
      <c r="R3328" t="s">
        <v>8316</v>
      </c>
      <c r="S3328" s="13">
        <f t="shared" si="229"/>
        <v>42041.714178240742</v>
      </c>
      <c r="T3328" s="13">
        <f t="shared" si="230"/>
        <v>42071.67251157407</v>
      </c>
      <c r="U3328">
        <f t="shared" si="231"/>
        <v>2015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27"/>
        <v>101</v>
      </c>
      <c r="P3329">
        <f t="shared" si="228"/>
        <v>24.55</v>
      </c>
      <c r="Q3329" t="s">
        <v>8315</v>
      </c>
      <c r="R3329" t="s">
        <v>8316</v>
      </c>
      <c r="S3329" s="13">
        <f t="shared" si="229"/>
        <v>42468.374606481477</v>
      </c>
      <c r="T3329" s="13">
        <f t="shared" si="230"/>
        <v>42498.374606481477</v>
      </c>
      <c r="U3329">
        <f t="shared" si="23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32">ROUND(E3330/D3330*100,0)</f>
        <v>146</v>
      </c>
      <c r="P3330">
        <f t="shared" si="228"/>
        <v>292.77999999999997</v>
      </c>
      <c r="Q3330" t="s">
        <v>8315</v>
      </c>
      <c r="R3330" t="s">
        <v>8316</v>
      </c>
      <c r="S3330" s="13">
        <f t="shared" si="229"/>
        <v>41822.57503472222</v>
      </c>
      <c r="T3330" s="13">
        <f t="shared" si="230"/>
        <v>41825.041666666664</v>
      </c>
      <c r="U3330">
        <f t="shared" si="23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32"/>
        <v>117</v>
      </c>
      <c r="P3331">
        <f t="shared" ref="P3331:P3394" si="233">IFERROR(ROUND(E3331/L3331,2),0)</f>
        <v>44.92</v>
      </c>
      <c r="Q3331" t="s">
        <v>8315</v>
      </c>
      <c r="R3331" t="s">
        <v>8316</v>
      </c>
      <c r="S3331" s="13">
        <f t="shared" ref="S3331:S3394" si="234">(((J3331/60)/60)/24)+DATE(1970,1,1)</f>
        <v>41837.323009259257</v>
      </c>
      <c r="T3331" s="13">
        <f t="shared" ref="T3331:T3394" si="235">(((I3331/60)/60)/24)+DATE(1970,1,1)</f>
        <v>41847.958333333336</v>
      </c>
      <c r="U3331">
        <f t="shared" si="231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32"/>
        <v>106</v>
      </c>
      <c r="P3332">
        <f t="shared" si="233"/>
        <v>23.1</v>
      </c>
      <c r="Q3332" t="s">
        <v>8315</v>
      </c>
      <c r="R3332" t="s">
        <v>8316</v>
      </c>
      <c r="S3332" s="13">
        <f t="shared" si="234"/>
        <v>42065.887361111112</v>
      </c>
      <c r="T3332" s="13">
        <f t="shared" si="235"/>
        <v>42095.845694444448</v>
      </c>
      <c r="U3332">
        <f t="shared" si="231"/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32"/>
        <v>105</v>
      </c>
      <c r="P3333">
        <f t="shared" si="233"/>
        <v>80.400000000000006</v>
      </c>
      <c r="Q3333" t="s">
        <v>8315</v>
      </c>
      <c r="R3333" t="s">
        <v>8316</v>
      </c>
      <c r="S3333" s="13">
        <f t="shared" si="234"/>
        <v>42248.697754629626</v>
      </c>
      <c r="T3333" s="13">
        <f t="shared" si="235"/>
        <v>42283.697754629626</v>
      </c>
      <c r="U3333">
        <f t="shared" si="231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32"/>
        <v>100</v>
      </c>
      <c r="P3334">
        <f t="shared" si="233"/>
        <v>72.290000000000006</v>
      </c>
      <c r="Q3334" t="s">
        <v>8315</v>
      </c>
      <c r="R3334" t="s">
        <v>8316</v>
      </c>
      <c r="S3334" s="13">
        <f t="shared" si="234"/>
        <v>41809.860300925924</v>
      </c>
      <c r="T3334" s="13">
        <f t="shared" si="235"/>
        <v>41839.860300925924</v>
      </c>
      <c r="U3334">
        <f t="shared" si="231"/>
        <v>2014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32"/>
        <v>105</v>
      </c>
      <c r="P3335">
        <f t="shared" si="233"/>
        <v>32.97</v>
      </c>
      <c r="Q3335" t="s">
        <v>8315</v>
      </c>
      <c r="R3335" t="s">
        <v>8316</v>
      </c>
      <c r="S3335" s="13">
        <f t="shared" si="234"/>
        <v>42148.676851851851</v>
      </c>
      <c r="T3335" s="13">
        <f t="shared" si="235"/>
        <v>42170.676851851851</v>
      </c>
      <c r="U3335">
        <f t="shared" si="231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32"/>
        <v>139</v>
      </c>
      <c r="P3336">
        <f t="shared" si="233"/>
        <v>116.65</v>
      </c>
      <c r="Q3336" t="s">
        <v>8315</v>
      </c>
      <c r="R3336" t="s">
        <v>8316</v>
      </c>
      <c r="S3336" s="13">
        <f t="shared" si="234"/>
        <v>42185.521087962959</v>
      </c>
      <c r="T3336" s="13">
        <f t="shared" si="235"/>
        <v>42215.521087962959</v>
      </c>
      <c r="U3336">
        <f t="shared" si="231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32"/>
        <v>100</v>
      </c>
      <c r="P3337">
        <f t="shared" si="233"/>
        <v>79.62</v>
      </c>
      <c r="Q3337" t="s">
        <v>8315</v>
      </c>
      <c r="R3337" t="s">
        <v>8316</v>
      </c>
      <c r="S3337" s="13">
        <f t="shared" si="234"/>
        <v>41827.674143518518</v>
      </c>
      <c r="T3337" s="13">
        <f t="shared" si="235"/>
        <v>41854.958333333336</v>
      </c>
      <c r="U3337">
        <f t="shared" si="231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32"/>
        <v>100</v>
      </c>
      <c r="P3338">
        <f t="shared" si="233"/>
        <v>27.78</v>
      </c>
      <c r="Q3338" t="s">
        <v>8315</v>
      </c>
      <c r="R3338" t="s">
        <v>8316</v>
      </c>
      <c r="S3338" s="13">
        <f t="shared" si="234"/>
        <v>42437.398680555561</v>
      </c>
      <c r="T3338" s="13">
        <f t="shared" si="235"/>
        <v>42465.35701388889</v>
      </c>
      <c r="U3338">
        <f t="shared" si="231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32"/>
        <v>110</v>
      </c>
      <c r="P3339">
        <f t="shared" si="233"/>
        <v>81.03</v>
      </c>
      <c r="Q3339" t="s">
        <v>8315</v>
      </c>
      <c r="R3339" t="s">
        <v>8316</v>
      </c>
      <c r="S3339" s="13">
        <f t="shared" si="234"/>
        <v>41901.282025462962</v>
      </c>
      <c r="T3339" s="13">
        <f t="shared" si="235"/>
        <v>41922.875</v>
      </c>
      <c r="U3339">
        <f t="shared" si="231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32"/>
        <v>102</v>
      </c>
      <c r="P3340">
        <f t="shared" si="233"/>
        <v>136.85</v>
      </c>
      <c r="Q3340" t="s">
        <v>8315</v>
      </c>
      <c r="R3340" t="s">
        <v>8316</v>
      </c>
      <c r="S3340" s="13">
        <f t="shared" si="234"/>
        <v>42769.574999999997</v>
      </c>
      <c r="T3340" s="13">
        <f t="shared" si="235"/>
        <v>42790.574999999997</v>
      </c>
      <c r="U3340">
        <f t="shared" si="231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32"/>
        <v>104</v>
      </c>
      <c r="P3341">
        <f t="shared" si="233"/>
        <v>177.62</v>
      </c>
      <c r="Q3341" t="s">
        <v>8315</v>
      </c>
      <c r="R3341" t="s">
        <v>8316</v>
      </c>
      <c r="S3341" s="13">
        <f t="shared" si="234"/>
        <v>42549.665717592594</v>
      </c>
      <c r="T3341" s="13">
        <f t="shared" si="235"/>
        <v>42579.665717592594</v>
      </c>
      <c r="U3341">
        <f t="shared" si="231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32"/>
        <v>138</v>
      </c>
      <c r="P3342">
        <f t="shared" si="233"/>
        <v>109.08</v>
      </c>
      <c r="Q3342" t="s">
        <v>8315</v>
      </c>
      <c r="R3342" t="s">
        <v>8316</v>
      </c>
      <c r="S3342" s="13">
        <f t="shared" si="234"/>
        <v>42685.974004629628</v>
      </c>
      <c r="T3342" s="13">
        <f t="shared" si="235"/>
        <v>42710.974004629628</v>
      </c>
      <c r="U3342">
        <f t="shared" si="231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32"/>
        <v>100</v>
      </c>
      <c r="P3343">
        <f t="shared" si="233"/>
        <v>119.64</v>
      </c>
      <c r="Q3343" t="s">
        <v>8315</v>
      </c>
      <c r="R3343" t="s">
        <v>8316</v>
      </c>
      <c r="S3343" s="13">
        <f t="shared" si="234"/>
        <v>42510.798854166671</v>
      </c>
      <c r="T3343" s="13">
        <f t="shared" si="235"/>
        <v>42533.708333333328</v>
      </c>
      <c r="U3343">
        <f t="shared" si="231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32"/>
        <v>102</v>
      </c>
      <c r="P3344">
        <f t="shared" si="233"/>
        <v>78.209999999999994</v>
      </c>
      <c r="Q3344" t="s">
        <v>8315</v>
      </c>
      <c r="R3344" t="s">
        <v>8316</v>
      </c>
      <c r="S3344" s="13">
        <f t="shared" si="234"/>
        <v>42062.296412037031</v>
      </c>
      <c r="T3344" s="13">
        <f t="shared" si="235"/>
        <v>42095.207638888889</v>
      </c>
      <c r="U3344">
        <f t="shared" si="231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32"/>
        <v>171</v>
      </c>
      <c r="P3345">
        <f t="shared" si="233"/>
        <v>52.17</v>
      </c>
      <c r="Q3345" t="s">
        <v>8315</v>
      </c>
      <c r="R3345" t="s">
        <v>8316</v>
      </c>
      <c r="S3345" s="13">
        <f t="shared" si="234"/>
        <v>42452.916481481487</v>
      </c>
      <c r="T3345" s="13">
        <f t="shared" si="235"/>
        <v>42473.554166666669</v>
      </c>
      <c r="U3345">
        <f t="shared" ref="U3345:U3408" si="236">YEAR(S3345)</f>
        <v>2016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32"/>
        <v>101</v>
      </c>
      <c r="P3346">
        <f t="shared" si="233"/>
        <v>114.13</v>
      </c>
      <c r="Q3346" t="s">
        <v>8315</v>
      </c>
      <c r="R3346" t="s">
        <v>8316</v>
      </c>
      <c r="S3346" s="13">
        <f t="shared" si="234"/>
        <v>41851.200150462959</v>
      </c>
      <c r="T3346" s="13">
        <f t="shared" si="235"/>
        <v>41881.200150462959</v>
      </c>
      <c r="U3346">
        <f t="shared" si="236"/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32"/>
        <v>130</v>
      </c>
      <c r="P3347">
        <f t="shared" si="233"/>
        <v>50</v>
      </c>
      <c r="Q3347" t="s">
        <v>8315</v>
      </c>
      <c r="R3347" t="s">
        <v>8316</v>
      </c>
      <c r="S3347" s="13">
        <f t="shared" si="234"/>
        <v>42053.106111111112</v>
      </c>
      <c r="T3347" s="13">
        <f t="shared" si="235"/>
        <v>42112.025694444441</v>
      </c>
      <c r="U3347">
        <f t="shared" si="236"/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32"/>
        <v>110</v>
      </c>
      <c r="P3348">
        <f t="shared" si="233"/>
        <v>91.67</v>
      </c>
      <c r="Q3348" t="s">
        <v>8315</v>
      </c>
      <c r="R3348" t="s">
        <v>8316</v>
      </c>
      <c r="S3348" s="13">
        <f t="shared" si="234"/>
        <v>42054.024421296301</v>
      </c>
      <c r="T3348" s="13">
        <f t="shared" si="235"/>
        <v>42061.024421296301</v>
      </c>
      <c r="U3348">
        <f t="shared" si="236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32"/>
        <v>119</v>
      </c>
      <c r="P3349">
        <f t="shared" si="233"/>
        <v>108.59</v>
      </c>
      <c r="Q3349" t="s">
        <v>8315</v>
      </c>
      <c r="R3349" t="s">
        <v>8316</v>
      </c>
      <c r="S3349" s="13">
        <f t="shared" si="234"/>
        <v>42484.551550925928</v>
      </c>
      <c r="T3349" s="13">
        <f t="shared" si="235"/>
        <v>42498.875</v>
      </c>
      <c r="U3349">
        <f t="shared" si="236"/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32"/>
        <v>100</v>
      </c>
      <c r="P3350">
        <f t="shared" si="233"/>
        <v>69.819999999999993</v>
      </c>
      <c r="Q3350" t="s">
        <v>8315</v>
      </c>
      <c r="R3350" t="s">
        <v>8316</v>
      </c>
      <c r="S3350" s="13">
        <f t="shared" si="234"/>
        <v>42466.558796296296</v>
      </c>
      <c r="T3350" s="13">
        <f t="shared" si="235"/>
        <v>42490.165972222225</v>
      </c>
      <c r="U3350">
        <f t="shared" si="236"/>
        <v>2016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32"/>
        <v>153</v>
      </c>
      <c r="P3351">
        <f t="shared" si="233"/>
        <v>109.57</v>
      </c>
      <c r="Q3351" t="s">
        <v>8315</v>
      </c>
      <c r="R3351" t="s">
        <v>8316</v>
      </c>
      <c r="S3351" s="13">
        <f t="shared" si="234"/>
        <v>42513.110787037032</v>
      </c>
      <c r="T3351" s="13">
        <f t="shared" si="235"/>
        <v>42534.708333333328</v>
      </c>
      <c r="U3351">
        <f t="shared" si="236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32"/>
        <v>104</v>
      </c>
      <c r="P3352">
        <f t="shared" si="233"/>
        <v>71.67</v>
      </c>
      <c r="Q3352" t="s">
        <v>8315</v>
      </c>
      <c r="R3352" t="s">
        <v>8316</v>
      </c>
      <c r="S3352" s="13">
        <f t="shared" si="234"/>
        <v>42302.701516203699</v>
      </c>
      <c r="T3352" s="13">
        <f t="shared" si="235"/>
        <v>42337.958333333328</v>
      </c>
      <c r="U3352">
        <f t="shared" si="236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32"/>
        <v>101</v>
      </c>
      <c r="P3353">
        <f t="shared" si="233"/>
        <v>93.61</v>
      </c>
      <c r="Q3353" t="s">
        <v>8315</v>
      </c>
      <c r="R3353" t="s">
        <v>8316</v>
      </c>
      <c r="S3353" s="13">
        <f t="shared" si="234"/>
        <v>41806.395428240743</v>
      </c>
      <c r="T3353" s="13">
        <f t="shared" si="235"/>
        <v>41843.458333333336</v>
      </c>
      <c r="U3353">
        <f t="shared" si="236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32"/>
        <v>108</v>
      </c>
      <c r="P3354">
        <f t="shared" si="233"/>
        <v>76.8</v>
      </c>
      <c r="Q3354" t="s">
        <v>8315</v>
      </c>
      <c r="R3354" t="s">
        <v>8316</v>
      </c>
      <c r="S3354" s="13">
        <f t="shared" si="234"/>
        <v>42495.992800925931</v>
      </c>
      <c r="T3354" s="13">
        <f t="shared" si="235"/>
        <v>42552.958333333328</v>
      </c>
      <c r="U3354">
        <f t="shared" si="236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32"/>
        <v>315</v>
      </c>
      <c r="P3355">
        <f t="shared" si="233"/>
        <v>35.799999999999997</v>
      </c>
      <c r="Q3355" t="s">
        <v>8315</v>
      </c>
      <c r="R3355" t="s">
        <v>8316</v>
      </c>
      <c r="S3355" s="13">
        <f t="shared" si="234"/>
        <v>42479.432291666672</v>
      </c>
      <c r="T3355" s="13">
        <f t="shared" si="235"/>
        <v>42492.958333333328</v>
      </c>
      <c r="U3355">
        <f t="shared" si="236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32"/>
        <v>102</v>
      </c>
      <c r="P3356">
        <f t="shared" si="233"/>
        <v>55.6</v>
      </c>
      <c r="Q3356" t="s">
        <v>8315</v>
      </c>
      <c r="R3356" t="s">
        <v>8316</v>
      </c>
      <c r="S3356" s="13">
        <f t="shared" si="234"/>
        <v>42270.7269212963</v>
      </c>
      <c r="T3356" s="13">
        <f t="shared" si="235"/>
        <v>42306.167361111111</v>
      </c>
      <c r="U3356">
        <f t="shared" si="236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32"/>
        <v>126</v>
      </c>
      <c r="P3357">
        <f t="shared" si="233"/>
        <v>147.33000000000001</v>
      </c>
      <c r="Q3357" t="s">
        <v>8315</v>
      </c>
      <c r="R3357" t="s">
        <v>8316</v>
      </c>
      <c r="S3357" s="13">
        <f t="shared" si="234"/>
        <v>42489.619525462964</v>
      </c>
      <c r="T3357" s="13">
        <f t="shared" si="235"/>
        <v>42500.470138888893</v>
      </c>
      <c r="U3357">
        <f t="shared" si="236"/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32"/>
        <v>101</v>
      </c>
      <c r="P3358">
        <f t="shared" si="233"/>
        <v>56.33</v>
      </c>
      <c r="Q3358" t="s">
        <v>8315</v>
      </c>
      <c r="R3358" t="s">
        <v>8316</v>
      </c>
      <c r="S3358" s="13">
        <f t="shared" si="234"/>
        <v>42536.815648148149</v>
      </c>
      <c r="T3358" s="13">
        <f t="shared" si="235"/>
        <v>42566.815648148149</v>
      </c>
      <c r="U3358">
        <f t="shared" si="236"/>
        <v>2016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32"/>
        <v>101</v>
      </c>
      <c r="P3359">
        <f t="shared" si="233"/>
        <v>96.19</v>
      </c>
      <c r="Q3359" t="s">
        <v>8315</v>
      </c>
      <c r="R3359" t="s">
        <v>8316</v>
      </c>
      <c r="S3359" s="13">
        <f t="shared" si="234"/>
        <v>41822.417939814812</v>
      </c>
      <c r="T3359" s="13">
        <f t="shared" si="235"/>
        <v>41852.417939814812</v>
      </c>
      <c r="U3359">
        <f t="shared" si="236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32"/>
        <v>103</v>
      </c>
      <c r="P3360">
        <f t="shared" si="233"/>
        <v>63.57</v>
      </c>
      <c r="Q3360" t="s">
        <v>8315</v>
      </c>
      <c r="R3360" t="s">
        <v>8316</v>
      </c>
      <c r="S3360" s="13">
        <f t="shared" si="234"/>
        <v>41932.311099537037</v>
      </c>
      <c r="T3360" s="13">
        <f t="shared" si="235"/>
        <v>41962.352766203709</v>
      </c>
      <c r="U3360">
        <f t="shared" si="236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32"/>
        <v>106</v>
      </c>
      <c r="P3361">
        <f t="shared" si="233"/>
        <v>184.78</v>
      </c>
      <c r="Q3361" t="s">
        <v>8315</v>
      </c>
      <c r="R3361" t="s">
        <v>8316</v>
      </c>
      <c r="S3361" s="13">
        <f t="shared" si="234"/>
        <v>42746.057106481487</v>
      </c>
      <c r="T3361" s="13">
        <f t="shared" si="235"/>
        <v>42791.057106481487</v>
      </c>
      <c r="U3361">
        <f t="shared" si="236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32"/>
        <v>101</v>
      </c>
      <c r="P3362">
        <f t="shared" si="233"/>
        <v>126.72</v>
      </c>
      <c r="Q3362" t="s">
        <v>8315</v>
      </c>
      <c r="R3362" t="s">
        <v>8316</v>
      </c>
      <c r="S3362" s="13">
        <f t="shared" si="234"/>
        <v>42697.082673611112</v>
      </c>
      <c r="T3362" s="13">
        <f t="shared" si="235"/>
        <v>42718.665972222225</v>
      </c>
      <c r="U3362">
        <f t="shared" si="236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32"/>
        <v>113</v>
      </c>
      <c r="P3363">
        <f t="shared" si="233"/>
        <v>83.43</v>
      </c>
      <c r="Q3363" t="s">
        <v>8315</v>
      </c>
      <c r="R3363" t="s">
        <v>8316</v>
      </c>
      <c r="S3363" s="13">
        <f t="shared" si="234"/>
        <v>41866.025347222225</v>
      </c>
      <c r="T3363" s="13">
        <f t="shared" si="235"/>
        <v>41883.665972222225</v>
      </c>
      <c r="U3363">
        <f t="shared" si="236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32"/>
        <v>218</v>
      </c>
      <c r="P3364">
        <f t="shared" si="233"/>
        <v>54.5</v>
      </c>
      <c r="Q3364" t="s">
        <v>8315</v>
      </c>
      <c r="R3364" t="s">
        <v>8316</v>
      </c>
      <c r="S3364" s="13">
        <f t="shared" si="234"/>
        <v>42056.091631944444</v>
      </c>
      <c r="T3364" s="13">
        <f t="shared" si="235"/>
        <v>42070.204861111109</v>
      </c>
      <c r="U3364">
        <f t="shared" si="236"/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32"/>
        <v>101</v>
      </c>
      <c r="P3365">
        <f t="shared" si="233"/>
        <v>302.31</v>
      </c>
      <c r="Q3365" t="s">
        <v>8315</v>
      </c>
      <c r="R3365" t="s">
        <v>8316</v>
      </c>
      <c r="S3365" s="13">
        <f t="shared" si="234"/>
        <v>41851.771354166667</v>
      </c>
      <c r="T3365" s="13">
        <f t="shared" si="235"/>
        <v>41870.666666666664</v>
      </c>
      <c r="U3365">
        <f t="shared" si="236"/>
        <v>2014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32"/>
        <v>106</v>
      </c>
      <c r="P3366">
        <f t="shared" si="233"/>
        <v>44.14</v>
      </c>
      <c r="Q3366" t="s">
        <v>8315</v>
      </c>
      <c r="R3366" t="s">
        <v>8316</v>
      </c>
      <c r="S3366" s="13">
        <f t="shared" si="234"/>
        <v>42422.977418981478</v>
      </c>
      <c r="T3366" s="13">
        <f t="shared" si="235"/>
        <v>42444.875</v>
      </c>
      <c r="U3366">
        <f t="shared" si="236"/>
        <v>2016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32"/>
        <v>104</v>
      </c>
      <c r="P3367">
        <f t="shared" si="233"/>
        <v>866.67</v>
      </c>
      <c r="Q3367" t="s">
        <v>8315</v>
      </c>
      <c r="R3367" t="s">
        <v>8316</v>
      </c>
      <c r="S3367" s="13">
        <f t="shared" si="234"/>
        <v>42321.101759259262</v>
      </c>
      <c r="T3367" s="13">
        <f t="shared" si="235"/>
        <v>42351.101759259262</v>
      </c>
      <c r="U3367">
        <f t="shared" si="236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32"/>
        <v>221</v>
      </c>
      <c r="P3368">
        <f t="shared" si="233"/>
        <v>61.39</v>
      </c>
      <c r="Q3368" t="s">
        <v>8315</v>
      </c>
      <c r="R3368" t="s">
        <v>8316</v>
      </c>
      <c r="S3368" s="13">
        <f t="shared" si="234"/>
        <v>42107.067557870367</v>
      </c>
      <c r="T3368" s="13">
        <f t="shared" si="235"/>
        <v>42137.067557870367</v>
      </c>
      <c r="U3368">
        <f t="shared" si="236"/>
        <v>2015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32"/>
        <v>119</v>
      </c>
      <c r="P3369">
        <f t="shared" si="233"/>
        <v>29.67</v>
      </c>
      <c r="Q3369" t="s">
        <v>8315</v>
      </c>
      <c r="R3369" t="s">
        <v>8316</v>
      </c>
      <c r="S3369" s="13">
        <f t="shared" si="234"/>
        <v>42192.933958333335</v>
      </c>
      <c r="T3369" s="13">
        <f t="shared" si="235"/>
        <v>42217.933958333335</v>
      </c>
      <c r="U3369">
        <f t="shared" si="236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32"/>
        <v>105</v>
      </c>
      <c r="P3370">
        <f t="shared" si="233"/>
        <v>45.48</v>
      </c>
      <c r="Q3370" t="s">
        <v>8315</v>
      </c>
      <c r="R3370" t="s">
        <v>8316</v>
      </c>
      <c r="S3370" s="13">
        <f t="shared" si="234"/>
        <v>41969.199756944443</v>
      </c>
      <c r="T3370" s="13">
        <f t="shared" si="235"/>
        <v>42005.208333333328</v>
      </c>
      <c r="U3370">
        <f t="shared" si="236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32"/>
        <v>104</v>
      </c>
      <c r="P3371">
        <f t="shared" si="233"/>
        <v>96.2</v>
      </c>
      <c r="Q3371" t="s">
        <v>8315</v>
      </c>
      <c r="R3371" t="s">
        <v>8316</v>
      </c>
      <c r="S3371" s="13">
        <f t="shared" si="234"/>
        <v>42690.041435185187</v>
      </c>
      <c r="T3371" s="13">
        <f t="shared" si="235"/>
        <v>42750.041435185187</v>
      </c>
      <c r="U3371">
        <f t="shared" si="236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32"/>
        <v>118</v>
      </c>
      <c r="P3372">
        <f t="shared" si="233"/>
        <v>67.92</v>
      </c>
      <c r="Q3372" t="s">
        <v>8315</v>
      </c>
      <c r="R3372" t="s">
        <v>8316</v>
      </c>
      <c r="S3372" s="13">
        <f t="shared" si="234"/>
        <v>42690.334317129629</v>
      </c>
      <c r="T3372" s="13">
        <f t="shared" si="235"/>
        <v>42721.333333333328</v>
      </c>
      <c r="U3372">
        <f t="shared" si="236"/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32"/>
        <v>139</v>
      </c>
      <c r="P3373">
        <f t="shared" si="233"/>
        <v>30.78</v>
      </c>
      <c r="Q3373" t="s">
        <v>8315</v>
      </c>
      <c r="R3373" t="s">
        <v>8316</v>
      </c>
      <c r="S3373" s="13">
        <f t="shared" si="234"/>
        <v>42312.874594907407</v>
      </c>
      <c r="T3373" s="13">
        <f t="shared" si="235"/>
        <v>42340.874594907407</v>
      </c>
      <c r="U3373">
        <f t="shared" si="236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32"/>
        <v>104</v>
      </c>
      <c r="P3374">
        <f t="shared" si="233"/>
        <v>38.33</v>
      </c>
      <c r="Q3374" t="s">
        <v>8315</v>
      </c>
      <c r="R3374" t="s">
        <v>8316</v>
      </c>
      <c r="S3374" s="13">
        <f t="shared" si="234"/>
        <v>41855.548101851848</v>
      </c>
      <c r="T3374" s="13">
        <f t="shared" si="235"/>
        <v>41876.207638888889</v>
      </c>
      <c r="U3374">
        <f t="shared" si="236"/>
        <v>2014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32"/>
        <v>100</v>
      </c>
      <c r="P3375">
        <f t="shared" si="233"/>
        <v>66.83</v>
      </c>
      <c r="Q3375" t="s">
        <v>8315</v>
      </c>
      <c r="R3375" t="s">
        <v>8316</v>
      </c>
      <c r="S3375" s="13">
        <f t="shared" si="234"/>
        <v>42179.854629629626</v>
      </c>
      <c r="T3375" s="13">
        <f t="shared" si="235"/>
        <v>42203.666666666672</v>
      </c>
      <c r="U3375">
        <f t="shared" si="236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32"/>
        <v>107</v>
      </c>
      <c r="P3376">
        <f t="shared" si="233"/>
        <v>71.73</v>
      </c>
      <c r="Q3376" t="s">
        <v>8315</v>
      </c>
      <c r="R3376" t="s">
        <v>8316</v>
      </c>
      <c r="S3376" s="13">
        <f t="shared" si="234"/>
        <v>42275.731666666667</v>
      </c>
      <c r="T3376" s="13">
        <f t="shared" si="235"/>
        <v>42305.731666666667</v>
      </c>
      <c r="U3376">
        <f t="shared" si="236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32"/>
        <v>100</v>
      </c>
      <c r="P3377">
        <f t="shared" si="233"/>
        <v>176.47</v>
      </c>
      <c r="Q3377" t="s">
        <v>8315</v>
      </c>
      <c r="R3377" t="s">
        <v>8316</v>
      </c>
      <c r="S3377" s="13">
        <f t="shared" si="234"/>
        <v>41765.610798611109</v>
      </c>
      <c r="T3377" s="13">
        <f t="shared" si="235"/>
        <v>41777.610798611109</v>
      </c>
      <c r="U3377">
        <f t="shared" si="236"/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32"/>
        <v>100</v>
      </c>
      <c r="P3378">
        <f t="shared" si="233"/>
        <v>421.11</v>
      </c>
      <c r="Q3378" t="s">
        <v>8315</v>
      </c>
      <c r="R3378" t="s">
        <v>8316</v>
      </c>
      <c r="S3378" s="13">
        <f t="shared" si="234"/>
        <v>42059.701319444444</v>
      </c>
      <c r="T3378" s="13">
        <f t="shared" si="235"/>
        <v>42119.659652777773</v>
      </c>
      <c r="U3378">
        <f t="shared" si="236"/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32"/>
        <v>101</v>
      </c>
      <c r="P3379">
        <f t="shared" si="233"/>
        <v>104.99</v>
      </c>
      <c r="Q3379" t="s">
        <v>8315</v>
      </c>
      <c r="R3379" t="s">
        <v>8316</v>
      </c>
      <c r="S3379" s="13">
        <f t="shared" si="234"/>
        <v>42053.732627314821</v>
      </c>
      <c r="T3379" s="13">
        <f t="shared" si="235"/>
        <v>42083.705555555556</v>
      </c>
      <c r="U3379">
        <f t="shared" si="236"/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32"/>
        <v>108</v>
      </c>
      <c r="P3380">
        <f t="shared" si="233"/>
        <v>28.19</v>
      </c>
      <c r="Q3380" t="s">
        <v>8315</v>
      </c>
      <c r="R3380" t="s">
        <v>8316</v>
      </c>
      <c r="S3380" s="13">
        <f t="shared" si="234"/>
        <v>41858.355393518519</v>
      </c>
      <c r="T3380" s="13">
        <f t="shared" si="235"/>
        <v>41882.547222222223</v>
      </c>
      <c r="U3380">
        <f t="shared" si="236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32"/>
        <v>104</v>
      </c>
      <c r="P3381">
        <f t="shared" si="233"/>
        <v>54.55</v>
      </c>
      <c r="Q3381" t="s">
        <v>8315</v>
      </c>
      <c r="R3381" t="s">
        <v>8316</v>
      </c>
      <c r="S3381" s="13">
        <f t="shared" si="234"/>
        <v>42225.513888888891</v>
      </c>
      <c r="T3381" s="13">
        <f t="shared" si="235"/>
        <v>42242.958333333328</v>
      </c>
      <c r="U3381">
        <f t="shared" si="236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32"/>
        <v>104</v>
      </c>
      <c r="P3382">
        <f t="shared" si="233"/>
        <v>111.89</v>
      </c>
      <c r="Q3382" t="s">
        <v>8315</v>
      </c>
      <c r="R3382" t="s">
        <v>8316</v>
      </c>
      <c r="S3382" s="13">
        <f t="shared" si="234"/>
        <v>41937.95344907407</v>
      </c>
      <c r="T3382" s="13">
        <f t="shared" si="235"/>
        <v>41972.995115740734</v>
      </c>
      <c r="U3382">
        <f t="shared" si="236"/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32"/>
        <v>102</v>
      </c>
      <c r="P3383">
        <f t="shared" si="233"/>
        <v>85.21</v>
      </c>
      <c r="Q3383" t="s">
        <v>8315</v>
      </c>
      <c r="R3383" t="s">
        <v>8316</v>
      </c>
      <c r="S3383" s="13">
        <f t="shared" si="234"/>
        <v>42044.184988425928</v>
      </c>
      <c r="T3383" s="13">
        <f t="shared" si="235"/>
        <v>42074.143321759257</v>
      </c>
      <c r="U3383">
        <f t="shared" si="236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32"/>
        <v>101</v>
      </c>
      <c r="P3384">
        <f t="shared" si="233"/>
        <v>76.650000000000006</v>
      </c>
      <c r="Q3384" t="s">
        <v>8315</v>
      </c>
      <c r="R3384" t="s">
        <v>8316</v>
      </c>
      <c r="S3384" s="13">
        <f t="shared" si="234"/>
        <v>42559.431203703702</v>
      </c>
      <c r="T3384" s="13">
        <f t="shared" si="235"/>
        <v>42583.957638888889</v>
      </c>
      <c r="U3384">
        <f t="shared" si="236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32"/>
        <v>112</v>
      </c>
      <c r="P3385">
        <f t="shared" si="233"/>
        <v>65.17</v>
      </c>
      <c r="Q3385" t="s">
        <v>8315</v>
      </c>
      <c r="R3385" t="s">
        <v>8316</v>
      </c>
      <c r="S3385" s="13">
        <f t="shared" si="234"/>
        <v>42524.782638888893</v>
      </c>
      <c r="T3385" s="13">
        <f t="shared" si="235"/>
        <v>42544.782638888893</v>
      </c>
      <c r="U3385">
        <f t="shared" si="236"/>
        <v>2016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32"/>
        <v>100</v>
      </c>
      <c r="P3386">
        <f t="shared" si="233"/>
        <v>93.76</v>
      </c>
      <c r="Q3386" t="s">
        <v>8315</v>
      </c>
      <c r="R3386" t="s">
        <v>8316</v>
      </c>
      <c r="S3386" s="13">
        <f t="shared" si="234"/>
        <v>42292.087592592594</v>
      </c>
      <c r="T3386" s="13">
        <f t="shared" si="235"/>
        <v>42329.125</v>
      </c>
      <c r="U3386">
        <f t="shared" si="236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32"/>
        <v>100</v>
      </c>
      <c r="P3387">
        <f t="shared" si="233"/>
        <v>133.33000000000001</v>
      </c>
      <c r="Q3387" t="s">
        <v>8315</v>
      </c>
      <c r="R3387" t="s">
        <v>8316</v>
      </c>
      <c r="S3387" s="13">
        <f t="shared" si="234"/>
        <v>41953.8675</v>
      </c>
      <c r="T3387" s="13">
        <f t="shared" si="235"/>
        <v>41983.8675</v>
      </c>
      <c r="U3387">
        <f t="shared" si="236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32"/>
        <v>105</v>
      </c>
      <c r="P3388">
        <f t="shared" si="233"/>
        <v>51.22</v>
      </c>
      <c r="Q3388" t="s">
        <v>8315</v>
      </c>
      <c r="R3388" t="s">
        <v>8316</v>
      </c>
      <c r="S3388" s="13">
        <f t="shared" si="234"/>
        <v>41946.644745370373</v>
      </c>
      <c r="T3388" s="13">
        <f t="shared" si="235"/>
        <v>41976.644745370373</v>
      </c>
      <c r="U3388">
        <f t="shared" si="236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32"/>
        <v>117</v>
      </c>
      <c r="P3389">
        <f t="shared" si="233"/>
        <v>100.17</v>
      </c>
      <c r="Q3389" t="s">
        <v>8315</v>
      </c>
      <c r="R3389" t="s">
        <v>8316</v>
      </c>
      <c r="S3389" s="13">
        <f t="shared" si="234"/>
        <v>41947.762592592589</v>
      </c>
      <c r="T3389" s="13">
        <f t="shared" si="235"/>
        <v>41987.762592592597</v>
      </c>
      <c r="U3389">
        <f t="shared" si="236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32"/>
        <v>104</v>
      </c>
      <c r="P3390">
        <f t="shared" si="233"/>
        <v>34.6</v>
      </c>
      <c r="Q3390" t="s">
        <v>8315</v>
      </c>
      <c r="R3390" t="s">
        <v>8316</v>
      </c>
      <c r="S3390" s="13">
        <f t="shared" si="234"/>
        <v>42143.461122685185</v>
      </c>
      <c r="T3390" s="13">
        <f t="shared" si="235"/>
        <v>42173.461122685185</v>
      </c>
      <c r="U3390">
        <f t="shared" si="236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32"/>
        <v>115</v>
      </c>
      <c r="P3391">
        <f t="shared" si="233"/>
        <v>184.68</v>
      </c>
      <c r="Q3391" t="s">
        <v>8315</v>
      </c>
      <c r="R3391" t="s">
        <v>8316</v>
      </c>
      <c r="S3391" s="13">
        <f t="shared" si="234"/>
        <v>42494.563449074078</v>
      </c>
      <c r="T3391" s="13">
        <f t="shared" si="235"/>
        <v>42524.563449074078</v>
      </c>
      <c r="U3391">
        <f t="shared" si="236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32"/>
        <v>102</v>
      </c>
      <c r="P3392">
        <f t="shared" si="233"/>
        <v>69.819999999999993</v>
      </c>
      <c r="Q3392" t="s">
        <v>8315</v>
      </c>
      <c r="R3392" t="s">
        <v>8316</v>
      </c>
      <c r="S3392" s="13">
        <f t="shared" si="234"/>
        <v>41815.774826388886</v>
      </c>
      <c r="T3392" s="13">
        <f t="shared" si="235"/>
        <v>41830.774826388886</v>
      </c>
      <c r="U3392">
        <f t="shared" si="236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32"/>
        <v>223</v>
      </c>
      <c r="P3393">
        <f t="shared" si="233"/>
        <v>61.94</v>
      </c>
      <c r="Q3393" t="s">
        <v>8315</v>
      </c>
      <c r="R3393" t="s">
        <v>8316</v>
      </c>
      <c r="S3393" s="13">
        <f t="shared" si="234"/>
        <v>41830.545694444445</v>
      </c>
      <c r="T3393" s="13">
        <f t="shared" si="235"/>
        <v>41859.936111111114</v>
      </c>
      <c r="U3393">
        <f t="shared" si="236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37">ROUND(E3394/D3394*100,0)</f>
        <v>100</v>
      </c>
      <c r="P3394">
        <f t="shared" si="233"/>
        <v>41.67</v>
      </c>
      <c r="Q3394" t="s">
        <v>8315</v>
      </c>
      <c r="R3394" t="s">
        <v>8316</v>
      </c>
      <c r="S3394" s="13">
        <f t="shared" si="234"/>
        <v>42446.845543981486</v>
      </c>
      <c r="T3394" s="13">
        <f t="shared" si="235"/>
        <v>42496.845543981486</v>
      </c>
      <c r="U3394">
        <f t="shared" si="236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37"/>
        <v>106</v>
      </c>
      <c r="P3395">
        <f t="shared" ref="P3395:P3458" si="238">IFERROR(ROUND(E3395/L3395,2),0)</f>
        <v>36.07</v>
      </c>
      <c r="Q3395" t="s">
        <v>8315</v>
      </c>
      <c r="R3395" t="s">
        <v>8316</v>
      </c>
      <c r="S3395" s="13">
        <f t="shared" ref="S3395:S3458" si="239">(((J3395/60)/60)/24)+DATE(1970,1,1)</f>
        <v>41923.921643518523</v>
      </c>
      <c r="T3395" s="13">
        <f t="shared" ref="T3395:T3458" si="240">(((I3395/60)/60)/24)+DATE(1970,1,1)</f>
        <v>41949.031944444447</v>
      </c>
      <c r="U3395">
        <f t="shared" si="236"/>
        <v>2014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37"/>
        <v>142</v>
      </c>
      <c r="P3396">
        <f t="shared" si="238"/>
        <v>29</v>
      </c>
      <c r="Q3396" t="s">
        <v>8315</v>
      </c>
      <c r="R3396" t="s">
        <v>8316</v>
      </c>
      <c r="S3396" s="13">
        <f t="shared" si="239"/>
        <v>41817.59542824074</v>
      </c>
      <c r="T3396" s="13">
        <f t="shared" si="240"/>
        <v>41847.59542824074</v>
      </c>
      <c r="U3396">
        <f t="shared" si="236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37"/>
        <v>184</v>
      </c>
      <c r="P3397">
        <f t="shared" si="238"/>
        <v>24.21</v>
      </c>
      <c r="Q3397" t="s">
        <v>8315</v>
      </c>
      <c r="R3397" t="s">
        <v>8316</v>
      </c>
      <c r="S3397" s="13">
        <f t="shared" si="239"/>
        <v>42140.712314814817</v>
      </c>
      <c r="T3397" s="13">
        <f t="shared" si="240"/>
        <v>42154.756944444445</v>
      </c>
      <c r="U3397">
        <f t="shared" si="236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37"/>
        <v>104</v>
      </c>
      <c r="P3398">
        <f t="shared" si="238"/>
        <v>55.89</v>
      </c>
      <c r="Q3398" t="s">
        <v>8315</v>
      </c>
      <c r="R3398" t="s">
        <v>8316</v>
      </c>
      <c r="S3398" s="13">
        <f t="shared" si="239"/>
        <v>41764.44663194444</v>
      </c>
      <c r="T3398" s="13">
        <f t="shared" si="240"/>
        <v>41791.165972222225</v>
      </c>
      <c r="U3398">
        <f t="shared" si="236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37"/>
        <v>112</v>
      </c>
      <c r="P3399">
        <f t="shared" si="238"/>
        <v>11.67</v>
      </c>
      <c r="Q3399" t="s">
        <v>8315</v>
      </c>
      <c r="R3399" t="s">
        <v>8316</v>
      </c>
      <c r="S3399" s="13">
        <f t="shared" si="239"/>
        <v>42378.478344907402</v>
      </c>
      <c r="T3399" s="13">
        <f t="shared" si="240"/>
        <v>42418.916666666672</v>
      </c>
      <c r="U3399">
        <f t="shared" si="236"/>
        <v>2016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37"/>
        <v>111</v>
      </c>
      <c r="P3400">
        <f t="shared" si="238"/>
        <v>68.349999999999994</v>
      </c>
      <c r="Q3400" t="s">
        <v>8315</v>
      </c>
      <c r="R3400" t="s">
        <v>8316</v>
      </c>
      <c r="S3400" s="13">
        <f t="shared" si="239"/>
        <v>41941.75203703704</v>
      </c>
      <c r="T3400" s="13">
        <f t="shared" si="240"/>
        <v>41964.708333333328</v>
      </c>
      <c r="U3400">
        <f t="shared" si="236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37"/>
        <v>104</v>
      </c>
      <c r="P3401">
        <f t="shared" si="238"/>
        <v>27.07</v>
      </c>
      <c r="Q3401" t="s">
        <v>8315</v>
      </c>
      <c r="R3401" t="s">
        <v>8316</v>
      </c>
      <c r="S3401" s="13">
        <f t="shared" si="239"/>
        <v>42026.920428240745</v>
      </c>
      <c r="T3401" s="13">
        <f t="shared" si="240"/>
        <v>42056.920428240745</v>
      </c>
      <c r="U3401">
        <f t="shared" si="236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37"/>
        <v>100</v>
      </c>
      <c r="P3402">
        <f t="shared" si="238"/>
        <v>118.13</v>
      </c>
      <c r="Q3402" t="s">
        <v>8315</v>
      </c>
      <c r="R3402" t="s">
        <v>8316</v>
      </c>
      <c r="S3402" s="13">
        <f t="shared" si="239"/>
        <v>41834.953865740739</v>
      </c>
      <c r="T3402" s="13">
        <f t="shared" si="240"/>
        <v>41879.953865740739</v>
      </c>
      <c r="U3402">
        <f t="shared" si="236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37"/>
        <v>102</v>
      </c>
      <c r="P3403">
        <f t="shared" si="238"/>
        <v>44.76</v>
      </c>
      <c r="Q3403" t="s">
        <v>8315</v>
      </c>
      <c r="R3403" t="s">
        <v>8316</v>
      </c>
      <c r="S3403" s="13">
        <f t="shared" si="239"/>
        <v>42193.723912037036</v>
      </c>
      <c r="T3403" s="13">
        <f t="shared" si="240"/>
        <v>42223.723912037036</v>
      </c>
      <c r="U3403">
        <f t="shared" si="236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37"/>
        <v>110</v>
      </c>
      <c r="P3404">
        <f t="shared" si="238"/>
        <v>99.79</v>
      </c>
      <c r="Q3404" t="s">
        <v>8315</v>
      </c>
      <c r="R3404" t="s">
        <v>8316</v>
      </c>
      <c r="S3404" s="13">
        <f t="shared" si="239"/>
        <v>42290.61855324074</v>
      </c>
      <c r="T3404" s="13">
        <f t="shared" si="240"/>
        <v>42320.104861111111</v>
      </c>
      <c r="U3404">
        <f t="shared" si="236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37"/>
        <v>100</v>
      </c>
      <c r="P3405">
        <f t="shared" si="238"/>
        <v>117.65</v>
      </c>
      <c r="Q3405" t="s">
        <v>8315</v>
      </c>
      <c r="R3405" t="s">
        <v>8316</v>
      </c>
      <c r="S3405" s="13">
        <f t="shared" si="239"/>
        <v>42150.462083333332</v>
      </c>
      <c r="T3405" s="13">
        <f t="shared" si="240"/>
        <v>42180.462083333332</v>
      </c>
      <c r="U3405">
        <f t="shared" si="236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37"/>
        <v>122</v>
      </c>
      <c r="P3406">
        <f t="shared" si="238"/>
        <v>203.33</v>
      </c>
      <c r="Q3406" t="s">
        <v>8315</v>
      </c>
      <c r="R3406" t="s">
        <v>8316</v>
      </c>
      <c r="S3406" s="13">
        <f t="shared" si="239"/>
        <v>42152.503495370373</v>
      </c>
      <c r="T3406" s="13">
        <f t="shared" si="240"/>
        <v>42172.503495370373</v>
      </c>
      <c r="U3406">
        <f t="shared" si="236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37"/>
        <v>138</v>
      </c>
      <c r="P3407">
        <f t="shared" si="238"/>
        <v>28.32</v>
      </c>
      <c r="Q3407" t="s">
        <v>8315</v>
      </c>
      <c r="R3407" t="s">
        <v>8316</v>
      </c>
      <c r="S3407" s="13">
        <f t="shared" si="239"/>
        <v>42410.017199074078</v>
      </c>
      <c r="T3407" s="13">
        <f t="shared" si="240"/>
        <v>42430.999305555553</v>
      </c>
      <c r="U3407">
        <f t="shared" si="236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37"/>
        <v>100</v>
      </c>
      <c r="P3408">
        <f t="shared" si="238"/>
        <v>110.23</v>
      </c>
      <c r="Q3408" t="s">
        <v>8315</v>
      </c>
      <c r="R3408" t="s">
        <v>8316</v>
      </c>
      <c r="S3408" s="13">
        <f t="shared" si="239"/>
        <v>41791.492777777778</v>
      </c>
      <c r="T3408" s="13">
        <f t="shared" si="240"/>
        <v>41836.492777777778</v>
      </c>
      <c r="U3408">
        <f t="shared" si="236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37"/>
        <v>107</v>
      </c>
      <c r="P3409">
        <f t="shared" si="238"/>
        <v>31.97</v>
      </c>
      <c r="Q3409" t="s">
        <v>8315</v>
      </c>
      <c r="R3409" t="s">
        <v>8316</v>
      </c>
      <c r="S3409" s="13">
        <f t="shared" si="239"/>
        <v>41796.422326388885</v>
      </c>
      <c r="T3409" s="13">
        <f t="shared" si="240"/>
        <v>41826.422326388885</v>
      </c>
      <c r="U3409">
        <f t="shared" ref="U3409:U3472" si="241">YEAR(S3409)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37"/>
        <v>211</v>
      </c>
      <c r="P3410">
        <f t="shared" si="238"/>
        <v>58.61</v>
      </c>
      <c r="Q3410" t="s">
        <v>8315</v>
      </c>
      <c r="R3410" t="s">
        <v>8316</v>
      </c>
      <c r="S3410" s="13">
        <f t="shared" si="239"/>
        <v>41808.991944444446</v>
      </c>
      <c r="T3410" s="13">
        <f t="shared" si="240"/>
        <v>41838.991944444446</v>
      </c>
      <c r="U3410">
        <f t="shared" si="241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37"/>
        <v>124</v>
      </c>
      <c r="P3411">
        <f t="shared" si="238"/>
        <v>29.43</v>
      </c>
      <c r="Q3411" t="s">
        <v>8315</v>
      </c>
      <c r="R3411" t="s">
        <v>8316</v>
      </c>
      <c r="S3411" s="13">
        <f t="shared" si="239"/>
        <v>42544.814328703709</v>
      </c>
      <c r="T3411" s="13">
        <f t="shared" si="240"/>
        <v>42582.873611111107</v>
      </c>
      <c r="U3411">
        <f t="shared" si="241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37"/>
        <v>109</v>
      </c>
      <c r="P3412">
        <f t="shared" si="238"/>
        <v>81.38</v>
      </c>
      <c r="Q3412" t="s">
        <v>8315</v>
      </c>
      <c r="R3412" t="s">
        <v>8316</v>
      </c>
      <c r="S3412" s="13">
        <f t="shared" si="239"/>
        <v>42500.041550925926</v>
      </c>
      <c r="T3412" s="13">
        <f t="shared" si="240"/>
        <v>42527.291666666672</v>
      </c>
      <c r="U3412">
        <f t="shared" si="241"/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37"/>
        <v>104</v>
      </c>
      <c r="P3413">
        <f t="shared" si="238"/>
        <v>199.17</v>
      </c>
      <c r="Q3413" t="s">
        <v>8315</v>
      </c>
      <c r="R3413" t="s">
        <v>8316</v>
      </c>
      <c r="S3413" s="13">
        <f t="shared" si="239"/>
        <v>42265.022824074069</v>
      </c>
      <c r="T3413" s="13">
        <f t="shared" si="240"/>
        <v>42285.022824074069</v>
      </c>
      <c r="U3413">
        <f t="shared" si="24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37"/>
        <v>100</v>
      </c>
      <c r="P3414">
        <f t="shared" si="238"/>
        <v>115.38</v>
      </c>
      <c r="Q3414" t="s">
        <v>8315</v>
      </c>
      <c r="R3414" t="s">
        <v>8316</v>
      </c>
      <c r="S3414" s="13">
        <f t="shared" si="239"/>
        <v>41879.959050925929</v>
      </c>
      <c r="T3414" s="13">
        <f t="shared" si="240"/>
        <v>41909.959050925929</v>
      </c>
      <c r="U3414">
        <f t="shared" si="241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37"/>
        <v>130</v>
      </c>
      <c r="P3415">
        <f t="shared" si="238"/>
        <v>46.43</v>
      </c>
      <c r="Q3415" t="s">
        <v>8315</v>
      </c>
      <c r="R3415" t="s">
        <v>8316</v>
      </c>
      <c r="S3415" s="13">
        <f t="shared" si="239"/>
        <v>42053.733078703706</v>
      </c>
      <c r="T3415" s="13">
        <f t="shared" si="240"/>
        <v>42063.207638888889</v>
      </c>
      <c r="U3415">
        <f t="shared" si="241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37"/>
        <v>104</v>
      </c>
      <c r="P3416">
        <f t="shared" si="238"/>
        <v>70.569999999999993</v>
      </c>
      <c r="Q3416" t="s">
        <v>8315</v>
      </c>
      <c r="R3416" t="s">
        <v>8316</v>
      </c>
      <c r="S3416" s="13">
        <f t="shared" si="239"/>
        <v>42675.832465277781</v>
      </c>
      <c r="T3416" s="13">
        <f t="shared" si="240"/>
        <v>42705.332638888889</v>
      </c>
      <c r="U3416">
        <f t="shared" si="241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37"/>
        <v>100</v>
      </c>
      <c r="P3417">
        <f t="shared" si="238"/>
        <v>22.22</v>
      </c>
      <c r="Q3417" t="s">
        <v>8315</v>
      </c>
      <c r="R3417" t="s">
        <v>8316</v>
      </c>
      <c r="S3417" s="13">
        <f t="shared" si="239"/>
        <v>42467.144166666665</v>
      </c>
      <c r="T3417" s="13">
        <f t="shared" si="240"/>
        <v>42477.979166666672</v>
      </c>
      <c r="U3417">
        <f t="shared" si="241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37"/>
        <v>120</v>
      </c>
      <c r="P3418">
        <f t="shared" si="238"/>
        <v>159.47</v>
      </c>
      <c r="Q3418" t="s">
        <v>8315</v>
      </c>
      <c r="R3418" t="s">
        <v>8316</v>
      </c>
      <c r="S3418" s="13">
        <f t="shared" si="239"/>
        <v>42089.412557870368</v>
      </c>
      <c r="T3418" s="13">
        <f t="shared" si="240"/>
        <v>42117.770833333328</v>
      </c>
      <c r="U3418">
        <f t="shared" si="241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37"/>
        <v>100</v>
      </c>
      <c r="P3419">
        <f t="shared" si="238"/>
        <v>37.78</v>
      </c>
      <c r="Q3419" t="s">
        <v>8315</v>
      </c>
      <c r="R3419" t="s">
        <v>8316</v>
      </c>
      <c r="S3419" s="13">
        <f t="shared" si="239"/>
        <v>41894.91375</v>
      </c>
      <c r="T3419" s="13">
        <f t="shared" si="240"/>
        <v>41938.029861111114</v>
      </c>
      <c r="U3419">
        <f t="shared" si="241"/>
        <v>2014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37"/>
        <v>101</v>
      </c>
      <c r="P3420">
        <f t="shared" si="238"/>
        <v>72.05</v>
      </c>
      <c r="Q3420" t="s">
        <v>8315</v>
      </c>
      <c r="R3420" t="s">
        <v>8316</v>
      </c>
      <c r="S3420" s="13">
        <f t="shared" si="239"/>
        <v>41752.83457175926</v>
      </c>
      <c r="T3420" s="13">
        <f t="shared" si="240"/>
        <v>41782.83457175926</v>
      </c>
      <c r="U3420">
        <f t="shared" si="241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37"/>
        <v>107</v>
      </c>
      <c r="P3421">
        <f t="shared" si="238"/>
        <v>63.7</v>
      </c>
      <c r="Q3421" t="s">
        <v>8315</v>
      </c>
      <c r="R3421" t="s">
        <v>8316</v>
      </c>
      <c r="S3421" s="13">
        <f t="shared" si="239"/>
        <v>42448.821585648147</v>
      </c>
      <c r="T3421" s="13">
        <f t="shared" si="240"/>
        <v>42466.895833333328</v>
      </c>
      <c r="U3421">
        <f t="shared" si="241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37"/>
        <v>138</v>
      </c>
      <c r="P3422">
        <f t="shared" si="238"/>
        <v>28.41</v>
      </c>
      <c r="Q3422" t="s">
        <v>8315</v>
      </c>
      <c r="R3422" t="s">
        <v>8316</v>
      </c>
      <c r="S3422" s="13">
        <f t="shared" si="239"/>
        <v>42405.090300925927</v>
      </c>
      <c r="T3422" s="13">
        <f t="shared" si="240"/>
        <v>42414</v>
      </c>
      <c r="U3422">
        <f t="shared" si="241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37"/>
        <v>101</v>
      </c>
      <c r="P3423">
        <f t="shared" si="238"/>
        <v>103.21</v>
      </c>
      <c r="Q3423" t="s">
        <v>8315</v>
      </c>
      <c r="R3423" t="s">
        <v>8316</v>
      </c>
      <c r="S3423" s="13">
        <f t="shared" si="239"/>
        <v>42037.791238425925</v>
      </c>
      <c r="T3423" s="13">
        <f t="shared" si="240"/>
        <v>42067.791238425925</v>
      </c>
      <c r="U3423">
        <f t="shared" si="241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37"/>
        <v>109</v>
      </c>
      <c r="P3424">
        <f t="shared" si="238"/>
        <v>71.150000000000006</v>
      </c>
      <c r="Q3424" t="s">
        <v>8315</v>
      </c>
      <c r="R3424" t="s">
        <v>8316</v>
      </c>
      <c r="S3424" s="13">
        <f t="shared" si="239"/>
        <v>42323.562222222223</v>
      </c>
      <c r="T3424" s="13">
        <f t="shared" si="240"/>
        <v>42352</v>
      </c>
      <c r="U3424">
        <f t="shared" si="241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37"/>
        <v>140</v>
      </c>
      <c r="P3425">
        <f t="shared" si="238"/>
        <v>35</v>
      </c>
      <c r="Q3425" t="s">
        <v>8315</v>
      </c>
      <c r="R3425" t="s">
        <v>8316</v>
      </c>
      <c r="S3425" s="13">
        <f t="shared" si="239"/>
        <v>42088.911354166667</v>
      </c>
      <c r="T3425" s="13">
        <f t="shared" si="240"/>
        <v>42118.911354166667</v>
      </c>
      <c r="U3425">
        <f t="shared" si="241"/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37"/>
        <v>104</v>
      </c>
      <c r="P3426">
        <f t="shared" si="238"/>
        <v>81.78</v>
      </c>
      <c r="Q3426" t="s">
        <v>8315</v>
      </c>
      <c r="R3426" t="s">
        <v>8316</v>
      </c>
      <c r="S3426" s="13">
        <f t="shared" si="239"/>
        <v>42018.676898148144</v>
      </c>
      <c r="T3426" s="13">
        <f t="shared" si="240"/>
        <v>42040.290972222225</v>
      </c>
      <c r="U3426">
        <f t="shared" si="241"/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37"/>
        <v>103</v>
      </c>
      <c r="P3427">
        <f t="shared" si="238"/>
        <v>297.02999999999997</v>
      </c>
      <c r="Q3427" t="s">
        <v>8315</v>
      </c>
      <c r="R3427" t="s">
        <v>8316</v>
      </c>
      <c r="S3427" s="13">
        <f t="shared" si="239"/>
        <v>41884.617314814815</v>
      </c>
      <c r="T3427" s="13">
        <f t="shared" si="240"/>
        <v>41916.617314814815</v>
      </c>
      <c r="U3427">
        <f t="shared" si="241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37"/>
        <v>108</v>
      </c>
      <c r="P3428">
        <f t="shared" si="238"/>
        <v>46.61</v>
      </c>
      <c r="Q3428" t="s">
        <v>8315</v>
      </c>
      <c r="R3428" t="s">
        <v>8316</v>
      </c>
      <c r="S3428" s="13">
        <f t="shared" si="239"/>
        <v>41884.056747685187</v>
      </c>
      <c r="T3428" s="13">
        <f t="shared" si="240"/>
        <v>41903.083333333336</v>
      </c>
      <c r="U3428">
        <f t="shared" si="241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37"/>
        <v>100</v>
      </c>
      <c r="P3429">
        <f t="shared" si="238"/>
        <v>51.72</v>
      </c>
      <c r="Q3429" t="s">
        <v>8315</v>
      </c>
      <c r="R3429" t="s">
        <v>8316</v>
      </c>
      <c r="S3429" s="13">
        <f t="shared" si="239"/>
        <v>41792.645277777774</v>
      </c>
      <c r="T3429" s="13">
        <f t="shared" si="240"/>
        <v>41822.645277777774</v>
      </c>
      <c r="U3429">
        <f t="shared" si="24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37"/>
        <v>103</v>
      </c>
      <c r="P3430">
        <f t="shared" si="238"/>
        <v>40.29</v>
      </c>
      <c r="Q3430" t="s">
        <v>8315</v>
      </c>
      <c r="R3430" t="s">
        <v>8316</v>
      </c>
      <c r="S3430" s="13">
        <f t="shared" si="239"/>
        <v>42038.720451388886</v>
      </c>
      <c r="T3430" s="13">
        <f t="shared" si="240"/>
        <v>42063.708333333328</v>
      </c>
      <c r="U3430">
        <f t="shared" si="241"/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37"/>
        <v>130</v>
      </c>
      <c r="P3431">
        <f t="shared" si="238"/>
        <v>16.25</v>
      </c>
      <c r="Q3431" t="s">
        <v>8315</v>
      </c>
      <c r="R3431" t="s">
        <v>8316</v>
      </c>
      <c r="S3431" s="13">
        <f t="shared" si="239"/>
        <v>42662.021539351852</v>
      </c>
      <c r="T3431" s="13">
        <f t="shared" si="240"/>
        <v>42676.021539351852</v>
      </c>
      <c r="U3431">
        <f t="shared" si="24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37"/>
        <v>109</v>
      </c>
      <c r="P3432">
        <f t="shared" si="238"/>
        <v>30.15</v>
      </c>
      <c r="Q3432" t="s">
        <v>8315</v>
      </c>
      <c r="R3432" t="s">
        <v>8316</v>
      </c>
      <c r="S3432" s="13">
        <f t="shared" si="239"/>
        <v>41820.945613425924</v>
      </c>
      <c r="T3432" s="13">
        <f t="shared" si="240"/>
        <v>41850.945613425924</v>
      </c>
      <c r="U3432">
        <f t="shared" si="241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37"/>
        <v>100</v>
      </c>
      <c r="P3433">
        <f t="shared" si="238"/>
        <v>95.24</v>
      </c>
      <c r="Q3433" t="s">
        <v>8315</v>
      </c>
      <c r="R3433" t="s">
        <v>8316</v>
      </c>
      <c r="S3433" s="13">
        <f t="shared" si="239"/>
        <v>41839.730937500004</v>
      </c>
      <c r="T3433" s="13">
        <f t="shared" si="240"/>
        <v>41869.730937500004</v>
      </c>
      <c r="U3433">
        <f t="shared" si="241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37"/>
        <v>110</v>
      </c>
      <c r="P3434">
        <f t="shared" si="238"/>
        <v>52.21</v>
      </c>
      <c r="Q3434" t="s">
        <v>8315</v>
      </c>
      <c r="R3434" t="s">
        <v>8316</v>
      </c>
      <c r="S3434" s="13">
        <f t="shared" si="239"/>
        <v>42380.581180555557</v>
      </c>
      <c r="T3434" s="13">
        <f t="shared" si="240"/>
        <v>42405.916666666672</v>
      </c>
      <c r="U3434">
        <f t="shared" si="241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37"/>
        <v>100</v>
      </c>
      <c r="P3435">
        <f t="shared" si="238"/>
        <v>134.15</v>
      </c>
      <c r="Q3435" t="s">
        <v>8315</v>
      </c>
      <c r="R3435" t="s">
        <v>8316</v>
      </c>
      <c r="S3435" s="13">
        <f t="shared" si="239"/>
        <v>41776.063136574077</v>
      </c>
      <c r="T3435" s="13">
        <f t="shared" si="240"/>
        <v>41807.125</v>
      </c>
      <c r="U3435">
        <f t="shared" si="241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37"/>
        <v>106</v>
      </c>
      <c r="P3436">
        <f t="shared" si="238"/>
        <v>62.83</v>
      </c>
      <c r="Q3436" t="s">
        <v>8315</v>
      </c>
      <c r="R3436" t="s">
        <v>8316</v>
      </c>
      <c r="S3436" s="13">
        <f t="shared" si="239"/>
        <v>41800.380428240744</v>
      </c>
      <c r="T3436" s="13">
        <f t="shared" si="240"/>
        <v>41830.380428240744</v>
      </c>
      <c r="U3436">
        <f t="shared" si="241"/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37"/>
        <v>112</v>
      </c>
      <c r="P3437">
        <f t="shared" si="238"/>
        <v>58.95</v>
      </c>
      <c r="Q3437" t="s">
        <v>8315</v>
      </c>
      <c r="R3437" t="s">
        <v>8316</v>
      </c>
      <c r="S3437" s="13">
        <f t="shared" si="239"/>
        <v>42572.61681712963</v>
      </c>
      <c r="T3437" s="13">
        <f t="shared" si="240"/>
        <v>42589.125</v>
      </c>
      <c r="U3437">
        <f t="shared" si="241"/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37"/>
        <v>106</v>
      </c>
      <c r="P3438">
        <f t="shared" si="238"/>
        <v>143.11000000000001</v>
      </c>
      <c r="Q3438" t="s">
        <v>8315</v>
      </c>
      <c r="R3438" t="s">
        <v>8316</v>
      </c>
      <c r="S3438" s="13">
        <f t="shared" si="239"/>
        <v>41851.541585648149</v>
      </c>
      <c r="T3438" s="13">
        <f t="shared" si="240"/>
        <v>41872.686111111114</v>
      </c>
      <c r="U3438">
        <f t="shared" si="241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37"/>
        <v>101</v>
      </c>
      <c r="P3439">
        <f t="shared" si="238"/>
        <v>84.17</v>
      </c>
      <c r="Q3439" t="s">
        <v>8315</v>
      </c>
      <c r="R3439" t="s">
        <v>8316</v>
      </c>
      <c r="S3439" s="13">
        <f t="shared" si="239"/>
        <v>42205.710879629631</v>
      </c>
      <c r="T3439" s="13">
        <f t="shared" si="240"/>
        <v>42235.710879629631</v>
      </c>
      <c r="U3439">
        <f t="shared" si="241"/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37"/>
        <v>104</v>
      </c>
      <c r="P3440">
        <f t="shared" si="238"/>
        <v>186.07</v>
      </c>
      <c r="Q3440" t="s">
        <v>8315</v>
      </c>
      <c r="R3440" t="s">
        <v>8316</v>
      </c>
      <c r="S3440" s="13">
        <f t="shared" si="239"/>
        <v>42100.927858796291</v>
      </c>
      <c r="T3440" s="13">
        <f t="shared" si="240"/>
        <v>42126.875</v>
      </c>
      <c r="U3440">
        <f t="shared" si="24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37"/>
        <v>135</v>
      </c>
      <c r="P3441">
        <f t="shared" si="238"/>
        <v>89.79</v>
      </c>
      <c r="Q3441" t="s">
        <v>8315</v>
      </c>
      <c r="R3441" t="s">
        <v>8316</v>
      </c>
      <c r="S3441" s="13">
        <f t="shared" si="239"/>
        <v>42374.911226851851</v>
      </c>
      <c r="T3441" s="13">
        <f t="shared" si="240"/>
        <v>42388.207638888889</v>
      </c>
      <c r="U3441">
        <f t="shared" si="241"/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37"/>
        <v>105</v>
      </c>
      <c r="P3442">
        <f t="shared" si="238"/>
        <v>64.16</v>
      </c>
      <c r="Q3442" t="s">
        <v>8315</v>
      </c>
      <c r="R3442" t="s">
        <v>8316</v>
      </c>
      <c r="S3442" s="13">
        <f t="shared" si="239"/>
        <v>41809.12300925926</v>
      </c>
      <c r="T3442" s="13">
        <f t="shared" si="240"/>
        <v>41831.677083333336</v>
      </c>
      <c r="U3442">
        <f t="shared" si="241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37"/>
        <v>103</v>
      </c>
      <c r="P3443">
        <f t="shared" si="238"/>
        <v>59.65</v>
      </c>
      <c r="Q3443" t="s">
        <v>8315</v>
      </c>
      <c r="R3443" t="s">
        <v>8316</v>
      </c>
      <c r="S3443" s="13">
        <f t="shared" si="239"/>
        <v>42294.429641203707</v>
      </c>
      <c r="T3443" s="13">
        <f t="shared" si="240"/>
        <v>42321.845138888893</v>
      </c>
      <c r="U3443">
        <f t="shared" si="241"/>
        <v>2015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37"/>
        <v>100</v>
      </c>
      <c r="P3444">
        <f t="shared" si="238"/>
        <v>31.25</v>
      </c>
      <c r="Q3444" t="s">
        <v>8315</v>
      </c>
      <c r="R3444" t="s">
        <v>8316</v>
      </c>
      <c r="S3444" s="13">
        <f t="shared" si="239"/>
        <v>42124.841111111105</v>
      </c>
      <c r="T3444" s="13">
        <f t="shared" si="240"/>
        <v>42154.841111111105</v>
      </c>
      <c r="U3444">
        <f t="shared" si="241"/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37"/>
        <v>186</v>
      </c>
      <c r="P3445">
        <f t="shared" si="238"/>
        <v>41.22</v>
      </c>
      <c r="Q3445" t="s">
        <v>8315</v>
      </c>
      <c r="R3445" t="s">
        <v>8316</v>
      </c>
      <c r="S3445" s="13">
        <f t="shared" si="239"/>
        <v>41861.524837962963</v>
      </c>
      <c r="T3445" s="13">
        <f t="shared" si="240"/>
        <v>41891.524837962963</v>
      </c>
      <c r="U3445">
        <f t="shared" si="241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37"/>
        <v>289</v>
      </c>
      <c r="P3446">
        <f t="shared" si="238"/>
        <v>43.35</v>
      </c>
      <c r="Q3446" t="s">
        <v>8315</v>
      </c>
      <c r="R3446" t="s">
        <v>8316</v>
      </c>
      <c r="S3446" s="13">
        <f t="shared" si="239"/>
        <v>42521.291504629626</v>
      </c>
      <c r="T3446" s="13">
        <f t="shared" si="240"/>
        <v>42529.582638888889</v>
      </c>
      <c r="U3446">
        <f t="shared" si="24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37"/>
        <v>100</v>
      </c>
      <c r="P3447">
        <f t="shared" si="238"/>
        <v>64.52</v>
      </c>
      <c r="Q3447" t="s">
        <v>8315</v>
      </c>
      <c r="R3447" t="s">
        <v>8316</v>
      </c>
      <c r="S3447" s="13">
        <f t="shared" si="239"/>
        <v>42272.530509259261</v>
      </c>
      <c r="T3447" s="13">
        <f t="shared" si="240"/>
        <v>42300.530509259261</v>
      </c>
      <c r="U3447">
        <f t="shared" si="241"/>
        <v>2015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37"/>
        <v>108</v>
      </c>
      <c r="P3448">
        <f t="shared" si="238"/>
        <v>43.28</v>
      </c>
      <c r="Q3448" t="s">
        <v>8315</v>
      </c>
      <c r="R3448" t="s">
        <v>8316</v>
      </c>
      <c r="S3448" s="13">
        <f t="shared" si="239"/>
        <v>42016.832465277781</v>
      </c>
      <c r="T3448" s="13">
        <f t="shared" si="240"/>
        <v>42040.513888888891</v>
      </c>
      <c r="U3448">
        <f t="shared" si="24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37"/>
        <v>108</v>
      </c>
      <c r="P3449">
        <f t="shared" si="238"/>
        <v>77</v>
      </c>
      <c r="Q3449" t="s">
        <v>8315</v>
      </c>
      <c r="R3449" t="s">
        <v>8316</v>
      </c>
      <c r="S3449" s="13">
        <f t="shared" si="239"/>
        <v>42402.889027777783</v>
      </c>
      <c r="T3449" s="13">
        <f t="shared" si="240"/>
        <v>42447.847361111111</v>
      </c>
      <c r="U3449">
        <f t="shared" si="24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37"/>
        <v>110</v>
      </c>
      <c r="P3450">
        <f t="shared" si="238"/>
        <v>51.22</v>
      </c>
      <c r="Q3450" t="s">
        <v>8315</v>
      </c>
      <c r="R3450" t="s">
        <v>8316</v>
      </c>
      <c r="S3450" s="13">
        <f t="shared" si="239"/>
        <v>41960.119085648148</v>
      </c>
      <c r="T3450" s="13">
        <f t="shared" si="240"/>
        <v>41990.119085648148</v>
      </c>
      <c r="U3450">
        <f t="shared" si="24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37"/>
        <v>171</v>
      </c>
      <c r="P3451">
        <f t="shared" si="238"/>
        <v>68.25</v>
      </c>
      <c r="Q3451" t="s">
        <v>8315</v>
      </c>
      <c r="R3451" t="s">
        <v>8316</v>
      </c>
      <c r="S3451" s="13">
        <f t="shared" si="239"/>
        <v>42532.052523148144</v>
      </c>
      <c r="T3451" s="13">
        <f t="shared" si="240"/>
        <v>42560.166666666672</v>
      </c>
      <c r="U3451">
        <f t="shared" si="241"/>
        <v>2016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37"/>
        <v>152</v>
      </c>
      <c r="P3452">
        <f t="shared" si="238"/>
        <v>19.489999999999998</v>
      </c>
      <c r="Q3452" t="s">
        <v>8315</v>
      </c>
      <c r="R3452" t="s">
        <v>8316</v>
      </c>
      <c r="S3452" s="13">
        <f t="shared" si="239"/>
        <v>42036.704525462963</v>
      </c>
      <c r="T3452" s="13">
        <f t="shared" si="240"/>
        <v>42096.662858796291</v>
      </c>
      <c r="U3452">
        <f t="shared" si="241"/>
        <v>2015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37"/>
        <v>101</v>
      </c>
      <c r="P3453">
        <f t="shared" si="238"/>
        <v>41.13</v>
      </c>
      <c r="Q3453" t="s">
        <v>8315</v>
      </c>
      <c r="R3453" t="s">
        <v>8316</v>
      </c>
      <c r="S3453" s="13">
        <f t="shared" si="239"/>
        <v>42088.723692129628</v>
      </c>
      <c r="T3453" s="13">
        <f t="shared" si="240"/>
        <v>42115.723692129628</v>
      </c>
      <c r="U3453">
        <f t="shared" si="241"/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37"/>
        <v>153</v>
      </c>
      <c r="P3454">
        <f t="shared" si="238"/>
        <v>41.41</v>
      </c>
      <c r="Q3454" t="s">
        <v>8315</v>
      </c>
      <c r="R3454" t="s">
        <v>8316</v>
      </c>
      <c r="S3454" s="13">
        <f t="shared" si="239"/>
        <v>41820.639189814814</v>
      </c>
      <c r="T3454" s="13">
        <f t="shared" si="240"/>
        <v>41843.165972222225</v>
      </c>
      <c r="U3454">
        <f t="shared" si="24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37"/>
        <v>128</v>
      </c>
      <c r="P3455">
        <f t="shared" si="238"/>
        <v>27.5</v>
      </c>
      <c r="Q3455" t="s">
        <v>8315</v>
      </c>
      <c r="R3455" t="s">
        <v>8316</v>
      </c>
      <c r="S3455" s="13">
        <f t="shared" si="239"/>
        <v>42535.97865740741</v>
      </c>
      <c r="T3455" s="13">
        <f t="shared" si="240"/>
        <v>42595.97865740741</v>
      </c>
      <c r="U3455">
        <f t="shared" si="24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37"/>
        <v>101</v>
      </c>
      <c r="P3456">
        <f t="shared" si="238"/>
        <v>33.57</v>
      </c>
      <c r="Q3456" t="s">
        <v>8315</v>
      </c>
      <c r="R3456" t="s">
        <v>8316</v>
      </c>
      <c r="S3456" s="13">
        <f t="shared" si="239"/>
        <v>41821.698599537034</v>
      </c>
      <c r="T3456" s="13">
        <f t="shared" si="240"/>
        <v>41851.698599537034</v>
      </c>
      <c r="U3456">
        <f t="shared" si="241"/>
        <v>2014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37"/>
        <v>101</v>
      </c>
      <c r="P3457">
        <f t="shared" si="238"/>
        <v>145.87</v>
      </c>
      <c r="Q3457" t="s">
        <v>8315</v>
      </c>
      <c r="R3457" t="s">
        <v>8316</v>
      </c>
      <c r="S3457" s="13">
        <f t="shared" si="239"/>
        <v>42626.7503125</v>
      </c>
      <c r="T3457" s="13">
        <f t="shared" si="240"/>
        <v>42656.7503125</v>
      </c>
      <c r="U3457">
        <f t="shared" si="241"/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42">ROUND(E3458/D3458*100,0)</f>
        <v>191</v>
      </c>
      <c r="P3458">
        <f t="shared" si="238"/>
        <v>358.69</v>
      </c>
      <c r="Q3458" t="s">
        <v>8315</v>
      </c>
      <c r="R3458" t="s">
        <v>8316</v>
      </c>
      <c r="S3458" s="13">
        <f t="shared" si="239"/>
        <v>41821.205636574072</v>
      </c>
      <c r="T3458" s="13">
        <f t="shared" si="240"/>
        <v>41852.290972222225</v>
      </c>
      <c r="U3458">
        <f t="shared" si="24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42"/>
        <v>140</v>
      </c>
      <c r="P3459">
        <f t="shared" ref="P3459:P3522" si="243">IFERROR(ROUND(E3459/L3459,2),0)</f>
        <v>50.98</v>
      </c>
      <c r="Q3459" t="s">
        <v>8315</v>
      </c>
      <c r="R3459" t="s">
        <v>8316</v>
      </c>
      <c r="S3459" s="13">
        <f t="shared" ref="S3459:S3522" si="244">(((J3459/60)/60)/24)+DATE(1970,1,1)</f>
        <v>42016.706678240742</v>
      </c>
      <c r="T3459" s="13">
        <f t="shared" ref="T3459:T3522" si="245">(((I3459/60)/60)/24)+DATE(1970,1,1)</f>
        <v>42047.249305555553</v>
      </c>
      <c r="U3459">
        <f t="shared" si="241"/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42"/>
        <v>124</v>
      </c>
      <c r="P3460">
        <f t="shared" si="243"/>
        <v>45.04</v>
      </c>
      <c r="Q3460" t="s">
        <v>8315</v>
      </c>
      <c r="R3460" t="s">
        <v>8316</v>
      </c>
      <c r="S3460" s="13">
        <f t="shared" si="244"/>
        <v>42011.202581018515</v>
      </c>
      <c r="T3460" s="13">
        <f t="shared" si="245"/>
        <v>42038.185416666667</v>
      </c>
      <c r="U3460">
        <f t="shared" si="241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42"/>
        <v>126</v>
      </c>
      <c r="P3461">
        <f t="shared" si="243"/>
        <v>17.53</v>
      </c>
      <c r="Q3461" t="s">
        <v>8315</v>
      </c>
      <c r="R3461" t="s">
        <v>8316</v>
      </c>
      <c r="S3461" s="13">
        <f t="shared" si="244"/>
        <v>42480.479861111111</v>
      </c>
      <c r="T3461" s="13">
        <f t="shared" si="245"/>
        <v>42510.479861111111</v>
      </c>
      <c r="U3461">
        <f t="shared" si="241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42"/>
        <v>190</v>
      </c>
      <c r="P3462">
        <f t="shared" si="243"/>
        <v>50</v>
      </c>
      <c r="Q3462" t="s">
        <v>8315</v>
      </c>
      <c r="R3462" t="s">
        <v>8316</v>
      </c>
      <c r="S3462" s="13">
        <f t="shared" si="244"/>
        <v>41852.527222222219</v>
      </c>
      <c r="T3462" s="13">
        <f t="shared" si="245"/>
        <v>41866.527222222219</v>
      </c>
      <c r="U3462">
        <f t="shared" si="241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42"/>
        <v>139</v>
      </c>
      <c r="P3463">
        <f t="shared" si="243"/>
        <v>57.92</v>
      </c>
      <c r="Q3463" t="s">
        <v>8315</v>
      </c>
      <c r="R3463" t="s">
        <v>8316</v>
      </c>
      <c r="S3463" s="13">
        <f t="shared" si="244"/>
        <v>42643.632858796293</v>
      </c>
      <c r="T3463" s="13">
        <f t="shared" si="245"/>
        <v>42672.125</v>
      </c>
      <c r="U3463">
        <f t="shared" si="241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42"/>
        <v>202</v>
      </c>
      <c r="P3464">
        <f t="shared" si="243"/>
        <v>29.71</v>
      </c>
      <c r="Q3464" t="s">
        <v>8315</v>
      </c>
      <c r="R3464" t="s">
        <v>8316</v>
      </c>
      <c r="S3464" s="13">
        <f t="shared" si="244"/>
        <v>42179.898472222223</v>
      </c>
      <c r="T3464" s="13">
        <f t="shared" si="245"/>
        <v>42195.75</v>
      </c>
      <c r="U3464">
        <f t="shared" si="241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42"/>
        <v>103</v>
      </c>
      <c r="P3465">
        <f t="shared" si="243"/>
        <v>90.68</v>
      </c>
      <c r="Q3465" t="s">
        <v>8315</v>
      </c>
      <c r="R3465" t="s">
        <v>8316</v>
      </c>
      <c r="S3465" s="13">
        <f t="shared" si="244"/>
        <v>42612.918807870374</v>
      </c>
      <c r="T3465" s="13">
        <f t="shared" si="245"/>
        <v>42654.165972222225</v>
      </c>
      <c r="U3465">
        <f t="shared" si="241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42"/>
        <v>102</v>
      </c>
      <c r="P3466">
        <f t="shared" si="243"/>
        <v>55.01</v>
      </c>
      <c r="Q3466" t="s">
        <v>8315</v>
      </c>
      <c r="R3466" t="s">
        <v>8316</v>
      </c>
      <c r="S3466" s="13">
        <f t="shared" si="244"/>
        <v>42575.130057870367</v>
      </c>
      <c r="T3466" s="13">
        <f t="shared" si="245"/>
        <v>42605.130057870367</v>
      </c>
      <c r="U3466">
        <f t="shared" si="241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42"/>
        <v>103</v>
      </c>
      <c r="P3467">
        <f t="shared" si="243"/>
        <v>57.22</v>
      </c>
      <c r="Q3467" t="s">
        <v>8315</v>
      </c>
      <c r="R3467" t="s">
        <v>8316</v>
      </c>
      <c r="S3467" s="13">
        <f t="shared" si="244"/>
        <v>42200.625833333332</v>
      </c>
      <c r="T3467" s="13">
        <f t="shared" si="245"/>
        <v>42225.666666666672</v>
      </c>
      <c r="U3467">
        <f t="shared" si="241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42"/>
        <v>127</v>
      </c>
      <c r="P3468">
        <f t="shared" si="243"/>
        <v>72.95</v>
      </c>
      <c r="Q3468" t="s">
        <v>8315</v>
      </c>
      <c r="R3468" t="s">
        <v>8316</v>
      </c>
      <c r="S3468" s="13">
        <f t="shared" si="244"/>
        <v>42420.019097222219</v>
      </c>
      <c r="T3468" s="13">
        <f t="shared" si="245"/>
        <v>42479.977430555555</v>
      </c>
      <c r="U3468">
        <f t="shared" si="241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42"/>
        <v>101</v>
      </c>
      <c r="P3469">
        <f t="shared" si="243"/>
        <v>64.47</v>
      </c>
      <c r="Q3469" t="s">
        <v>8315</v>
      </c>
      <c r="R3469" t="s">
        <v>8316</v>
      </c>
      <c r="S3469" s="13">
        <f t="shared" si="244"/>
        <v>42053.671666666662</v>
      </c>
      <c r="T3469" s="13">
        <f t="shared" si="245"/>
        <v>42083.630000000005</v>
      </c>
      <c r="U3469">
        <f t="shared" si="241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42"/>
        <v>122</v>
      </c>
      <c r="P3470">
        <f t="shared" si="243"/>
        <v>716.35</v>
      </c>
      <c r="Q3470" t="s">
        <v>8315</v>
      </c>
      <c r="R3470" t="s">
        <v>8316</v>
      </c>
      <c r="S3470" s="13">
        <f t="shared" si="244"/>
        <v>42605.765381944439</v>
      </c>
      <c r="T3470" s="13">
        <f t="shared" si="245"/>
        <v>42634.125</v>
      </c>
      <c r="U3470">
        <f t="shared" si="241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42"/>
        <v>113</v>
      </c>
      <c r="P3471">
        <f t="shared" si="243"/>
        <v>50.4</v>
      </c>
      <c r="Q3471" t="s">
        <v>8315</v>
      </c>
      <c r="R3471" t="s">
        <v>8316</v>
      </c>
      <c r="S3471" s="13">
        <f t="shared" si="244"/>
        <v>42458.641724537039</v>
      </c>
      <c r="T3471" s="13">
        <f t="shared" si="245"/>
        <v>42488.641724537039</v>
      </c>
      <c r="U3471">
        <f t="shared" si="241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42"/>
        <v>150</v>
      </c>
      <c r="P3472">
        <f t="shared" si="243"/>
        <v>41.67</v>
      </c>
      <c r="Q3472" t="s">
        <v>8315</v>
      </c>
      <c r="R3472" t="s">
        <v>8316</v>
      </c>
      <c r="S3472" s="13">
        <f t="shared" si="244"/>
        <v>42529.022013888884</v>
      </c>
      <c r="T3472" s="13">
        <f t="shared" si="245"/>
        <v>42566.901388888888</v>
      </c>
      <c r="U3472">
        <f t="shared" si="241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42"/>
        <v>215</v>
      </c>
      <c r="P3473">
        <f t="shared" si="243"/>
        <v>35.770000000000003</v>
      </c>
      <c r="Q3473" t="s">
        <v>8315</v>
      </c>
      <c r="R3473" t="s">
        <v>8316</v>
      </c>
      <c r="S3473" s="13">
        <f t="shared" si="244"/>
        <v>41841.820486111108</v>
      </c>
      <c r="T3473" s="13">
        <f t="shared" si="245"/>
        <v>41882.833333333336</v>
      </c>
      <c r="U3473">
        <f t="shared" ref="U3473:U3536" si="246">YEAR(S3473)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42"/>
        <v>102</v>
      </c>
      <c r="P3474">
        <f t="shared" si="243"/>
        <v>88.74</v>
      </c>
      <c r="Q3474" t="s">
        <v>8315</v>
      </c>
      <c r="R3474" t="s">
        <v>8316</v>
      </c>
      <c r="S3474" s="13">
        <f t="shared" si="244"/>
        <v>41928.170497685183</v>
      </c>
      <c r="T3474" s="13">
        <f t="shared" si="245"/>
        <v>41949.249305555553</v>
      </c>
      <c r="U3474">
        <f t="shared" si="246"/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42"/>
        <v>100</v>
      </c>
      <c r="P3475">
        <f t="shared" si="243"/>
        <v>148.47999999999999</v>
      </c>
      <c r="Q3475" t="s">
        <v>8315</v>
      </c>
      <c r="R3475" t="s">
        <v>8316</v>
      </c>
      <c r="S3475" s="13">
        <f t="shared" si="244"/>
        <v>42062.834444444445</v>
      </c>
      <c r="T3475" s="13">
        <f t="shared" si="245"/>
        <v>42083.852083333331</v>
      </c>
      <c r="U3475">
        <f t="shared" si="246"/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42"/>
        <v>101</v>
      </c>
      <c r="P3476">
        <f t="shared" si="243"/>
        <v>51.79</v>
      </c>
      <c r="Q3476" t="s">
        <v>8315</v>
      </c>
      <c r="R3476" t="s">
        <v>8316</v>
      </c>
      <c r="S3476" s="13">
        <f t="shared" si="244"/>
        <v>42541.501516203702</v>
      </c>
      <c r="T3476" s="13">
        <f t="shared" si="245"/>
        <v>42571.501516203702</v>
      </c>
      <c r="U3476">
        <f t="shared" si="246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42"/>
        <v>113</v>
      </c>
      <c r="P3477">
        <f t="shared" si="243"/>
        <v>20</v>
      </c>
      <c r="Q3477" t="s">
        <v>8315</v>
      </c>
      <c r="R3477" t="s">
        <v>8316</v>
      </c>
      <c r="S3477" s="13">
        <f t="shared" si="244"/>
        <v>41918.880833333329</v>
      </c>
      <c r="T3477" s="13">
        <f t="shared" si="245"/>
        <v>41946</v>
      </c>
      <c r="U3477">
        <f t="shared" si="246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42"/>
        <v>104</v>
      </c>
      <c r="P3478">
        <f t="shared" si="243"/>
        <v>52</v>
      </c>
      <c r="Q3478" t="s">
        <v>8315</v>
      </c>
      <c r="R3478" t="s">
        <v>8316</v>
      </c>
      <c r="S3478" s="13">
        <f t="shared" si="244"/>
        <v>41921.279976851853</v>
      </c>
      <c r="T3478" s="13">
        <f t="shared" si="245"/>
        <v>41939.125</v>
      </c>
      <c r="U3478">
        <f t="shared" si="246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42"/>
        <v>115</v>
      </c>
      <c r="P3479">
        <f t="shared" si="243"/>
        <v>53.23</v>
      </c>
      <c r="Q3479" t="s">
        <v>8315</v>
      </c>
      <c r="R3479" t="s">
        <v>8316</v>
      </c>
      <c r="S3479" s="13">
        <f t="shared" si="244"/>
        <v>42128.736608796295</v>
      </c>
      <c r="T3479" s="13">
        <f t="shared" si="245"/>
        <v>42141.125</v>
      </c>
      <c r="U3479">
        <f t="shared" si="246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42"/>
        <v>113</v>
      </c>
      <c r="P3480">
        <f t="shared" si="243"/>
        <v>39.6</v>
      </c>
      <c r="Q3480" t="s">
        <v>8315</v>
      </c>
      <c r="R3480" t="s">
        <v>8316</v>
      </c>
      <c r="S3480" s="13">
        <f t="shared" si="244"/>
        <v>42053.916921296302</v>
      </c>
      <c r="T3480" s="13">
        <f t="shared" si="245"/>
        <v>42079.875</v>
      </c>
      <c r="U3480">
        <f t="shared" si="246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42"/>
        <v>128</v>
      </c>
      <c r="P3481">
        <f t="shared" si="243"/>
        <v>34.25</v>
      </c>
      <c r="Q3481" t="s">
        <v>8315</v>
      </c>
      <c r="R3481" t="s">
        <v>8316</v>
      </c>
      <c r="S3481" s="13">
        <f t="shared" si="244"/>
        <v>41781.855092592588</v>
      </c>
      <c r="T3481" s="13">
        <f t="shared" si="245"/>
        <v>41811.855092592588</v>
      </c>
      <c r="U3481">
        <f t="shared" si="246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42"/>
        <v>143</v>
      </c>
      <c r="P3482">
        <f t="shared" si="243"/>
        <v>164.62</v>
      </c>
      <c r="Q3482" t="s">
        <v>8315</v>
      </c>
      <c r="R3482" t="s">
        <v>8316</v>
      </c>
      <c r="S3482" s="13">
        <f t="shared" si="244"/>
        <v>42171.317442129628</v>
      </c>
      <c r="T3482" s="13">
        <f t="shared" si="245"/>
        <v>42195.875</v>
      </c>
      <c r="U3482">
        <f t="shared" si="246"/>
        <v>2015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42"/>
        <v>119</v>
      </c>
      <c r="P3483">
        <f t="shared" si="243"/>
        <v>125.05</v>
      </c>
      <c r="Q3483" t="s">
        <v>8315</v>
      </c>
      <c r="R3483" t="s">
        <v>8316</v>
      </c>
      <c r="S3483" s="13">
        <f t="shared" si="244"/>
        <v>41989.24754629629</v>
      </c>
      <c r="T3483" s="13">
        <f t="shared" si="245"/>
        <v>42006.24754629629</v>
      </c>
      <c r="U3483">
        <f t="shared" si="246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42"/>
        <v>138</v>
      </c>
      <c r="P3484">
        <f t="shared" si="243"/>
        <v>51.88</v>
      </c>
      <c r="Q3484" t="s">
        <v>8315</v>
      </c>
      <c r="R3484" t="s">
        <v>8316</v>
      </c>
      <c r="S3484" s="13">
        <f t="shared" si="244"/>
        <v>41796.771597222221</v>
      </c>
      <c r="T3484" s="13">
        <f t="shared" si="245"/>
        <v>41826.771597222221</v>
      </c>
      <c r="U3484">
        <f t="shared" si="246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42"/>
        <v>160</v>
      </c>
      <c r="P3485">
        <f t="shared" si="243"/>
        <v>40.29</v>
      </c>
      <c r="Q3485" t="s">
        <v>8315</v>
      </c>
      <c r="R3485" t="s">
        <v>8316</v>
      </c>
      <c r="S3485" s="13">
        <f t="shared" si="244"/>
        <v>41793.668761574074</v>
      </c>
      <c r="T3485" s="13">
        <f t="shared" si="245"/>
        <v>41823.668761574074</v>
      </c>
      <c r="U3485">
        <f t="shared" si="246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42"/>
        <v>114</v>
      </c>
      <c r="P3486">
        <f t="shared" si="243"/>
        <v>64.91</v>
      </c>
      <c r="Q3486" t="s">
        <v>8315</v>
      </c>
      <c r="R3486" t="s">
        <v>8316</v>
      </c>
      <c r="S3486" s="13">
        <f t="shared" si="244"/>
        <v>42506.760405092587</v>
      </c>
      <c r="T3486" s="13">
        <f t="shared" si="245"/>
        <v>42536.760405092587</v>
      </c>
      <c r="U3486">
        <f t="shared" si="246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2"/>
        <v>101</v>
      </c>
      <c r="P3487">
        <f t="shared" si="243"/>
        <v>55.33</v>
      </c>
      <c r="Q3487" t="s">
        <v>8315</v>
      </c>
      <c r="R3487" t="s">
        <v>8316</v>
      </c>
      <c r="S3487" s="13">
        <f t="shared" si="244"/>
        <v>42372.693055555559</v>
      </c>
      <c r="T3487" s="13">
        <f t="shared" si="245"/>
        <v>42402.693055555559</v>
      </c>
      <c r="U3487">
        <f t="shared" si="246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2"/>
        <v>155</v>
      </c>
      <c r="P3488">
        <f t="shared" si="243"/>
        <v>83.14</v>
      </c>
      <c r="Q3488" t="s">
        <v>8315</v>
      </c>
      <c r="R3488" t="s">
        <v>8316</v>
      </c>
      <c r="S3488" s="13">
        <f t="shared" si="244"/>
        <v>42126.87501157407</v>
      </c>
      <c r="T3488" s="13">
        <f t="shared" si="245"/>
        <v>42158.290972222225</v>
      </c>
      <c r="U3488">
        <f t="shared" si="246"/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2"/>
        <v>128</v>
      </c>
      <c r="P3489">
        <f t="shared" si="243"/>
        <v>38.71</v>
      </c>
      <c r="Q3489" t="s">
        <v>8315</v>
      </c>
      <c r="R3489" t="s">
        <v>8316</v>
      </c>
      <c r="S3489" s="13">
        <f t="shared" si="244"/>
        <v>42149.940416666665</v>
      </c>
      <c r="T3489" s="13">
        <f t="shared" si="245"/>
        <v>42179.940416666665</v>
      </c>
      <c r="U3489">
        <f t="shared" si="246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2"/>
        <v>121</v>
      </c>
      <c r="P3490">
        <f t="shared" si="243"/>
        <v>125.38</v>
      </c>
      <c r="Q3490" t="s">
        <v>8315</v>
      </c>
      <c r="R3490" t="s">
        <v>8316</v>
      </c>
      <c r="S3490" s="13">
        <f t="shared" si="244"/>
        <v>42087.768055555556</v>
      </c>
      <c r="T3490" s="13">
        <f t="shared" si="245"/>
        <v>42111.666666666672</v>
      </c>
      <c r="U3490">
        <f t="shared" si="246"/>
        <v>2015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2"/>
        <v>113</v>
      </c>
      <c r="P3491">
        <f t="shared" si="243"/>
        <v>78.260000000000005</v>
      </c>
      <c r="Q3491" t="s">
        <v>8315</v>
      </c>
      <c r="R3491" t="s">
        <v>8316</v>
      </c>
      <c r="S3491" s="13">
        <f t="shared" si="244"/>
        <v>41753.635775462964</v>
      </c>
      <c r="T3491" s="13">
        <f t="shared" si="245"/>
        <v>41783.875</v>
      </c>
      <c r="U3491">
        <f t="shared" si="246"/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2"/>
        <v>128</v>
      </c>
      <c r="P3492">
        <f t="shared" si="243"/>
        <v>47.22</v>
      </c>
      <c r="Q3492" t="s">
        <v>8315</v>
      </c>
      <c r="R3492" t="s">
        <v>8316</v>
      </c>
      <c r="S3492" s="13">
        <f t="shared" si="244"/>
        <v>42443.802361111113</v>
      </c>
      <c r="T3492" s="13">
        <f t="shared" si="245"/>
        <v>42473.802361111113</v>
      </c>
      <c r="U3492">
        <f t="shared" si="246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2"/>
        <v>158</v>
      </c>
      <c r="P3493">
        <f t="shared" si="243"/>
        <v>79.099999999999994</v>
      </c>
      <c r="Q3493" t="s">
        <v>8315</v>
      </c>
      <c r="R3493" t="s">
        <v>8316</v>
      </c>
      <c r="S3493" s="13">
        <f t="shared" si="244"/>
        <v>42121.249814814815</v>
      </c>
      <c r="T3493" s="13">
        <f t="shared" si="245"/>
        <v>42142.249814814815</v>
      </c>
      <c r="U3493">
        <f t="shared" si="246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2"/>
        <v>105</v>
      </c>
      <c r="P3494">
        <f t="shared" si="243"/>
        <v>114.29</v>
      </c>
      <c r="Q3494" t="s">
        <v>8315</v>
      </c>
      <c r="R3494" t="s">
        <v>8316</v>
      </c>
      <c r="S3494" s="13">
        <f t="shared" si="244"/>
        <v>42268.009224537032</v>
      </c>
      <c r="T3494" s="13">
        <f t="shared" si="245"/>
        <v>42303.009224537032</v>
      </c>
      <c r="U3494">
        <f t="shared" si="246"/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2"/>
        <v>100</v>
      </c>
      <c r="P3495">
        <f t="shared" si="243"/>
        <v>51.72</v>
      </c>
      <c r="Q3495" t="s">
        <v>8315</v>
      </c>
      <c r="R3495" t="s">
        <v>8316</v>
      </c>
      <c r="S3495" s="13">
        <f t="shared" si="244"/>
        <v>41848.866157407407</v>
      </c>
      <c r="T3495" s="13">
        <f t="shared" si="245"/>
        <v>41868.21597222222</v>
      </c>
      <c r="U3495">
        <f t="shared" si="246"/>
        <v>2014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2"/>
        <v>100</v>
      </c>
      <c r="P3496">
        <f t="shared" si="243"/>
        <v>30.77</v>
      </c>
      <c r="Q3496" t="s">
        <v>8315</v>
      </c>
      <c r="R3496" t="s">
        <v>8316</v>
      </c>
      <c r="S3496" s="13">
        <f t="shared" si="244"/>
        <v>42689.214988425927</v>
      </c>
      <c r="T3496" s="13">
        <f t="shared" si="245"/>
        <v>42700.25</v>
      </c>
      <c r="U3496">
        <f t="shared" si="246"/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2"/>
        <v>107</v>
      </c>
      <c r="P3497">
        <f t="shared" si="243"/>
        <v>74.209999999999994</v>
      </c>
      <c r="Q3497" t="s">
        <v>8315</v>
      </c>
      <c r="R3497" t="s">
        <v>8316</v>
      </c>
      <c r="S3497" s="13">
        <f t="shared" si="244"/>
        <v>41915.762835648151</v>
      </c>
      <c r="T3497" s="13">
        <f t="shared" si="245"/>
        <v>41944.720833333333</v>
      </c>
      <c r="U3497">
        <f t="shared" si="246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2"/>
        <v>124</v>
      </c>
      <c r="P3498">
        <f t="shared" si="243"/>
        <v>47.85</v>
      </c>
      <c r="Q3498" t="s">
        <v>8315</v>
      </c>
      <c r="R3498" t="s">
        <v>8316</v>
      </c>
      <c r="S3498" s="13">
        <f t="shared" si="244"/>
        <v>42584.846828703703</v>
      </c>
      <c r="T3498" s="13">
        <f t="shared" si="245"/>
        <v>42624.846828703703</v>
      </c>
      <c r="U3498">
        <f t="shared" si="246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2"/>
        <v>109</v>
      </c>
      <c r="P3499">
        <f t="shared" si="243"/>
        <v>34.409999999999997</v>
      </c>
      <c r="Q3499" t="s">
        <v>8315</v>
      </c>
      <c r="R3499" t="s">
        <v>8316</v>
      </c>
      <c r="S3499" s="13">
        <f t="shared" si="244"/>
        <v>42511.741944444439</v>
      </c>
      <c r="T3499" s="13">
        <f t="shared" si="245"/>
        <v>42523.916666666672</v>
      </c>
      <c r="U3499">
        <f t="shared" si="246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2"/>
        <v>102</v>
      </c>
      <c r="P3500">
        <f t="shared" si="243"/>
        <v>40.24</v>
      </c>
      <c r="Q3500" t="s">
        <v>8315</v>
      </c>
      <c r="R3500" t="s">
        <v>8316</v>
      </c>
      <c r="S3500" s="13">
        <f t="shared" si="244"/>
        <v>42459.15861111111</v>
      </c>
      <c r="T3500" s="13">
        <f t="shared" si="245"/>
        <v>42518.905555555553</v>
      </c>
      <c r="U3500">
        <f t="shared" si="246"/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2"/>
        <v>106</v>
      </c>
      <c r="P3501">
        <f t="shared" si="243"/>
        <v>60.29</v>
      </c>
      <c r="Q3501" t="s">
        <v>8315</v>
      </c>
      <c r="R3501" t="s">
        <v>8316</v>
      </c>
      <c r="S3501" s="13">
        <f t="shared" si="244"/>
        <v>42132.036168981482</v>
      </c>
      <c r="T3501" s="13">
        <f t="shared" si="245"/>
        <v>42186.290972222225</v>
      </c>
      <c r="U3501">
        <f t="shared" si="246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2"/>
        <v>106</v>
      </c>
      <c r="P3502">
        <f t="shared" si="243"/>
        <v>25.31</v>
      </c>
      <c r="Q3502" t="s">
        <v>8315</v>
      </c>
      <c r="R3502" t="s">
        <v>8316</v>
      </c>
      <c r="S3502" s="13">
        <f t="shared" si="244"/>
        <v>42419.91942129629</v>
      </c>
      <c r="T3502" s="13">
        <f t="shared" si="245"/>
        <v>42436.207638888889</v>
      </c>
      <c r="U3502">
        <f t="shared" si="246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2"/>
        <v>101</v>
      </c>
      <c r="P3503">
        <f t="shared" si="243"/>
        <v>35.950000000000003</v>
      </c>
      <c r="Q3503" t="s">
        <v>8315</v>
      </c>
      <c r="R3503" t="s">
        <v>8316</v>
      </c>
      <c r="S3503" s="13">
        <f t="shared" si="244"/>
        <v>42233.763831018514</v>
      </c>
      <c r="T3503" s="13">
        <f t="shared" si="245"/>
        <v>42258.763831018514</v>
      </c>
      <c r="U3503">
        <f t="shared" si="246"/>
        <v>2015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2"/>
        <v>105</v>
      </c>
      <c r="P3504">
        <f t="shared" si="243"/>
        <v>136</v>
      </c>
      <c r="Q3504" t="s">
        <v>8315</v>
      </c>
      <c r="R3504" t="s">
        <v>8316</v>
      </c>
      <c r="S3504" s="13">
        <f t="shared" si="244"/>
        <v>42430.839398148149</v>
      </c>
      <c r="T3504" s="13">
        <f t="shared" si="245"/>
        <v>42445.165972222225</v>
      </c>
      <c r="U3504">
        <f t="shared" si="246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2"/>
        <v>108</v>
      </c>
      <c r="P3505">
        <f t="shared" si="243"/>
        <v>70.760000000000005</v>
      </c>
      <c r="Q3505" t="s">
        <v>8315</v>
      </c>
      <c r="R3505" t="s">
        <v>8316</v>
      </c>
      <c r="S3505" s="13">
        <f t="shared" si="244"/>
        <v>42545.478333333333</v>
      </c>
      <c r="T3505" s="13">
        <f t="shared" si="245"/>
        <v>42575.478333333333</v>
      </c>
      <c r="U3505">
        <f t="shared" si="246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2"/>
        <v>100</v>
      </c>
      <c r="P3506">
        <f t="shared" si="243"/>
        <v>125</v>
      </c>
      <c r="Q3506" t="s">
        <v>8315</v>
      </c>
      <c r="R3506" t="s">
        <v>8316</v>
      </c>
      <c r="S3506" s="13">
        <f t="shared" si="244"/>
        <v>42297.748738425929</v>
      </c>
      <c r="T3506" s="13">
        <f t="shared" si="245"/>
        <v>42327.790405092594</v>
      </c>
      <c r="U3506">
        <f t="shared" si="246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2"/>
        <v>104</v>
      </c>
      <c r="P3507">
        <f t="shared" si="243"/>
        <v>66.510000000000005</v>
      </c>
      <c r="Q3507" t="s">
        <v>8315</v>
      </c>
      <c r="R3507" t="s">
        <v>8316</v>
      </c>
      <c r="S3507" s="13">
        <f t="shared" si="244"/>
        <v>41760.935706018521</v>
      </c>
      <c r="T3507" s="13">
        <f t="shared" si="245"/>
        <v>41772.166666666664</v>
      </c>
      <c r="U3507">
        <f t="shared" si="246"/>
        <v>2014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2"/>
        <v>102</v>
      </c>
      <c r="P3508">
        <f t="shared" si="243"/>
        <v>105</v>
      </c>
      <c r="Q3508" t="s">
        <v>8315</v>
      </c>
      <c r="R3508" t="s">
        <v>8316</v>
      </c>
      <c r="S3508" s="13">
        <f t="shared" si="244"/>
        <v>41829.734259259261</v>
      </c>
      <c r="T3508" s="13">
        <f t="shared" si="245"/>
        <v>41874.734259259261</v>
      </c>
      <c r="U3508">
        <f t="shared" si="246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2"/>
        <v>104</v>
      </c>
      <c r="P3509">
        <f t="shared" si="243"/>
        <v>145</v>
      </c>
      <c r="Q3509" t="s">
        <v>8315</v>
      </c>
      <c r="R3509" t="s">
        <v>8316</v>
      </c>
      <c r="S3509" s="13">
        <f t="shared" si="244"/>
        <v>42491.92288194444</v>
      </c>
      <c r="T3509" s="13">
        <f t="shared" si="245"/>
        <v>42521.92288194444</v>
      </c>
      <c r="U3509">
        <f t="shared" si="246"/>
        <v>2016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2"/>
        <v>180</v>
      </c>
      <c r="P3510">
        <f t="shared" si="243"/>
        <v>12</v>
      </c>
      <c r="Q3510" t="s">
        <v>8315</v>
      </c>
      <c r="R3510" t="s">
        <v>8316</v>
      </c>
      <c r="S3510" s="13">
        <f t="shared" si="244"/>
        <v>42477.729780092588</v>
      </c>
      <c r="T3510" s="13">
        <f t="shared" si="245"/>
        <v>42500.875</v>
      </c>
      <c r="U3510">
        <f t="shared" si="246"/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2"/>
        <v>106</v>
      </c>
      <c r="P3511">
        <f t="shared" si="243"/>
        <v>96.67</v>
      </c>
      <c r="Q3511" t="s">
        <v>8315</v>
      </c>
      <c r="R3511" t="s">
        <v>8316</v>
      </c>
      <c r="S3511" s="13">
        <f t="shared" si="244"/>
        <v>41950.859560185185</v>
      </c>
      <c r="T3511" s="13">
        <f t="shared" si="245"/>
        <v>41964.204861111109</v>
      </c>
      <c r="U3511">
        <f t="shared" si="246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2"/>
        <v>101</v>
      </c>
      <c r="P3512">
        <f t="shared" si="243"/>
        <v>60.33</v>
      </c>
      <c r="Q3512" t="s">
        <v>8315</v>
      </c>
      <c r="R3512" t="s">
        <v>8316</v>
      </c>
      <c r="S3512" s="13">
        <f t="shared" si="244"/>
        <v>41802.62090277778</v>
      </c>
      <c r="T3512" s="13">
        <f t="shared" si="245"/>
        <v>41822.62090277778</v>
      </c>
      <c r="U3512">
        <f t="shared" si="246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2"/>
        <v>101</v>
      </c>
      <c r="P3513">
        <f t="shared" si="243"/>
        <v>79.89</v>
      </c>
      <c r="Q3513" t="s">
        <v>8315</v>
      </c>
      <c r="R3513" t="s">
        <v>8316</v>
      </c>
      <c r="S3513" s="13">
        <f t="shared" si="244"/>
        <v>41927.873784722222</v>
      </c>
      <c r="T3513" s="13">
        <f t="shared" si="245"/>
        <v>41950.770833333336</v>
      </c>
      <c r="U3513">
        <f t="shared" si="246"/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2"/>
        <v>100</v>
      </c>
      <c r="P3514">
        <f t="shared" si="243"/>
        <v>58.82</v>
      </c>
      <c r="Q3514" t="s">
        <v>8315</v>
      </c>
      <c r="R3514" t="s">
        <v>8316</v>
      </c>
      <c r="S3514" s="13">
        <f t="shared" si="244"/>
        <v>42057.536944444444</v>
      </c>
      <c r="T3514" s="13">
        <f t="shared" si="245"/>
        <v>42117.49527777778</v>
      </c>
      <c r="U3514">
        <f t="shared" si="246"/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2"/>
        <v>118</v>
      </c>
      <c r="P3515">
        <f t="shared" si="243"/>
        <v>75.34</v>
      </c>
      <c r="Q3515" t="s">
        <v>8315</v>
      </c>
      <c r="R3515" t="s">
        <v>8316</v>
      </c>
      <c r="S3515" s="13">
        <f t="shared" si="244"/>
        <v>41781.096203703702</v>
      </c>
      <c r="T3515" s="13">
        <f t="shared" si="245"/>
        <v>41794.207638888889</v>
      </c>
      <c r="U3515">
        <f t="shared" si="246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2"/>
        <v>110</v>
      </c>
      <c r="P3516">
        <f t="shared" si="243"/>
        <v>55</v>
      </c>
      <c r="Q3516" t="s">
        <v>8315</v>
      </c>
      <c r="R3516" t="s">
        <v>8316</v>
      </c>
      <c r="S3516" s="13">
        <f t="shared" si="244"/>
        <v>42020.846666666665</v>
      </c>
      <c r="T3516" s="13">
        <f t="shared" si="245"/>
        <v>42037.207638888889</v>
      </c>
      <c r="U3516">
        <f t="shared" si="246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2"/>
        <v>103</v>
      </c>
      <c r="P3517">
        <f t="shared" si="243"/>
        <v>66.959999999999994</v>
      </c>
      <c r="Q3517" t="s">
        <v>8315</v>
      </c>
      <c r="R3517" t="s">
        <v>8316</v>
      </c>
      <c r="S3517" s="13">
        <f t="shared" si="244"/>
        <v>42125.772812499999</v>
      </c>
      <c r="T3517" s="13">
        <f t="shared" si="245"/>
        <v>42155.772812499999</v>
      </c>
      <c r="U3517">
        <f t="shared" si="246"/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2"/>
        <v>100</v>
      </c>
      <c r="P3518">
        <f t="shared" si="243"/>
        <v>227.27</v>
      </c>
      <c r="Q3518" t="s">
        <v>8315</v>
      </c>
      <c r="R3518" t="s">
        <v>8316</v>
      </c>
      <c r="S3518" s="13">
        <f t="shared" si="244"/>
        <v>41856.010069444441</v>
      </c>
      <c r="T3518" s="13">
        <f t="shared" si="245"/>
        <v>41890.125</v>
      </c>
      <c r="U3518">
        <f t="shared" si="24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2"/>
        <v>100</v>
      </c>
      <c r="P3519">
        <f t="shared" si="243"/>
        <v>307.69</v>
      </c>
      <c r="Q3519" t="s">
        <v>8315</v>
      </c>
      <c r="R3519" t="s">
        <v>8316</v>
      </c>
      <c r="S3519" s="13">
        <f t="shared" si="244"/>
        <v>41794.817523148151</v>
      </c>
      <c r="T3519" s="13">
        <f t="shared" si="245"/>
        <v>41824.458333333336</v>
      </c>
      <c r="U3519">
        <f t="shared" si="246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2"/>
        <v>110</v>
      </c>
      <c r="P3520">
        <f t="shared" si="243"/>
        <v>50.02</v>
      </c>
      <c r="Q3520" t="s">
        <v>8315</v>
      </c>
      <c r="R3520" t="s">
        <v>8316</v>
      </c>
      <c r="S3520" s="13">
        <f t="shared" si="244"/>
        <v>41893.783553240741</v>
      </c>
      <c r="T3520" s="13">
        <f t="shared" si="245"/>
        <v>41914.597916666666</v>
      </c>
      <c r="U3520">
        <f t="shared" si="24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2"/>
        <v>101</v>
      </c>
      <c r="P3521">
        <f t="shared" si="243"/>
        <v>72.39</v>
      </c>
      <c r="Q3521" t="s">
        <v>8315</v>
      </c>
      <c r="R3521" t="s">
        <v>8316</v>
      </c>
      <c r="S3521" s="13">
        <f t="shared" si="244"/>
        <v>42037.598958333328</v>
      </c>
      <c r="T3521" s="13">
        <f t="shared" si="245"/>
        <v>42067.598958333328</v>
      </c>
      <c r="U3521">
        <f t="shared" si="246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47">ROUND(E3522/D3522*100,0)</f>
        <v>101</v>
      </c>
      <c r="P3522">
        <f t="shared" si="243"/>
        <v>95.95</v>
      </c>
      <c r="Q3522" t="s">
        <v>8315</v>
      </c>
      <c r="R3522" t="s">
        <v>8316</v>
      </c>
      <c r="S3522" s="13">
        <f t="shared" si="244"/>
        <v>42227.824212962965</v>
      </c>
      <c r="T3522" s="13">
        <f t="shared" si="245"/>
        <v>42253.57430555555</v>
      </c>
      <c r="U3522">
        <f t="shared" si="246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7"/>
        <v>169</v>
      </c>
      <c r="P3523">
        <f t="shared" ref="P3523:P3586" si="248">IFERROR(ROUND(E3523/L3523,2),0)</f>
        <v>45.62</v>
      </c>
      <c r="Q3523" t="s">
        <v>8315</v>
      </c>
      <c r="R3523" t="s">
        <v>8316</v>
      </c>
      <c r="S3523" s="13">
        <f t="shared" ref="S3523:S3586" si="249">(((J3523/60)/60)/24)+DATE(1970,1,1)</f>
        <v>41881.361342592594</v>
      </c>
      <c r="T3523" s="13">
        <f t="shared" ref="T3523:T3586" si="250">(((I3523/60)/60)/24)+DATE(1970,1,1)</f>
        <v>41911.361342592594</v>
      </c>
      <c r="U3523">
        <f t="shared" si="246"/>
        <v>2014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7"/>
        <v>100</v>
      </c>
      <c r="P3524">
        <f t="shared" si="248"/>
        <v>41.03</v>
      </c>
      <c r="Q3524" t="s">
        <v>8315</v>
      </c>
      <c r="R3524" t="s">
        <v>8316</v>
      </c>
      <c r="S3524" s="13">
        <f t="shared" si="249"/>
        <v>42234.789884259255</v>
      </c>
      <c r="T3524" s="13">
        <f t="shared" si="250"/>
        <v>42262.420833333337</v>
      </c>
      <c r="U3524">
        <f t="shared" si="246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7"/>
        <v>114</v>
      </c>
      <c r="P3525">
        <f t="shared" si="248"/>
        <v>56.83</v>
      </c>
      <c r="Q3525" t="s">
        <v>8315</v>
      </c>
      <c r="R3525" t="s">
        <v>8316</v>
      </c>
      <c r="S3525" s="13">
        <f t="shared" si="249"/>
        <v>42581.397546296299</v>
      </c>
      <c r="T3525" s="13">
        <f t="shared" si="250"/>
        <v>42638.958333333328</v>
      </c>
      <c r="U3525">
        <f t="shared" si="246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7"/>
        <v>102</v>
      </c>
      <c r="P3526">
        <f t="shared" si="248"/>
        <v>137.24</v>
      </c>
      <c r="Q3526" t="s">
        <v>8315</v>
      </c>
      <c r="R3526" t="s">
        <v>8316</v>
      </c>
      <c r="S3526" s="13">
        <f t="shared" si="249"/>
        <v>41880.76357638889</v>
      </c>
      <c r="T3526" s="13">
        <f t="shared" si="250"/>
        <v>41895.166666666664</v>
      </c>
      <c r="U3526">
        <f t="shared" si="246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7"/>
        <v>106</v>
      </c>
      <c r="P3527">
        <f t="shared" si="248"/>
        <v>75.709999999999994</v>
      </c>
      <c r="Q3527" t="s">
        <v>8315</v>
      </c>
      <c r="R3527" t="s">
        <v>8316</v>
      </c>
      <c r="S3527" s="13">
        <f t="shared" si="249"/>
        <v>42214.6956712963</v>
      </c>
      <c r="T3527" s="13">
        <f t="shared" si="250"/>
        <v>42225.666666666672</v>
      </c>
      <c r="U3527">
        <f t="shared" si="246"/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7"/>
        <v>102</v>
      </c>
      <c r="P3528">
        <f t="shared" si="248"/>
        <v>99</v>
      </c>
      <c r="Q3528" t="s">
        <v>8315</v>
      </c>
      <c r="R3528" t="s">
        <v>8316</v>
      </c>
      <c r="S3528" s="13">
        <f t="shared" si="249"/>
        <v>42460.335312499999</v>
      </c>
      <c r="T3528" s="13">
        <f t="shared" si="250"/>
        <v>42488.249305555553</v>
      </c>
      <c r="U3528">
        <f t="shared" si="246"/>
        <v>2016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47"/>
        <v>117</v>
      </c>
      <c r="P3529">
        <f t="shared" si="248"/>
        <v>81.569999999999993</v>
      </c>
      <c r="Q3529" t="s">
        <v>8315</v>
      </c>
      <c r="R3529" t="s">
        <v>8316</v>
      </c>
      <c r="S3529" s="13">
        <f t="shared" si="249"/>
        <v>42167.023206018523</v>
      </c>
      <c r="T3529" s="13">
        <f t="shared" si="250"/>
        <v>42196.165972222225</v>
      </c>
      <c r="U3529">
        <f t="shared" si="246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47"/>
        <v>101</v>
      </c>
      <c r="P3530">
        <f t="shared" si="248"/>
        <v>45.11</v>
      </c>
      <c r="Q3530" t="s">
        <v>8315</v>
      </c>
      <c r="R3530" t="s">
        <v>8316</v>
      </c>
      <c r="S3530" s="13">
        <f t="shared" si="249"/>
        <v>42733.50136574074</v>
      </c>
      <c r="T3530" s="13">
        <f t="shared" si="250"/>
        <v>42753.50136574074</v>
      </c>
      <c r="U3530">
        <f t="shared" si="246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47"/>
        <v>132</v>
      </c>
      <c r="P3531">
        <f t="shared" si="248"/>
        <v>36.67</v>
      </c>
      <c r="Q3531" t="s">
        <v>8315</v>
      </c>
      <c r="R3531" t="s">
        <v>8316</v>
      </c>
      <c r="S3531" s="13">
        <f t="shared" si="249"/>
        <v>42177.761782407411</v>
      </c>
      <c r="T3531" s="13">
        <f t="shared" si="250"/>
        <v>42198.041666666672</v>
      </c>
      <c r="U3531">
        <f t="shared" si="246"/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47"/>
        <v>100</v>
      </c>
      <c r="P3532">
        <f t="shared" si="248"/>
        <v>125</v>
      </c>
      <c r="Q3532" t="s">
        <v>8315</v>
      </c>
      <c r="R3532" t="s">
        <v>8316</v>
      </c>
      <c r="S3532" s="13">
        <f t="shared" si="249"/>
        <v>42442.623344907406</v>
      </c>
      <c r="T3532" s="13">
        <f t="shared" si="250"/>
        <v>42470.833333333328</v>
      </c>
      <c r="U3532">
        <f t="shared" si="246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47"/>
        <v>128</v>
      </c>
      <c r="P3533">
        <f t="shared" si="248"/>
        <v>49.23</v>
      </c>
      <c r="Q3533" t="s">
        <v>8315</v>
      </c>
      <c r="R3533" t="s">
        <v>8316</v>
      </c>
      <c r="S3533" s="13">
        <f t="shared" si="249"/>
        <v>42521.654328703706</v>
      </c>
      <c r="T3533" s="13">
        <f t="shared" si="250"/>
        <v>42551.654328703706</v>
      </c>
      <c r="U3533">
        <f t="shared" si="246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47"/>
        <v>119</v>
      </c>
      <c r="P3534">
        <f t="shared" si="248"/>
        <v>42.3</v>
      </c>
      <c r="Q3534" t="s">
        <v>8315</v>
      </c>
      <c r="R3534" t="s">
        <v>8316</v>
      </c>
      <c r="S3534" s="13">
        <f t="shared" si="249"/>
        <v>41884.599849537037</v>
      </c>
      <c r="T3534" s="13">
        <f t="shared" si="250"/>
        <v>41900.165972222225</v>
      </c>
      <c r="U3534">
        <f t="shared" si="246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47"/>
        <v>126</v>
      </c>
      <c r="P3535">
        <f t="shared" si="248"/>
        <v>78.88</v>
      </c>
      <c r="Q3535" t="s">
        <v>8315</v>
      </c>
      <c r="R3535" t="s">
        <v>8316</v>
      </c>
      <c r="S3535" s="13">
        <f t="shared" si="249"/>
        <v>42289.761192129634</v>
      </c>
      <c r="T3535" s="13">
        <f t="shared" si="250"/>
        <v>42319.802858796291</v>
      </c>
      <c r="U3535">
        <f t="shared" si="246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47"/>
        <v>156</v>
      </c>
      <c r="P3536">
        <f t="shared" si="248"/>
        <v>38.28</v>
      </c>
      <c r="Q3536" t="s">
        <v>8315</v>
      </c>
      <c r="R3536" t="s">
        <v>8316</v>
      </c>
      <c r="S3536" s="13">
        <f t="shared" si="249"/>
        <v>42243.6252662037</v>
      </c>
      <c r="T3536" s="13">
        <f t="shared" si="250"/>
        <v>42278.6252662037</v>
      </c>
      <c r="U3536">
        <f t="shared" si="246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47"/>
        <v>103</v>
      </c>
      <c r="P3537">
        <f t="shared" si="248"/>
        <v>44.85</v>
      </c>
      <c r="Q3537" t="s">
        <v>8315</v>
      </c>
      <c r="R3537" t="s">
        <v>8316</v>
      </c>
      <c r="S3537" s="13">
        <f t="shared" si="249"/>
        <v>42248.640162037031</v>
      </c>
      <c r="T3537" s="13">
        <f t="shared" si="250"/>
        <v>42279.75</v>
      </c>
      <c r="U3537">
        <f t="shared" ref="U3537:U3600" si="251">YEAR(S3537)</f>
        <v>2015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47"/>
        <v>153</v>
      </c>
      <c r="P3538">
        <f t="shared" si="248"/>
        <v>13.53</v>
      </c>
      <c r="Q3538" t="s">
        <v>8315</v>
      </c>
      <c r="R3538" t="s">
        <v>8316</v>
      </c>
      <c r="S3538" s="13">
        <f t="shared" si="249"/>
        <v>42328.727141203708</v>
      </c>
      <c r="T3538" s="13">
        <f t="shared" si="250"/>
        <v>42358.499305555553</v>
      </c>
      <c r="U3538">
        <f t="shared" si="25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47"/>
        <v>180</v>
      </c>
      <c r="P3539">
        <f t="shared" si="248"/>
        <v>43.5</v>
      </c>
      <c r="Q3539" t="s">
        <v>8315</v>
      </c>
      <c r="R3539" t="s">
        <v>8316</v>
      </c>
      <c r="S3539" s="13">
        <f t="shared" si="249"/>
        <v>41923.354351851849</v>
      </c>
      <c r="T3539" s="13">
        <f t="shared" si="250"/>
        <v>41960.332638888889</v>
      </c>
      <c r="U3539">
        <f t="shared" si="251"/>
        <v>2014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47"/>
        <v>128</v>
      </c>
      <c r="P3540">
        <f t="shared" si="248"/>
        <v>30.95</v>
      </c>
      <c r="Q3540" t="s">
        <v>8315</v>
      </c>
      <c r="R3540" t="s">
        <v>8316</v>
      </c>
      <c r="S3540" s="13">
        <f t="shared" si="249"/>
        <v>42571.420601851853</v>
      </c>
      <c r="T3540" s="13">
        <f t="shared" si="250"/>
        <v>42599.420601851853</v>
      </c>
      <c r="U3540">
        <f t="shared" si="251"/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47"/>
        <v>120</v>
      </c>
      <c r="P3541">
        <f t="shared" si="248"/>
        <v>55.23</v>
      </c>
      <c r="Q3541" t="s">
        <v>8315</v>
      </c>
      <c r="R3541" t="s">
        <v>8316</v>
      </c>
      <c r="S3541" s="13">
        <f t="shared" si="249"/>
        <v>42600.756041666667</v>
      </c>
      <c r="T3541" s="13">
        <f t="shared" si="250"/>
        <v>42621.756041666667</v>
      </c>
      <c r="U3541">
        <f t="shared" si="25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47"/>
        <v>123</v>
      </c>
      <c r="P3542">
        <f t="shared" si="248"/>
        <v>46.13</v>
      </c>
      <c r="Q3542" t="s">
        <v>8315</v>
      </c>
      <c r="R3542" t="s">
        <v>8316</v>
      </c>
      <c r="S3542" s="13">
        <f t="shared" si="249"/>
        <v>42517.003368055557</v>
      </c>
      <c r="T3542" s="13">
        <f t="shared" si="250"/>
        <v>42547.003368055557</v>
      </c>
      <c r="U3542">
        <f t="shared" si="251"/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47"/>
        <v>105</v>
      </c>
      <c r="P3543">
        <f t="shared" si="248"/>
        <v>39.380000000000003</v>
      </c>
      <c r="Q3543" t="s">
        <v>8315</v>
      </c>
      <c r="R3543" t="s">
        <v>8316</v>
      </c>
      <c r="S3543" s="13">
        <f t="shared" si="249"/>
        <v>42222.730034722219</v>
      </c>
      <c r="T3543" s="13">
        <f t="shared" si="250"/>
        <v>42247.730034722219</v>
      </c>
      <c r="U3543">
        <f t="shared" si="251"/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47"/>
        <v>102</v>
      </c>
      <c r="P3544">
        <f t="shared" si="248"/>
        <v>66.150000000000006</v>
      </c>
      <c r="Q3544" t="s">
        <v>8315</v>
      </c>
      <c r="R3544" t="s">
        <v>8316</v>
      </c>
      <c r="S3544" s="13">
        <f t="shared" si="249"/>
        <v>41829.599791666667</v>
      </c>
      <c r="T3544" s="13">
        <f t="shared" si="250"/>
        <v>41889.599791666667</v>
      </c>
      <c r="U3544">
        <f t="shared" si="25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47"/>
        <v>105</v>
      </c>
      <c r="P3545">
        <f t="shared" si="248"/>
        <v>54.14</v>
      </c>
      <c r="Q3545" t="s">
        <v>8315</v>
      </c>
      <c r="R3545" t="s">
        <v>8316</v>
      </c>
      <c r="S3545" s="13">
        <f t="shared" si="249"/>
        <v>42150.755312499998</v>
      </c>
      <c r="T3545" s="13">
        <f t="shared" si="250"/>
        <v>42180.755312499998</v>
      </c>
      <c r="U3545">
        <f t="shared" si="251"/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47"/>
        <v>100</v>
      </c>
      <c r="P3546">
        <f t="shared" si="248"/>
        <v>104.17</v>
      </c>
      <c r="Q3546" t="s">
        <v>8315</v>
      </c>
      <c r="R3546" t="s">
        <v>8316</v>
      </c>
      <c r="S3546" s="13">
        <f t="shared" si="249"/>
        <v>42040.831678240742</v>
      </c>
      <c r="T3546" s="13">
        <f t="shared" si="250"/>
        <v>42070.831678240742</v>
      </c>
      <c r="U3546">
        <f t="shared" si="251"/>
        <v>2015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47"/>
        <v>100</v>
      </c>
      <c r="P3547">
        <f t="shared" si="248"/>
        <v>31.38</v>
      </c>
      <c r="Q3547" t="s">
        <v>8315</v>
      </c>
      <c r="R3547" t="s">
        <v>8316</v>
      </c>
      <c r="S3547" s="13">
        <f t="shared" si="249"/>
        <v>42075.807395833333</v>
      </c>
      <c r="T3547" s="13">
        <f t="shared" si="250"/>
        <v>42105.807395833333</v>
      </c>
      <c r="U3547">
        <f t="shared" si="251"/>
        <v>2015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47"/>
        <v>102</v>
      </c>
      <c r="P3548">
        <f t="shared" si="248"/>
        <v>59.21</v>
      </c>
      <c r="Q3548" t="s">
        <v>8315</v>
      </c>
      <c r="R3548" t="s">
        <v>8316</v>
      </c>
      <c r="S3548" s="13">
        <f t="shared" si="249"/>
        <v>42073.660694444443</v>
      </c>
      <c r="T3548" s="13">
        <f t="shared" si="250"/>
        <v>42095.165972222225</v>
      </c>
      <c r="U3548">
        <f t="shared" si="25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47"/>
        <v>114</v>
      </c>
      <c r="P3549">
        <f t="shared" si="248"/>
        <v>119.18</v>
      </c>
      <c r="Q3549" t="s">
        <v>8315</v>
      </c>
      <c r="R3549" t="s">
        <v>8316</v>
      </c>
      <c r="S3549" s="13">
        <f t="shared" si="249"/>
        <v>42480.078715277778</v>
      </c>
      <c r="T3549" s="13">
        <f t="shared" si="250"/>
        <v>42504.165972222225</v>
      </c>
      <c r="U3549">
        <f t="shared" si="25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47"/>
        <v>102</v>
      </c>
      <c r="P3550">
        <f t="shared" si="248"/>
        <v>164.62</v>
      </c>
      <c r="Q3550" t="s">
        <v>8315</v>
      </c>
      <c r="R3550" t="s">
        <v>8316</v>
      </c>
      <c r="S3550" s="13">
        <f t="shared" si="249"/>
        <v>42411.942291666666</v>
      </c>
      <c r="T3550" s="13">
        <f t="shared" si="250"/>
        <v>42434.041666666672</v>
      </c>
      <c r="U3550">
        <f t="shared" si="251"/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47"/>
        <v>102</v>
      </c>
      <c r="P3551">
        <f t="shared" si="248"/>
        <v>24.29</v>
      </c>
      <c r="Q3551" t="s">
        <v>8315</v>
      </c>
      <c r="R3551" t="s">
        <v>8316</v>
      </c>
      <c r="S3551" s="13">
        <f t="shared" si="249"/>
        <v>42223.394363425927</v>
      </c>
      <c r="T3551" s="13">
        <f t="shared" si="250"/>
        <v>42251.394363425927</v>
      </c>
      <c r="U3551">
        <f t="shared" si="25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47"/>
        <v>105</v>
      </c>
      <c r="P3552">
        <f t="shared" si="248"/>
        <v>40.94</v>
      </c>
      <c r="Q3552" t="s">
        <v>8315</v>
      </c>
      <c r="R3552" t="s">
        <v>8316</v>
      </c>
      <c r="S3552" s="13">
        <f t="shared" si="249"/>
        <v>42462.893495370372</v>
      </c>
      <c r="T3552" s="13">
        <f t="shared" si="250"/>
        <v>42492.893495370372</v>
      </c>
      <c r="U3552">
        <f t="shared" si="251"/>
        <v>2016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47"/>
        <v>102</v>
      </c>
      <c r="P3553">
        <f t="shared" si="248"/>
        <v>61.1</v>
      </c>
      <c r="Q3553" t="s">
        <v>8315</v>
      </c>
      <c r="R3553" t="s">
        <v>8316</v>
      </c>
      <c r="S3553" s="13">
        <f t="shared" si="249"/>
        <v>41753.515856481477</v>
      </c>
      <c r="T3553" s="13">
        <f t="shared" si="250"/>
        <v>41781.921527777777</v>
      </c>
      <c r="U3553">
        <f t="shared" si="251"/>
        <v>2014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47"/>
        <v>100</v>
      </c>
      <c r="P3554">
        <f t="shared" si="248"/>
        <v>38.65</v>
      </c>
      <c r="Q3554" t="s">
        <v>8315</v>
      </c>
      <c r="R3554" t="s">
        <v>8316</v>
      </c>
      <c r="S3554" s="13">
        <f t="shared" si="249"/>
        <v>41788.587083333332</v>
      </c>
      <c r="T3554" s="13">
        <f t="shared" si="250"/>
        <v>41818.587083333332</v>
      </c>
      <c r="U3554">
        <f t="shared" si="251"/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47"/>
        <v>106</v>
      </c>
      <c r="P3555">
        <f t="shared" si="248"/>
        <v>56.2</v>
      </c>
      <c r="Q3555" t="s">
        <v>8315</v>
      </c>
      <c r="R3555" t="s">
        <v>8316</v>
      </c>
      <c r="S3555" s="13">
        <f t="shared" si="249"/>
        <v>42196.028703703705</v>
      </c>
      <c r="T3555" s="13">
        <f t="shared" si="250"/>
        <v>42228</v>
      </c>
      <c r="U3555">
        <f t="shared" si="25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47"/>
        <v>113</v>
      </c>
      <c r="P3556">
        <f t="shared" si="248"/>
        <v>107</v>
      </c>
      <c r="Q3556" t="s">
        <v>8315</v>
      </c>
      <c r="R3556" t="s">
        <v>8316</v>
      </c>
      <c r="S3556" s="13">
        <f t="shared" si="249"/>
        <v>42016.050451388888</v>
      </c>
      <c r="T3556" s="13">
        <f t="shared" si="250"/>
        <v>42046.708333333328</v>
      </c>
      <c r="U3556">
        <f t="shared" si="251"/>
        <v>2015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47"/>
        <v>100</v>
      </c>
      <c r="P3557">
        <f t="shared" si="248"/>
        <v>171.43</v>
      </c>
      <c r="Q3557" t="s">
        <v>8315</v>
      </c>
      <c r="R3557" t="s">
        <v>8316</v>
      </c>
      <c r="S3557" s="13">
        <f t="shared" si="249"/>
        <v>42661.442060185189</v>
      </c>
      <c r="T3557" s="13">
        <f t="shared" si="250"/>
        <v>42691.483726851846</v>
      </c>
      <c r="U3557">
        <f t="shared" si="25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47"/>
        <v>100</v>
      </c>
      <c r="P3558">
        <f t="shared" si="248"/>
        <v>110.5</v>
      </c>
      <c r="Q3558" t="s">
        <v>8315</v>
      </c>
      <c r="R3558" t="s">
        <v>8316</v>
      </c>
      <c r="S3558" s="13">
        <f t="shared" si="249"/>
        <v>41808.649583333332</v>
      </c>
      <c r="T3558" s="13">
        <f t="shared" si="250"/>
        <v>41868.649583333332</v>
      </c>
      <c r="U3558">
        <f t="shared" si="25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47"/>
        <v>100</v>
      </c>
      <c r="P3559">
        <f t="shared" si="248"/>
        <v>179.28</v>
      </c>
      <c r="Q3559" t="s">
        <v>8315</v>
      </c>
      <c r="R3559" t="s">
        <v>8316</v>
      </c>
      <c r="S3559" s="13">
        <f t="shared" si="249"/>
        <v>41730.276747685188</v>
      </c>
      <c r="T3559" s="13">
        <f t="shared" si="250"/>
        <v>41764.276747685188</v>
      </c>
      <c r="U3559">
        <f t="shared" si="25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47"/>
        <v>144</v>
      </c>
      <c r="P3560">
        <f t="shared" si="248"/>
        <v>22.91</v>
      </c>
      <c r="Q3560" t="s">
        <v>8315</v>
      </c>
      <c r="R3560" t="s">
        <v>8316</v>
      </c>
      <c r="S3560" s="13">
        <f t="shared" si="249"/>
        <v>42139.816840277781</v>
      </c>
      <c r="T3560" s="13">
        <f t="shared" si="250"/>
        <v>42181.875</v>
      </c>
      <c r="U3560">
        <f t="shared" si="25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47"/>
        <v>104</v>
      </c>
      <c r="P3561">
        <f t="shared" si="248"/>
        <v>43.13</v>
      </c>
      <c r="Q3561" t="s">
        <v>8315</v>
      </c>
      <c r="R3561" t="s">
        <v>8316</v>
      </c>
      <c r="S3561" s="13">
        <f t="shared" si="249"/>
        <v>42194.096157407403</v>
      </c>
      <c r="T3561" s="13">
        <f t="shared" si="250"/>
        <v>42216.373611111107</v>
      </c>
      <c r="U3561">
        <f t="shared" si="25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47"/>
        <v>108</v>
      </c>
      <c r="P3562">
        <f t="shared" si="248"/>
        <v>46.89</v>
      </c>
      <c r="Q3562" t="s">
        <v>8315</v>
      </c>
      <c r="R3562" t="s">
        <v>8316</v>
      </c>
      <c r="S3562" s="13">
        <f t="shared" si="249"/>
        <v>42115.889652777783</v>
      </c>
      <c r="T3562" s="13">
        <f t="shared" si="250"/>
        <v>42151.114583333328</v>
      </c>
      <c r="U3562">
        <f t="shared" si="25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47"/>
        <v>102</v>
      </c>
      <c r="P3563">
        <f t="shared" si="248"/>
        <v>47.41</v>
      </c>
      <c r="Q3563" t="s">
        <v>8315</v>
      </c>
      <c r="R3563" t="s">
        <v>8316</v>
      </c>
      <c r="S3563" s="13">
        <f t="shared" si="249"/>
        <v>42203.680300925931</v>
      </c>
      <c r="T3563" s="13">
        <f t="shared" si="250"/>
        <v>42221.774999999994</v>
      </c>
      <c r="U3563">
        <f t="shared" si="25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47"/>
        <v>149</v>
      </c>
      <c r="P3564">
        <f t="shared" si="248"/>
        <v>15.13</v>
      </c>
      <c r="Q3564" t="s">
        <v>8315</v>
      </c>
      <c r="R3564" t="s">
        <v>8316</v>
      </c>
      <c r="S3564" s="13">
        <f t="shared" si="249"/>
        <v>42433.761886574073</v>
      </c>
      <c r="T3564" s="13">
        <f t="shared" si="250"/>
        <v>42442.916666666672</v>
      </c>
      <c r="U3564">
        <f t="shared" si="251"/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47"/>
        <v>105</v>
      </c>
      <c r="P3565">
        <f t="shared" si="248"/>
        <v>21.1</v>
      </c>
      <c r="Q3565" t="s">
        <v>8315</v>
      </c>
      <c r="R3565" t="s">
        <v>8316</v>
      </c>
      <c r="S3565" s="13">
        <f t="shared" si="249"/>
        <v>42555.671944444446</v>
      </c>
      <c r="T3565" s="13">
        <f t="shared" si="250"/>
        <v>42583.791666666672</v>
      </c>
      <c r="U3565">
        <f t="shared" si="251"/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47"/>
        <v>101</v>
      </c>
      <c r="P3566">
        <f t="shared" si="248"/>
        <v>59.12</v>
      </c>
      <c r="Q3566" t="s">
        <v>8315</v>
      </c>
      <c r="R3566" t="s">
        <v>8316</v>
      </c>
      <c r="S3566" s="13">
        <f t="shared" si="249"/>
        <v>42236.623252314821</v>
      </c>
      <c r="T3566" s="13">
        <f t="shared" si="250"/>
        <v>42282.666666666672</v>
      </c>
      <c r="U3566">
        <f t="shared" si="251"/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47"/>
        <v>131</v>
      </c>
      <c r="P3567">
        <f t="shared" si="248"/>
        <v>97.92</v>
      </c>
      <c r="Q3567" t="s">
        <v>8315</v>
      </c>
      <c r="R3567" t="s">
        <v>8316</v>
      </c>
      <c r="S3567" s="13">
        <f t="shared" si="249"/>
        <v>41974.743148148147</v>
      </c>
      <c r="T3567" s="13">
        <f t="shared" si="250"/>
        <v>42004.743148148147</v>
      </c>
      <c r="U3567">
        <f t="shared" si="251"/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47"/>
        <v>105</v>
      </c>
      <c r="P3568">
        <f t="shared" si="248"/>
        <v>55.13</v>
      </c>
      <c r="Q3568" t="s">
        <v>8315</v>
      </c>
      <c r="R3568" t="s">
        <v>8316</v>
      </c>
      <c r="S3568" s="13">
        <f t="shared" si="249"/>
        <v>41997.507905092592</v>
      </c>
      <c r="T3568" s="13">
        <f t="shared" si="250"/>
        <v>42027.507905092592</v>
      </c>
      <c r="U3568">
        <f t="shared" si="251"/>
        <v>2014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47"/>
        <v>109</v>
      </c>
      <c r="P3569">
        <f t="shared" si="248"/>
        <v>26.54</v>
      </c>
      <c r="Q3569" t="s">
        <v>8315</v>
      </c>
      <c r="R3569" t="s">
        <v>8316</v>
      </c>
      <c r="S3569" s="13">
        <f t="shared" si="249"/>
        <v>42135.810694444444</v>
      </c>
      <c r="T3569" s="13">
        <f t="shared" si="250"/>
        <v>42165.810694444444</v>
      </c>
      <c r="U3569">
        <f t="shared" si="25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47"/>
        <v>111</v>
      </c>
      <c r="P3570">
        <f t="shared" si="248"/>
        <v>58.42</v>
      </c>
      <c r="Q3570" t="s">
        <v>8315</v>
      </c>
      <c r="R3570" t="s">
        <v>8316</v>
      </c>
      <c r="S3570" s="13">
        <f t="shared" si="249"/>
        <v>41869.740671296298</v>
      </c>
      <c r="T3570" s="13">
        <f t="shared" si="250"/>
        <v>41899.740671296298</v>
      </c>
      <c r="U3570">
        <f t="shared" si="25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47"/>
        <v>100</v>
      </c>
      <c r="P3571">
        <f t="shared" si="248"/>
        <v>122.54</v>
      </c>
      <c r="Q3571" t="s">
        <v>8315</v>
      </c>
      <c r="R3571" t="s">
        <v>8316</v>
      </c>
      <c r="S3571" s="13">
        <f t="shared" si="249"/>
        <v>41982.688611111109</v>
      </c>
      <c r="T3571" s="13">
        <f t="shared" si="250"/>
        <v>42012.688611111109</v>
      </c>
      <c r="U3571">
        <f t="shared" si="25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47"/>
        <v>114</v>
      </c>
      <c r="P3572">
        <f t="shared" si="248"/>
        <v>87.96</v>
      </c>
      <c r="Q3572" t="s">
        <v>8315</v>
      </c>
      <c r="R3572" t="s">
        <v>8316</v>
      </c>
      <c r="S3572" s="13">
        <f t="shared" si="249"/>
        <v>41976.331979166673</v>
      </c>
      <c r="T3572" s="13">
        <f t="shared" si="250"/>
        <v>42004.291666666672</v>
      </c>
      <c r="U3572">
        <f t="shared" si="25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47"/>
        <v>122</v>
      </c>
      <c r="P3573">
        <f t="shared" si="248"/>
        <v>73.239999999999995</v>
      </c>
      <c r="Q3573" t="s">
        <v>8315</v>
      </c>
      <c r="R3573" t="s">
        <v>8316</v>
      </c>
      <c r="S3573" s="13">
        <f t="shared" si="249"/>
        <v>41912.858946759261</v>
      </c>
      <c r="T3573" s="13">
        <f t="shared" si="250"/>
        <v>41942.858946759261</v>
      </c>
      <c r="U3573">
        <f t="shared" si="25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47"/>
        <v>100</v>
      </c>
      <c r="P3574">
        <f t="shared" si="248"/>
        <v>55.56</v>
      </c>
      <c r="Q3574" t="s">
        <v>8315</v>
      </c>
      <c r="R3574" t="s">
        <v>8316</v>
      </c>
      <c r="S3574" s="13">
        <f t="shared" si="249"/>
        <v>42146.570393518516</v>
      </c>
      <c r="T3574" s="13">
        <f t="shared" si="250"/>
        <v>42176.570393518516</v>
      </c>
      <c r="U3574">
        <f t="shared" si="25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47"/>
        <v>103</v>
      </c>
      <c r="P3575">
        <f t="shared" si="248"/>
        <v>39.54</v>
      </c>
      <c r="Q3575" t="s">
        <v>8315</v>
      </c>
      <c r="R3575" t="s">
        <v>8316</v>
      </c>
      <c r="S3575" s="13">
        <f t="shared" si="249"/>
        <v>41921.375532407408</v>
      </c>
      <c r="T3575" s="13">
        <f t="shared" si="250"/>
        <v>41951.417199074072</v>
      </c>
      <c r="U3575">
        <f t="shared" si="251"/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47"/>
        <v>106</v>
      </c>
      <c r="P3576">
        <f t="shared" si="248"/>
        <v>136.78</v>
      </c>
      <c r="Q3576" t="s">
        <v>8315</v>
      </c>
      <c r="R3576" t="s">
        <v>8316</v>
      </c>
      <c r="S3576" s="13">
        <f t="shared" si="249"/>
        <v>41926.942685185182</v>
      </c>
      <c r="T3576" s="13">
        <f t="shared" si="250"/>
        <v>41956.984351851846</v>
      </c>
      <c r="U3576">
        <f t="shared" si="25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47"/>
        <v>101</v>
      </c>
      <c r="P3577">
        <f t="shared" si="248"/>
        <v>99.34</v>
      </c>
      <c r="Q3577" t="s">
        <v>8315</v>
      </c>
      <c r="R3577" t="s">
        <v>8316</v>
      </c>
      <c r="S3577" s="13">
        <f t="shared" si="249"/>
        <v>42561.783877314811</v>
      </c>
      <c r="T3577" s="13">
        <f t="shared" si="250"/>
        <v>42593.165972222225</v>
      </c>
      <c r="U3577">
        <f t="shared" si="25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47"/>
        <v>100</v>
      </c>
      <c r="P3578">
        <f t="shared" si="248"/>
        <v>20</v>
      </c>
      <c r="Q3578" t="s">
        <v>8315</v>
      </c>
      <c r="R3578" t="s">
        <v>8316</v>
      </c>
      <c r="S3578" s="13">
        <f t="shared" si="249"/>
        <v>42649.54923611111</v>
      </c>
      <c r="T3578" s="13">
        <f t="shared" si="250"/>
        <v>42709.590902777782</v>
      </c>
      <c r="U3578">
        <f t="shared" si="25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47"/>
        <v>130</v>
      </c>
      <c r="P3579">
        <f t="shared" si="248"/>
        <v>28.89</v>
      </c>
      <c r="Q3579" t="s">
        <v>8315</v>
      </c>
      <c r="R3579" t="s">
        <v>8316</v>
      </c>
      <c r="S3579" s="13">
        <f t="shared" si="249"/>
        <v>42093.786840277782</v>
      </c>
      <c r="T3579" s="13">
        <f t="shared" si="250"/>
        <v>42120.26944444445</v>
      </c>
      <c r="U3579">
        <f t="shared" si="25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47"/>
        <v>100</v>
      </c>
      <c r="P3580">
        <f t="shared" si="248"/>
        <v>40.549999999999997</v>
      </c>
      <c r="Q3580" t="s">
        <v>8315</v>
      </c>
      <c r="R3580" t="s">
        <v>8316</v>
      </c>
      <c r="S3580" s="13">
        <f t="shared" si="249"/>
        <v>42460.733530092592</v>
      </c>
      <c r="T3580" s="13">
        <f t="shared" si="250"/>
        <v>42490.733530092592</v>
      </c>
      <c r="U3580">
        <f t="shared" si="251"/>
        <v>2016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47"/>
        <v>100</v>
      </c>
      <c r="P3581">
        <f t="shared" si="248"/>
        <v>35.71</v>
      </c>
      <c r="Q3581" t="s">
        <v>8315</v>
      </c>
      <c r="R3581" t="s">
        <v>8316</v>
      </c>
      <c r="S3581" s="13">
        <f t="shared" si="249"/>
        <v>42430.762222222227</v>
      </c>
      <c r="T3581" s="13">
        <f t="shared" si="250"/>
        <v>42460.720555555556</v>
      </c>
      <c r="U3581">
        <f t="shared" si="25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47"/>
        <v>114</v>
      </c>
      <c r="P3582">
        <f t="shared" si="248"/>
        <v>37.96</v>
      </c>
      <c r="Q3582" t="s">
        <v>8315</v>
      </c>
      <c r="R3582" t="s">
        <v>8316</v>
      </c>
      <c r="S3582" s="13">
        <f t="shared" si="249"/>
        <v>42026.176180555558</v>
      </c>
      <c r="T3582" s="13">
        <f t="shared" si="250"/>
        <v>42064.207638888889</v>
      </c>
      <c r="U3582">
        <f t="shared" si="25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47"/>
        <v>100</v>
      </c>
      <c r="P3583">
        <f t="shared" si="248"/>
        <v>33.33</v>
      </c>
      <c r="Q3583" t="s">
        <v>8315</v>
      </c>
      <c r="R3583" t="s">
        <v>8316</v>
      </c>
      <c r="S3583" s="13">
        <f t="shared" si="249"/>
        <v>41836.471180555556</v>
      </c>
      <c r="T3583" s="13">
        <f t="shared" si="250"/>
        <v>41850.471180555556</v>
      </c>
      <c r="U3583">
        <f t="shared" si="25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47"/>
        <v>287</v>
      </c>
      <c r="P3584">
        <f t="shared" si="248"/>
        <v>58.57</v>
      </c>
      <c r="Q3584" t="s">
        <v>8315</v>
      </c>
      <c r="R3584" t="s">
        <v>8316</v>
      </c>
      <c r="S3584" s="13">
        <f t="shared" si="249"/>
        <v>42451.095856481479</v>
      </c>
      <c r="T3584" s="13">
        <f t="shared" si="250"/>
        <v>42465.095856481479</v>
      </c>
      <c r="U3584">
        <f t="shared" si="251"/>
        <v>2016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47"/>
        <v>109</v>
      </c>
      <c r="P3585">
        <f t="shared" si="248"/>
        <v>135.63</v>
      </c>
      <c r="Q3585" t="s">
        <v>8315</v>
      </c>
      <c r="R3585" t="s">
        <v>8316</v>
      </c>
      <c r="S3585" s="13">
        <f t="shared" si="249"/>
        <v>42418.425983796296</v>
      </c>
      <c r="T3585" s="13">
        <f t="shared" si="250"/>
        <v>42478.384317129632</v>
      </c>
      <c r="U3585">
        <f t="shared" si="25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52">ROUND(E3586/D3586*100,0)</f>
        <v>116</v>
      </c>
      <c r="P3586">
        <f t="shared" si="248"/>
        <v>30.94</v>
      </c>
      <c r="Q3586" t="s">
        <v>8315</v>
      </c>
      <c r="R3586" t="s">
        <v>8316</v>
      </c>
      <c r="S3586" s="13">
        <f t="shared" si="249"/>
        <v>42168.316481481481</v>
      </c>
      <c r="T3586" s="13">
        <f t="shared" si="250"/>
        <v>42198.316481481481</v>
      </c>
      <c r="U3586">
        <f t="shared" si="25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52"/>
        <v>119</v>
      </c>
      <c r="P3587">
        <f t="shared" ref="P3587:P3650" si="253">IFERROR(ROUND(E3587/L3587,2),0)</f>
        <v>176.09</v>
      </c>
      <c r="Q3587" t="s">
        <v>8315</v>
      </c>
      <c r="R3587" t="s">
        <v>8316</v>
      </c>
      <c r="S3587" s="13">
        <f t="shared" ref="S3587:S3650" si="254">(((J3587/60)/60)/24)+DATE(1970,1,1)</f>
        <v>41964.716319444444</v>
      </c>
      <c r="T3587" s="13">
        <f t="shared" ref="T3587:T3650" si="255">(((I3587/60)/60)/24)+DATE(1970,1,1)</f>
        <v>41994.716319444444</v>
      </c>
      <c r="U3587">
        <f t="shared" si="251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52"/>
        <v>109</v>
      </c>
      <c r="P3588">
        <f t="shared" si="253"/>
        <v>151.97999999999999</v>
      </c>
      <c r="Q3588" t="s">
        <v>8315</v>
      </c>
      <c r="R3588" t="s">
        <v>8316</v>
      </c>
      <c r="S3588" s="13">
        <f t="shared" si="254"/>
        <v>42576.697569444441</v>
      </c>
      <c r="T3588" s="13">
        <f t="shared" si="255"/>
        <v>42636.697569444441</v>
      </c>
      <c r="U3588">
        <f t="shared" si="251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52"/>
        <v>127</v>
      </c>
      <c r="P3589">
        <f t="shared" si="253"/>
        <v>22.61</v>
      </c>
      <c r="Q3589" t="s">
        <v>8315</v>
      </c>
      <c r="R3589" t="s">
        <v>8316</v>
      </c>
      <c r="S3589" s="13">
        <f t="shared" si="254"/>
        <v>42503.539976851855</v>
      </c>
      <c r="T3589" s="13">
        <f t="shared" si="255"/>
        <v>42548.791666666672</v>
      </c>
      <c r="U3589">
        <f t="shared" si="251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52"/>
        <v>101</v>
      </c>
      <c r="P3590">
        <f t="shared" si="253"/>
        <v>18.27</v>
      </c>
      <c r="Q3590" t="s">
        <v>8315</v>
      </c>
      <c r="R3590" t="s">
        <v>8316</v>
      </c>
      <c r="S3590" s="13">
        <f t="shared" si="254"/>
        <v>42101.828819444447</v>
      </c>
      <c r="T3590" s="13">
        <f t="shared" si="255"/>
        <v>42123.958333333328</v>
      </c>
      <c r="U3590">
        <f t="shared" si="251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52"/>
        <v>128</v>
      </c>
      <c r="P3591">
        <f t="shared" si="253"/>
        <v>82.26</v>
      </c>
      <c r="Q3591" t="s">
        <v>8315</v>
      </c>
      <c r="R3591" t="s">
        <v>8316</v>
      </c>
      <c r="S3591" s="13">
        <f t="shared" si="254"/>
        <v>42125.647534722222</v>
      </c>
      <c r="T3591" s="13">
        <f t="shared" si="255"/>
        <v>42150.647534722222</v>
      </c>
      <c r="U3591">
        <f t="shared" si="251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52"/>
        <v>100</v>
      </c>
      <c r="P3592">
        <f t="shared" si="253"/>
        <v>68.53</v>
      </c>
      <c r="Q3592" t="s">
        <v>8315</v>
      </c>
      <c r="R3592" t="s">
        <v>8316</v>
      </c>
      <c r="S3592" s="13">
        <f t="shared" si="254"/>
        <v>41902.333726851852</v>
      </c>
      <c r="T3592" s="13">
        <f t="shared" si="255"/>
        <v>41932.333726851852</v>
      </c>
      <c r="U3592">
        <f t="shared" si="251"/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52"/>
        <v>175</v>
      </c>
      <c r="P3593">
        <f t="shared" si="253"/>
        <v>68.06</v>
      </c>
      <c r="Q3593" t="s">
        <v>8315</v>
      </c>
      <c r="R3593" t="s">
        <v>8316</v>
      </c>
      <c r="S3593" s="13">
        <f t="shared" si="254"/>
        <v>42003.948425925926</v>
      </c>
      <c r="T3593" s="13">
        <f t="shared" si="255"/>
        <v>42028.207638888889</v>
      </c>
      <c r="U3593">
        <f t="shared" si="251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52"/>
        <v>127</v>
      </c>
      <c r="P3594">
        <f t="shared" si="253"/>
        <v>72.709999999999994</v>
      </c>
      <c r="Q3594" t="s">
        <v>8315</v>
      </c>
      <c r="R3594" t="s">
        <v>8316</v>
      </c>
      <c r="S3594" s="13">
        <f t="shared" si="254"/>
        <v>41988.829942129625</v>
      </c>
      <c r="T3594" s="13">
        <f t="shared" si="255"/>
        <v>42046.207638888889</v>
      </c>
      <c r="U3594">
        <f t="shared" si="251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52"/>
        <v>111</v>
      </c>
      <c r="P3595">
        <f t="shared" si="253"/>
        <v>77.19</v>
      </c>
      <c r="Q3595" t="s">
        <v>8315</v>
      </c>
      <c r="R3595" t="s">
        <v>8316</v>
      </c>
      <c r="S3595" s="13">
        <f t="shared" si="254"/>
        <v>41974.898599537039</v>
      </c>
      <c r="T3595" s="13">
        <f t="shared" si="255"/>
        <v>42009.851388888885</v>
      </c>
      <c r="U3595">
        <f t="shared" si="251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52"/>
        <v>126</v>
      </c>
      <c r="P3596">
        <f t="shared" si="253"/>
        <v>55.97</v>
      </c>
      <c r="Q3596" t="s">
        <v>8315</v>
      </c>
      <c r="R3596" t="s">
        <v>8316</v>
      </c>
      <c r="S3596" s="13">
        <f t="shared" si="254"/>
        <v>42592.066921296297</v>
      </c>
      <c r="T3596" s="13">
        <f t="shared" si="255"/>
        <v>42617.066921296297</v>
      </c>
      <c r="U3596">
        <f t="shared" si="251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52"/>
        <v>119</v>
      </c>
      <c r="P3597">
        <f t="shared" si="253"/>
        <v>49.69</v>
      </c>
      <c r="Q3597" t="s">
        <v>8315</v>
      </c>
      <c r="R3597" t="s">
        <v>8316</v>
      </c>
      <c r="S3597" s="13">
        <f t="shared" si="254"/>
        <v>42050.008368055554</v>
      </c>
      <c r="T3597" s="13">
        <f t="shared" si="255"/>
        <v>42076.290972222225</v>
      </c>
      <c r="U3597">
        <f t="shared" si="251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52"/>
        <v>108</v>
      </c>
      <c r="P3598">
        <f t="shared" si="253"/>
        <v>79</v>
      </c>
      <c r="Q3598" t="s">
        <v>8315</v>
      </c>
      <c r="R3598" t="s">
        <v>8316</v>
      </c>
      <c r="S3598" s="13">
        <f t="shared" si="254"/>
        <v>41856.715069444443</v>
      </c>
      <c r="T3598" s="13">
        <f t="shared" si="255"/>
        <v>41877.715069444443</v>
      </c>
      <c r="U3598">
        <f t="shared" si="251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52"/>
        <v>103</v>
      </c>
      <c r="P3599">
        <f t="shared" si="253"/>
        <v>77.73</v>
      </c>
      <c r="Q3599" t="s">
        <v>8315</v>
      </c>
      <c r="R3599" t="s">
        <v>8316</v>
      </c>
      <c r="S3599" s="13">
        <f t="shared" si="254"/>
        <v>42417.585532407407</v>
      </c>
      <c r="T3599" s="13">
        <f t="shared" si="255"/>
        <v>42432.249305555553</v>
      </c>
      <c r="U3599">
        <f t="shared" si="251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52"/>
        <v>110</v>
      </c>
      <c r="P3600">
        <f t="shared" si="253"/>
        <v>40.78</v>
      </c>
      <c r="Q3600" t="s">
        <v>8315</v>
      </c>
      <c r="R3600" t="s">
        <v>8316</v>
      </c>
      <c r="S3600" s="13">
        <f t="shared" si="254"/>
        <v>41866.79886574074</v>
      </c>
      <c r="T3600" s="13">
        <f t="shared" si="255"/>
        <v>41885.207638888889</v>
      </c>
      <c r="U3600">
        <f t="shared" si="251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52"/>
        <v>202</v>
      </c>
      <c r="P3601">
        <f t="shared" si="253"/>
        <v>59.41</v>
      </c>
      <c r="Q3601" t="s">
        <v>8315</v>
      </c>
      <c r="R3601" t="s">
        <v>8316</v>
      </c>
      <c r="S3601" s="13">
        <f t="shared" si="254"/>
        <v>42220.79487268519</v>
      </c>
      <c r="T3601" s="13">
        <f t="shared" si="255"/>
        <v>42246</v>
      </c>
      <c r="U3601">
        <f t="shared" ref="U3601:U3664" si="256">YEAR(S3601)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52"/>
        <v>130</v>
      </c>
      <c r="P3602">
        <f t="shared" si="253"/>
        <v>3.25</v>
      </c>
      <c r="Q3602" t="s">
        <v>8315</v>
      </c>
      <c r="R3602" t="s">
        <v>8316</v>
      </c>
      <c r="S3602" s="13">
        <f t="shared" si="254"/>
        <v>42628.849120370374</v>
      </c>
      <c r="T3602" s="13">
        <f t="shared" si="255"/>
        <v>42656.849120370374</v>
      </c>
      <c r="U3602">
        <f t="shared" si="25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52"/>
        <v>104</v>
      </c>
      <c r="P3603">
        <f t="shared" si="253"/>
        <v>39.380000000000003</v>
      </c>
      <c r="Q3603" t="s">
        <v>8315</v>
      </c>
      <c r="R3603" t="s">
        <v>8316</v>
      </c>
      <c r="S3603" s="13">
        <f t="shared" si="254"/>
        <v>41990.99863425926</v>
      </c>
      <c r="T3603" s="13">
        <f t="shared" si="255"/>
        <v>42020.99863425926</v>
      </c>
      <c r="U3603">
        <f t="shared" si="25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52"/>
        <v>100</v>
      </c>
      <c r="P3604">
        <f t="shared" si="253"/>
        <v>81.67</v>
      </c>
      <c r="Q3604" t="s">
        <v>8315</v>
      </c>
      <c r="R3604" t="s">
        <v>8316</v>
      </c>
      <c r="S3604" s="13">
        <f t="shared" si="254"/>
        <v>42447.894432870366</v>
      </c>
      <c r="T3604" s="13">
        <f t="shared" si="255"/>
        <v>42507.894432870366</v>
      </c>
      <c r="U3604">
        <f t="shared" si="256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52"/>
        <v>171</v>
      </c>
      <c r="P3605">
        <f t="shared" si="253"/>
        <v>44.91</v>
      </c>
      <c r="Q3605" t="s">
        <v>8315</v>
      </c>
      <c r="R3605" t="s">
        <v>8316</v>
      </c>
      <c r="S3605" s="13">
        <f t="shared" si="254"/>
        <v>42283.864351851851</v>
      </c>
      <c r="T3605" s="13">
        <f t="shared" si="255"/>
        <v>42313.906018518523</v>
      </c>
      <c r="U3605">
        <f t="shared" si="256"/>
        <v>2015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52"/>
        <v>113</v>
      </c>
      <c r="P3606">
        <f t="shared" si="253"/>
        <v>49.06</v>
      </c>
      <c r="Q3606" t="s">
        <v>8315</v>
      </c>
      <c r="R3606" t="s">
        <v>8316</v>
      </c>
      <c r="S3606" s="13">
        <f t="shared" si="254"/>
        <v>42483.015694444446</v>
      </c>
      <c r="T3606" s="13">
        <f t="shared" si="255"/>
        <v>42489.290972222225</v>
      </c>
      <c r="U3606">
        <f t="shared" si="25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52"/>
        <v>184</v>
      </c>
      <c r="P3607">
        <f t="shared" si="253"/>
        <v>30.67</v>
      </c>
      <c r="Q3607" t="s">
        <v>8315</v>
      </c>
      <c r="R3607" t="s">
        <v>8316</v>
      </c>
      <c r="S3607" s="13">
        <f t="shared" si="254"/>
        <v>42383.793124999997</v>
      </c>
      <c r="T3607" s="13">
        <f t="shared" si="255"/>
        <v>42413.793124999997</v>
      </c>
      <c r="U3607">
        <f t="shared" si="256"/>
        <v>2016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52"/>
        <v>130</v>
      </c>
      <c r="P3608">
        <f t="shared" si="253"/>
        <v>61.06</v>
      </c>
      <c r="Q3608" t="s">
        <v>8315</v>
      </c>
      <c r="R3608" t="s">
        <v>8316</v>
      </c>
      <c r="S3608" s="13">
        <f t="shared" si="254"/>
        <v>42566.604826388888</v>
      </c>
      <c r="T3608" s="13">
        <f t="shared" si="255"/>
        <v>42596.604826388888</v>
      </c>
      <c r="U3608">
        <f t="shared" si="25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52"/>
        <v>105</v>
      </c>
      <c r="P3609">
        <f t="shared" si="253"/>
        <v>29</v>
      </c>
      <c r="Q3609" t="s">
        <v>8315</v>
      </c>
      <c r="R3609" t="s">
        <v>8316</v>
      </c>
      <c r="S3609" s="13">
        <f t="shared" si="254"/>
        <v>42338.963912037041</v>
      </c>
      <c r="T3609" s="13">
        <f t="shared" si="255"/>
        <v>42353</v>
      </c>
      <c r="U3609">
        <f t="shared" si="25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52"/>
        <v>100</v>
      </c>
      <c r="P3610">
        <f t="shared" si="253"/>
        <v>29.63</v>
      </c>
      <c r="Q3610" t="s">
        <v>8315</v>
      </c>
      <c r="R3610" t="s">
        <v>8316</v>
      </c>
      <c r="S3610" s="13">
        <f t="shared" si="254"/>
        <v>42506.709375000006</v>
      </c>
      <c r="T3610" s="13">
        <f t="shared" si="255"/>
        <v>42538.583333333328</v>
      </c>
      <c r="U3610">
        <f t="shared" si="256"/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52"/>
        <v>153</v>
      </c>
      <c r="P3611">
        <f t="shared" si="253"/>
        <v>143.1</v>
      </c>
      <c r="Q3611" t="s">
        <v>8315</v>
      </c>
      <c r="R3611" t="s">
        <v>8316</v>
      </c>
      <c r="S3611" s="13">
        <f t="shared" si="254"/>
        <v>42429.991724537031</v>
      </c>
      <c r="T3611" s="13">
        <f t="shared" si="255"/>
        <v>42459.950057870374</v>
      </c>
      <c r="U3611">
        <f t="shared" si="25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52"/>
        <v>162</v>
      </c>
      <c r="P3612">
        <f t="shared" si="253"/>
        <v>52.35</v>
      </c>
      <c r="Q3612" t="s">
        <v>8315</v>
      </c>
      <c r="R3612" t="s">
        <v>8316</v>
      </c>
      <c r="S3612" s="13">
        <f t="shared" si="254"/>
        <v>42203.432129629626</v>
      </c>
      <c r="T3612" s="13">
        <f t="shared" si="255"/>
        <v>42233.432129629626</v>
      </c>
      <c r="U3612">
        <f t="shared" si="256"/>
        <v>2015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52"/>
        <v>136</v>
      </c>
      <c r="P3613">
        <f t="shared" si="253"/>
        <v>66.67</v>
      </c>
      <c r="Q3613" t="s">
        <v>8315</v>
      </c>
      <c r="R3613" t="s">
        <v>8316</v>
      </c>
      <c r="S3613" s="13">
        <f t="shared" si="254"/>
        <v>42072.370381944449</v>
      </c>
      <c r="T3613" s="13">
        <f t="shared" si="255"/>
        <v>42102.370381944449</v>
      </c>
      <c r="U3613">
        <f t="shared" si="256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52"/>
        <v>144</v>
      </c>
      <c r="P3614">
        <f t="shared" si="253"/>
        <v>126.67</v>
      </c>
      <c r="Q3614" t="s">
        <v>8315</v>
      </c>
      <c r="R3614" t="s">
        <v>8316</v>
      </c>
      <c r="S3614" s="13">
        <f t="shared" si="254"/>
        <v>41789.726979166669</v>
      </c>
      <c r="T3614" s="13">
        <f t="shared" si="255"/>
        <v>41799.726979166669</v>
      </c>
      <c r="U3614">
        <f t="shared" si="25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52"/>
        <v>100</v>
      </c>
      <c r="P3615">
        <f t="shared" si="253"/>
        <v>62.5</v>
      </c>
      <c r="Q3615" t="s">
        <v>8315</v>
      </c>
      <c r="R3615" t="s">
        <v>8316</v>
      </c>
      <c r="S3615" s="13">
        <f t="shared" si="254"/>
        <v>41788.58997685185</v>
      </c>
      <c r="T3615" s="13">
        <f t="shared" si="255"/>
        <v>41818.58997685185</v>
      </c>
      <c r="U3615">
        <f t="shared" si="25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52"/>
        <v>101</v>
      </c>
      <c r="P3616">
        <f t="shared" si="253"/>
        <v>35.49</v>
      </c>
      <c r="Q3616" t="s">
        <v>8315</v>
      </c>
      <c r="R3616" t="s">
        <v>8316</v>
      </c>
      <c r="S3616" s="13">
        <f t="shared" si="254"/>
        <v>42144.041851851856</v>
      </c>
      <c r="T3616" s="13">
        <f t="shared" si="255"/>
        <v>42174.041851851856</v>
      </c>
      <c r="U3616">
        <f t="shared" si="256"/>
        <v>2015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52"/>
        <v>107</v>
      </c>
      <c r="P3617">
        <f t="shared" si="253"/>
        <v>37.08</v>
      </c>
      <c r="Q3617" t="s">
        <v>8315</v>
      </c>
      <c r="R3617" t="s">
        <v>8316</v>
      </c>
      <c r="S3617" s="13">
        <f t="shared" si="254"/>
        <v>42318.593703703707</v>
      </c>
      <c r="T3617" s="13">
        <f t="shared" si="255"/>
        <v>42348.593703703707</v>
      </c>
      <c r="U3617">
        <f t="shared" si="25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52"/>
        <v>125</v>
      </c>
      <c r="P3618">
        <f t="shared" si="253"/>
        <v>69.33</v>
      </c>
      <c r="Q3618" t="s">
        <v>8315</v>
      </c>
      <c r="R3618" t="s">
        <v>8316</v>
      </c>
      <c r="S3618" s="13">
        <f t="shared" si="254"/>
        <v>42052.949814814812</v>
      </c>
      <c r="T3618" s="13">
        <f t="shared" si="255"/>
        <v>42082.908148148148</v>
      </c>
      <c r="U3618">
        <f t="shared" si="256"/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52"/>
        <v>119</v>
      </c>
      <c r="P3619">
        <f t="shared" si="253"/>
        <v>17.25</v>
      </c>
      <c r="Q3619" t="s">
        <v>8315</v>
      </c>
      <c r="R3619" t="s">
        <v>8316</v>
      </c>
      <c r="S3619" s="13">
        <f t="shared" si="254"/>
        <v>42779.610289351855</v>
      </c>
      <c r="T3619" s="13">
        <f t="shared" si="255"/>
        <v>42794</v>
      </c>
      <c r="U3619">
        <f t="shared" si="256"/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52"/>
        <v>101</v>
      </c>
      <c r="P3620">
        <f t="shared" si="253"/>
        <v>36.07</v>
      </c>
      <c r="Q3620" t="s">
        <v>8315</v>
      </c>
      <c r="R3620" t="s">
        <v>8316</v>
      </c>
      <c r="S3620" s="13">
        <f t="shared" si="254"/>
        <v>42128.627893518518</v>
      </c>
      <c r="T3620" s="13">
        <f t="shared" si="255"/>
        <v>42158.627893518518</v>
      </c>
      <c r="U3620">
        <f t="shared" si="256"/>
        <v>2015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52"/>
        <v>113</v>
      </c>
      <c r="P3621">
        <f t="shared" si="253"/>
        <v>66.47</v>
      </c>
      <c r="Q3621" t="s">
        <v>8315</v>
      </c>
      <c r="R3621" t="s">
        <v>8316</v>
      </c>
      <c r="S3621" s="13">
        <f t="shared" si="254"/>
        <v>42661.132245370376</v>
      </c>
      <c r="T3621" s="13">
        <f t="shared" si="255"/>
        <v>42693.916666666672</v>
      </c>
      <c r="U3621">
        <f t="shared" si="256"/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52"/>
        <v>105</v>
      </c>
      <c r="P3622">
        <f t="shared" si="253"/>
        <v>56.07</v>
      </c>
      <c r="Q3622" t="s">
        <v>8315</v>
      </c>
      <c r="R3622" t="s">
        <v>8316</v>
      </c>
      <c r="S3622" s="13">
        <f t="shared" si="254"/>
        <v>42037.938206018516</v>
      </c>
      <c r="T3622" s="13">
        <f t="shared" si="255"/>
        <v>42068.166666666672</v>
      </c>
      <c r="U3622">
        <f t="shared" si="256"/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52"/>
        <v>110</v>
      </c>
      <c r="P3623">
        <f t="shared" si="253"/>
        <v>47.03</v>
      </c>
      <c r="Q3623" t="s">
        <v>8315</v>
      </c>
      <c r="R3623" t="s">
        <v>8316</v>
      </c>
      <c r="S3623" s="13">
        <f t="shared" si="254"/>
        <v>42619.935694444444</v>
      </c>
      <c r="T3623" s="13">
        <f t="shared" si="255"/>
        <v>42643.875</v>
      </c>
      <c r="U3623">
        <f t="shared" si="25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52"/>
        <v>100</v>
      </c>
      <c r="P3624">
        <f t="shared" si="253"/>
        <v>47.67</v>
      </c>
      <c r="Q3624" t="s">
        <v>8315</v>
      </c>
      <c r="R3624" t="s">
        <v>8316</v>
      </c>
      <c r="S3624" s="13">
        <f t="shared" si="254"/>
        <v>41877.221886574072</v>
      </c>
      <c r="T3624" s="13">
        <f t="shared" si="255"/>
        <v>41910.140972222223</v>
      </c>
      <c r="U3624">
        <f t="shared" si="256"/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52"/>
        <v>120</v>
      </c>
      <c r="P3625">
        <f t="shared" si="253"/>
        <v>88.24</v>
      </c>
      <c r="Q3625" t="s">
        <v>8315</v>
      </c>
      <c r="R3625" t="s">
        <v>8316</v>
      </c>
      <c r="S3625" s="13">
        <f t="shared" si="254"/>
        <v>41828.736921296295</v>
      </c>
      <c r="T3625" s="13">
        <f t="shared" si="255"/>
        <v>41846.291666666664</v>
      </c>
      <c r="U3625">
        <f t="shared" si="25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52"/>
        <v>105</v>
      </c>
      <c r="P3626">
        <f t="shared" si="253"/>
        <v>80.72</v>
      </c>
      <c r="Q3626" t="s">
        <v>8315</v>
      </c>
      <c r="R3626" t="s">
        <v>8316</v>
      </c>
      <c r="S3626" s="13">
        <f t="shared" si="254"/>
        <v>42545.774189814809</v>
      </c>
      <c r="T3626" s="13">
        <f t="shared" si="255"/>
        <v>42605.774189814809</v>
      </c>
      <c r="U3626">
        <f t="shared" si="25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52"/>
        <v>103</v>
      </c>
      <c r="P3627">
        <f t="shared" si="253"/>
        <v>39.49</v>
      </c>
      <c r="Q3627" t="s">
        <v>8315</v>
      </c>
      <c r="R3627" t="s">
        <v>8316</v>
      </c>
      <c r="S3627" s="13">
        <f t="shared" si="254"/>
        <v>42157.652511574073</v>
      </c>
      <c r="T3627" s="13">
        <f t="shared" si="255"/>
        <v>42187.652511574073</v>
      </c>
      <c r="U3627">
        <f t="shared" si="256"/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52"/>
        <v>102</v>
      </c>
      <c r="P3628">
        <f t="shared" si="253"/>
        <v>84.85</v>
      </c>
      <c r="Q3628" t="s">
        <v>8315</v>
      </c>
      <c r="R3628" t="s">
        <v>8316</v>
      </c>
      <c r="S3628" s="13">
        <f t="shared" si="254"/>
        <v>41846.667326388888</v>
      </c>
      <c r="T3628" s="13">
        <f t="shared" si="255"/>
        <v>41867.667326388888</v>
      </c>
      <c r="U3628">
        <f t="shared" si="256"/>
        <v>2014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52"/>
        <v>100</v>
      </c>
      <c r="P3629">
        <f t="shared" si="253"/>
        <v>68.97</v>
      </c>
      <c r="Q3629" t="s">
        <v>8315</v>
      </c>
      <c r="R3629" t="s">
        <v>8316</v>
      </c>
      <c r="S3629" s="13">
        <f t="shared" si="254"/>
        <v>42460.741747685184</v>
      </c>
      <c r="T3629" s="13">
        <f t="shared" si="255"/>
        <v>42511.165972222225</v>
      </c>
      <c r="U3629">
        <f t="shared" si="256"/>
        <v>2016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52"/>
        <v>0</v>
      </c>
      <c r="P3630">
        <f t="shared" si="253"/>
        <v>0</v>
      </c>
      <c r="Q3630" t="s">
        <v>8315</v>
      </c>
      <c r="R3630" t="s">
        <v>8357</v>
      </c>
      <c r="S3630" s="13">
        <f t="shared" si="254"/>
        <v>42291.833287037036</v>
      </c>
      <c r="T3630" s="13">
        <f t="shared" si="255"/>
        <v>42351.874953703707</v>
      </c>
      <c r="U3630">
        <f t="shared" si="25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52"/>
        <v>0</v>
      </c>
      <c r="P3631">
        <f t="shared" si="253"/>
        <v>1</v>
      </c>
      <c r="Q3631" t="s">
        <v>8315</v>
      </c>
      <c r="R3631" t="s">
        <v>8357</v>
      </c>
      <c r="S3631" s="13">
        <f t="shared" si="254"/>
        <v>42437.094490740739</v>
      </c>
      <c r="T3631" s="13">
        <f t="shared" si="255"/>
        <v>42495.708333333328</v>
      </c>
      <c r="U3631">
        <f t="shared" si="256"/>
        <v>2016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52"/>
        <v>0</v>
      </c>
      <c r="P3632">
        <f t="shared" si="253"/>
        <v>1</v>
      </c>
      <c r="Q3632" t="s">
        <v>8315</v>
      </c>
      <c r="R3632" t="s">
        <v>8357</v>
      </c>
      <c r="S3632" s="13">
        <f t="shared" si="254"/>
        <v>41942.84710648148</v>
      </c>
      <c r="T3632" s="13">
        <f t="shared" si="255"/>
        <v>41972.888773148152</v>
      </c>
      <c r="U3632">
        <f t="shared" si="25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52"/>
        <v>51</v>
      </c>
      <c r="P3633">
        <f t="shared" si="253"/>
        <v>147.88</v>
      </c>
      <c r="Q3633" t="s">
        <v>8315</v>
      </c>
      <c r="R3633" t="s">
        <v>8357</v>
      </c>
      <c r="S3633" s="13">
        <f t="shared" si="254"/>
        <v>41880.753437499996</v>
      </c>
      <c r="T3633" s="13">
        <f t="shared" si="255"/>
        <v>41905.165972222225</v>
      </c>
      <c r="U3633">
        <f t="shared" si="256"/>
        <v>2014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52"/>
        <v>20</v>
      </c>
      <c r="P3634">
        <f t="shared" si="253"/>
        <v>100</v>
      </c>
      <c r="Q3634" t="s">
        <v>8315</v>
      </c>
      <c r="R3634" t="s">
        <v>8357</v>
      </c>
      <c r="S3634" s="13">
        <f t="shared" si="254"/>
        <v>41946.936909722222</v>
      </c>
      <c r="T3634" s="13">
        <f t="shared" si="255"/>
        <v>41966.936909722222</v>
      </c>
      <c r="U3634">
        <f t="shared" si="25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52"/>
        <v>35</v>
      </c>
      <c r="P3635">
        <f t="shared" si="253"/>
        <v>56.84</v>
      </c>
      <c r="Q3635" t="s">
        <v>8315</v>
      </c>
      <c r="R3635" t="s">
        <v>8357</v>
      </c>
      <c r="S3635" s="13">
        <f t="shared" si="254"/>
        <v>42649.623460648145</v>
      </c>
      <c r="T3635" s="13">
        <f t="shared" si="255"/>
        <v>42693.041666666672</v>
      </c>
      <c r="U3635">
        <f t="shared" si="256"/>
        <v>2016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52"/>
        <v>4</v>
      </c>
      <c r="P3636">
        <f t="shared" si="253"/>
        <v>176.94</v>
      </c>
      <c r="Q3636" t="s">
        <v>8315</v>
      </c>
      <c r="R3636" t="s">
        <v>8357</v>
      </c>
      <c r="S3636" s="13">
        <f t="shared" si="254"/>
        <v>42701.166365740741</v>
      </c>
      <c r="T3636" s="13">
        <f t="shared" si="255"/>
        <v>42749.165972222225</v>
      </c>
      <c r="U3636">
        <f t="shared" si="25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52"/>
        <v>36</v>
      </c>
      <c r="P3637">
        <f t="shared" si="253"/>
        <v>127.6</v>
      </c>
      <c r="Q3637" t="s">
        <v>8315</v>
      </c>
      <c r="R3637" t="s">
        <v>8357</v>
      </c>
      <c r="S3637" s="13">
        <f t="shared" si="254"/>
        <v>42450.88282407407</v>
      </c>
      <c r="T3637" s="13">
        <f t="shared" si="255"/>
        <v>42480.88282407407</v>
      </c>
      <c r="U3637">
        <f t="shared" si="25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52"/>
        <v>0</v>
      </c>
      <c r="P3638">
        <f t="shared" si="253"/>
        <v>0</v>
      </c>
      <c r="Q3638" t="s">
        <v>8315</v>
      </c>
      <c r="R3638" t="s">
        <v>8357</v>
      </c>
      <c r="S3638" s="13">
        <f t="shared" si="254"/>
        <v>42226.694780092599</v>
      </c>
      <c r="T3638" s="13">
        <f t="shared" si="255"/>
        <v>42261.694780092599</v>
      </c>
      <c r="U3638">
        <f t="shared" si="25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52"/>
        <v>31</v>
      </c>
      <c r="P3639">
        <f t="shared" si="253"/>
        <v>66.14</v>
      </c>
      <c r="Q3639" t="s">
        <v>8315</v>
      </c>
      <c r="R3639" t="s">
        <v>8357</v>
      </c>
      <c r="S3639" s="13">
        <f t="shared" si="254"/>
        <v>41975.700636574074</v>
      </c>
      <c r="T3639" s="13">
        <f t="shared" si="255"/>
        <v>42005.700636574074</v>
      </c>
      <c r="U3639">
        <f t="shared" si="25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52"/>
        <v>7</v>
      </c>
      <c r="P3640">
        <f t="shared" si="253"/>
        <v>108</v>
      </c>
      <c r="Q3640" t="s">
        <v>8315</v>
      </c>
      <c r="R3640" t="s">
        <v>8357</v>
      </c>
      <c r="S3640" s="13">
        <f t="shared" si="254"/>
        <v>42053.672824074078</v>
      </c>
      <c r="T3640" s="13">
        <f t="shared" si="255"/>
        <v>42113.631157407406</v>
      </c>
      <c r="U3640">
        <f t="shared" si="25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52"/>
        <v>0</v>
      </c>
      <c r="P3641">
        <f t="shared" si="253"/>
        <v>1</v>
      </c>
      <c r="Q3641" t="s">
        <v>8315</v>
      </c>
      <c r="R3641" t="s">
        <v>8357</v>
      </c>
      <c r="S3641" s="13">
        <f t="shared" si="254"/>
        <v>42590.677152777775</v>
      </c>
      <c r="T3641" s="13">
        <f t="shared" si="255"/>
        <v>42650.632638888885</v>
      </c>
      <c r="U3641">
        <f t="shared" si="25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52"/>
        <v>6</v>
      </c>
      <c r="P3642">
        <f t="shared" si="253"/>
        <v>18.329999999999998</v>
      </c>
      <c r="Q3642" t="s">
        <v>8315</v>
      </c>
      <c r="R3642" t="s">
        <v>8357</v>
      </c>
      <c r="S3642" s="13">
        <f t="shared" si="254"/>
        <v>42104.781597222223</v>
      </c>
      <c r="T3642" s="13">
        <f t="shared" si="255"/>
        <v>42134.781597222223</v>
      </c>
      <c r="U3642">
        <f t="shared" si="256"/>
        <v>2015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52"/>
        <v>0</v>
      </c>
      <c r="P3643">
        <f t="shared" si="253"/>
        <v>0</v>
      </c>
      <c r="Q3643" t="s">
        <v>8315</v>
      </c>
      <c r="R3643" t="s">
        <v>8357</v>
      </c>
      <c r="S3643" s="13">
        <f t="shared" si="254"/>
        <v>41899.627071759263</v>
      </c>
      <c r="T3643" s="13">
        <f t="shared" si="255"/>
        <v>41917.208333333336</v>
      </c>
      <c r="U3643">
        <f t="shared" si="25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52"/>
        <v>2</v>
      </c>
      <c r="P3644">
        <f t="shared" si="253"/>
        <v>7.5</v>
      </c>
      <c r="Q3644" t="s">
        <v>8315</v>
      </c>
      <c r="R3644" t="s">
        <v>8357</v>
      </c>
      <c r="S3644" s="13">
        <f t="shared" si="254"/>
        <v>42297.816284722227</v>
      </c>
      <c r="T3644" s="13">
        <f t="shared" si="255"/>
        <v>42338.708333333328</v>
      </c>
      <c r="U3644">
        <f t="shared" si="25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52"/>
        <v>0</v>
      </c>
      <c r="P3645">
        <f t="shared" si="253"/>
        <v>0</v>
      </c>
      <c r="Q3645" t="s">
        <v>8315</v>
      </c>
      <c r="R3645" t="s">
        <v>8357</v>
      </c>
      <c r="S3645" s="13">
        <f t="shared" si="254"/>
        <v>42285.143969907411</v>
      </c>
      <c r="T3645" s="13">
        <f t="shared" si="255"/>
        <v>42325.185636574075</v>
      </c>
      <c r="U3645">
        <f t="shared" si="25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52"/>
        <v>16</v>
      </c>
      <c r="P3646">
        <f t="shared" si="253"/>
        <v>68.42</v>
      </c>
      <c r="Q3646" t="s">
        <v>8315</v>
      </c>
      <c r="R3646" t="s">
        <v>8357</v>
      </c>
      <c r="S3646" s="13">
        <f t="shared" si="254"/>
        <v>42409.241747685184</v>
      </c>
      <c r="T3646" s="13">
        <f t="shared" si="255"/>
        <v>42437.207638888889</v>
      </c>
      <c r="U3646">
        <f t="shared" si="256"/>
        <v>2016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52"/>
        <v>0</v>
      </c>
      <c r="P3647">
        <f t="shared" si="253"/>
        <v>1</v>
      </c>
      <c r="Q3647" t="s">
        <v>8315</v>
      </c>
      <c r="R3647" t="s">
        <v>8357</v>
      </c>
      <c r="S3647" s="13">
        <f t="shared" si="254"/>
        <v>42665.970347222217</v>
      </c>
      <c r="T3647" s="13">
        <f t="shared" si="255"/>
        <v>42696.012013888889</v>
      </c>
      <c r="U3647">
        <f t="shared" si="25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52"/>
        <v>5</v>
      </c>
      <c r="P3648">
        <f t="shared" si="253"/>
        <v>60.13</v>
      </c>
      <c r="Q3648" t="s">
        <v>8315</v>
      </c>
      <c r="R3648" t="s">
        <v>8357</v>
      </c>
      <c r="S3648" s="13">
        <f t="shared" si="254"/>
        <v>42140.421319444446</v>
      </c>
      <c r="T3648" s="13">
        <f t="shared" si="255"/>
        <v>42171.979166666672</v>
      </c>
      <c r="U3648">
        <f t="shared" si="256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52"/>
        <v>6</v>
      </c>
      <c r="P3649">
        <f t="shared" si="253"/>
        <v>15</v>
      </c>
      <c r="Q3649" t="s">
        <v>8315</v>
      </c>
      <c r="R3649" t="s">
        <v>8357</v>
      </c>
      <c r="S3649" s="13">
        <f t="shared" si="254"/>
        <v>42598.749155092592</v>
      </c>
      <c r="T3649" s="13">
        <f t="shared" si="255"/>
        <v>42643.749155092592</v>
      </c>
      <c r="U3649">
        <f t="shared" si="25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57">ROUND(E3650/D3650*100,0)</f>
        <v>100</v>
      </c>
      <c r="P3650">
        <f t="shared" si="253"/>
        <v>550.04</v>
      </c>
      <c r="Q3650" t="s">
        <v>8315</v>
      </c>
      <c r="R3650" t="s">
        <v>8316</v>
      </c>
      <c r="S3650" s="13">
        <f t="shared" si="254"/>
        <v>41887.292187500003</v>
      </c>
      <c r="T3650" s="13">
        <f t="shared" si="255"/>
        <v>41917.292187500003</v>
      </c>
      <c r="U3650">
        <f t="shared" si="25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57"/>
        <v>104</v>
      </c>
      <c r="P3651">
        <f t="shared" ref="P3651:P3714" si="258">IFERROR(ROUND(E3651/L3651,2),0)</f>
        <v>97.5</v>
      </c>
      <c r="Q3651" t="s">
        <v>8315</v>
      </c>
      <c r="R3651" t="s">
        <v>8316</v>
      </c>
      <c r="S3651" s="13">
        <f t="shared" ref="S3651:S3714" si="259">(((J3651/60)/60)/24)+DATE(1970,1,1)</f>
        <v>41780.712893518517</v>
      </c>
      <c r="T3651" s="13">
        <f t="shared" ref="T3651:T3714" si="260">(((I3651/60)/60)/24)+DATE(1970,1,1)</f>
        <v>41806.712893518517</v>
      </c>
      <c r="U3651">
        <f t="shared" si="256"/>
        <v>2014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57"/>
        <v>100</v>
      </c>
      <c r="P3652">
        <f t="shared" si="258"/>
        <v>29.41</v>
      </c>
      <c r="Q3652" t="s">
        <v>8315</v>
      </c>
      <c r="R3652" t="s">
        <v>8316</v>
      </c>
      <c r="S3652" s="13">
        <f t="shared" si="259"/>
        <v>42381.478981481487</v>
      </c>
      <c r="T3652" s="13">
        <f t="shared" si="260"/>
        <v>42402.478981481487</v>
      </c>
      <c r="U3652">
        <f t="shared" si="256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57"/>
        <v>104</v>
      </c>
      <c r="P3653">
        <f t="shared" si="258"/>
        <v>57.78</v>
      </c>
      <c r="Q3653" t="s">
        <v>8315</v>
      </c>
      <c r="R3653" t="s">
        <v>8316</v>
      </c>
      <c r="S3653" s="13">
        <f t="shared" si="259"/>
        <v>41828.646319444444</v>
      </c>
      <c r="T3653" s="13">
        <f t="shared" si="260"/>
        <v>41861.665972222225</v>
      </c>
      <c r="U3653">
        <f t="shared" si="256"/>
        <v>2014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57"/>
        <v>251</v>
      </c>
      <c r="P3654">
        <f t="shared" si="258"/>
        <v>44.24</v>
      </c>
      <c r="Q3654" t="s">
        <v>8315</v>
      </c>
      <c r="R3654" t="s">
        <v>8316</v>
      </c>
      <c r="S3654" s="13">
        <f t="shared" si="259"/>
        <v>42596.644699074073</v>
      </c>
      <c r="T3654" s="13">
        <f t="shared" si="260"/>
        <v>42607.165972222225</v>
      </c>
      <c r="U3654">
        <f t="shared" si="256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57"/>
        <v>101</v>
      </c>
      <c r="P3655">
        <f t="shared" si="258"/>
        <v>60.91</v>
      </c>
      <c r="Q3655" t="s">
        <v>8315</v>
      </c>
      <c r="R3655" t="s">
        <v>8316</v>
      </c>
      <c r="S3655" s="13">
        <f t="shared" si="259"/>
        <v>42191.363506944443</v>
      </c>
      <c r="T3655" s="13">
        <f t="shared" si="260"/>
        <v>42221.363506944443</v>
      </c>
      <c r="U3655">
        <f t="shared" si="256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57"/>
        <v>174</v>
      </c>
      <c r="P3656">
        <f t="shared" si="258"/>
        <v>68.84</v>
      </c>
      <c r="Q3656" t="s">
        <v>8315</v>
      </c>
      <c r="R3656" t="s">
        <v>8316</v>
      </c>
      <c r="S3656" s="13">
        <f t="shared" si="259"/>
        <v>42440.416504629626</v>
      </c>
      <c r="T3656" s="13">
        <f t="shared" si="260"/>
        <v>42463.708333333328</v>
      </c>
      <c r="U3656">
        <f t="shared" si="256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57"/>
        <v>116</v>
      </c>
      <c r="P3657">
        <f t="shared" si="258"/>
        <v>73.58</v>
      </c>
      <c r="Q3657" t="s">
        <v>8315</v>
      </c>
      <c r="R3657" t="s">
        <v>8316</v>
      </c>
      <c r="S3657" s="13">
        <f t="shared" si="259"/>
        <v>42173.803217592591</v>
      </c>
      <c r="T3657" s="13">
        <f t="shared" si="260"/>
        <v>42203.290972222225</v>
      </c>
      <c r="U3657">
        <f t="shared" si="256"/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57"/>
        <v>106</v>
      </c>
      <c r="P3658">
        <f t="shared" si="258"/>
        <v>115.02</v>
      </c>
      <c r="Q3658" t="s">
        <v>8315</v>
      </c>
      <c r="R3658" t="s">
        <v>8316</v>
      </c>
      <c r="S3658" s="13">
        <f t="shared" si="259"/>
        <v>42737.910138888896</v>
      </c>
      <c r="T3658" s="13">
        <f t="shared" si="260"/>
        <v>42767.957638888889</v>
      </c>
      <c r="U3658">
        <f t="shared" si="256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57"/>
        <v>111</v>
      </c>
      <c r="P3659">
        <f t="shared" si="258"/>
        <v>110.75</v>
      </c>
      <c r="Q3659" t="s">
        <v>8315</v>
      </c>
      <c r="R3659" t="s">
        <v>8316</v>
      </c>
      <c r="S3659" s="13">
        <f t="shared" si="259"/>
        <v>42499.629849537043</v>
      </c>
      <c r="T3659" s="13">
        <f t="shared" si="260"/>
        <v>42522.904166666667</v>
      </c>
      <c r="U3659">
        <f t="shared" si="256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57"/>
        <v>101</v>
      </c>
      <c r="P3660">
        <f t="shared" si="258"/>
        <v>75.5</v>
      </c>
      <c r="Q3660" t="s">
        <v>8315</v>
      </c>
      <c r="R3660" t="s">
        <v>8316</v>
      </c>
      <c r="S3660" s="13">
        <f t="shared" si="259"/>
        <v>41775.858564814815</v>
      </c>
      <c r="T3660" s="13">
        <f t="shared" si="260"/>
        <v>41822.165972222225</v>
      </c>
      <c r="U3660">
        <f t="shared" si="256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57"/>
        <v>102</v>
      </c>
      <c r="P3661">
        <f t="shared" si="258"/>
        <v>235.46</v>
      </c>
      <c r="Q3661" t="s">
        <v>8315</v>
      </c>
      <c r="R3661" t="s">
        <v>8316</v>
      </c>
      <c r="S3661" s="13">
        <f t="shared" si="259"/>
        <v>42055.277199074073</v>
      </c>
      <c r="T3661" s="13">
        <f t="shared" si="260"/>
        <v>42082.610416666663</v>
      </c>
      <c r="U3661">
        <f t="shared" si="256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57"/>
        <v>100</v>
      </c>
      <c r="P3662">
        <f t="shared" si="258"/>
        <v>11.36</v>
      </c>
      <c r="Q3662" t="s">
        <v>8315</v>
      </c>
      <c r="R3662" t="s">
        <v>8316</v>
      </c>
      <c r="S3662" s="13">
        <f t="shared" si="259"/>
        <v>41971.881076388891</v>
      </c>
      <c r="T3662" s="13">
        <f t="shared" si="260"/>
        <v>41996.881076388891</v>
      </c>
      <c r="U3662">
        <f t="shared" si="256"/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57"/>
        <v>111</v>
      </c>
      <c r="P3663">
        <f t="shared" si="258"/>
        <v>92.5</v>
      </c>
      <c r="Q3663" t="s">
        <v>8315</v>
      </c>
      <c r="R3663" t="s">
        <v>8316</v>
      </c>
      <c r="S3663" s="13">
        <f t="shared" si="259"/>
        <v>42447.896666666667</v>
      </c>
      <c r="T3663" s="13">
        <f t="shared" si="260"/>
        <v>42470.166666666672</v>
      </c>
      <c r="U3663">
        <f t="shared" si="256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57"/>
        <v>101</v>
      </c>
      <c r="P3664">
        <f t="shared" si="258"/>
        <v>202.85</v>
      </c>
      <c r="Q3664" t="s">
        <v>8315</v>
      </c>
      <c r="R3664" t="s">
        <v>8316</v>
      </c>
      <c r="S3664" s="13">
        <f t="shared" si="259"/>
        <v>42064.220069444447</v>
      </c>
      <c r="T3664" s="13">
        <f t="shared" si="260"/>
        <v>42094.178402777776</v>
      </c>
      <c r="U3664">
        <f t="shared" si="256"/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57"/>
        <v>104</v>
      </c>
      <c r="P3665">
        <f t="shared" si="258"/>
        <v>26</v>
      </c>
      <c r="Q3665" t="s">
        <v>8315</v>
      </c>
      <c r="R3665" t="s">
        <v>8316</v>
      </c>
      <c r="S3665" s="13">
        <f t="shared" si="259"/>
        <v>42665.451736111107</v>
      </c>
      <c r="T3665" s="13">
        <f t="shared" si="260"/>
        <v>42725.493402777778</v>
      </c>
      <c r="U3665">
        <f t="shared" ref="U3665:U3728" si="261">YEAR(S3665)</f>
        <v>2016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57"/>
        <v>109</v>
      </c>
      <c r="P3666">
        <f t="shared" si="258"/>
        <v>46.05</v>
      </c>
      <c r="Q3666" t="s">
        <v>8315</v>
      </c>
      <c r="R3666" t="s">
        <v>8316</v>
      </c>
      <c r="S3666" s="13">
        <f t="shared" si="259"/>
        <v>42523.248715277776</v>
      </c>
      <c r="T3666" s="13">
        <f t="shared" si="260"/>
        <v>42537.248715277776</v>
      </c>
      <c r="U3666">
        <f t="shared" si="261"/>
        <v>2016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57"/>
        <v>115</v>
      </c>
      <c r="P3667">
        <f t="shared" si="258"/>
        <v>51</v>
      </c>
      <c r="Q3667" t="s">
        <v>8315</v>
      </c>
      <c r="R3667" t="s">
        <v>8316</v>
      </c>
      <c r="S3667" s="13">
        <f t="shared" si="259"/>
        <v>42294.808124999996</v>
      </c>
      <c r="T3667" s="13">
        <f t="shared" si="260"/>
        <v>42305.829166666663</v>
      </c>
      <c r="U3667">
        <f t="shared" si="261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57"/>
        <v>100</v>
      </c>
      <c r="P3668">
        <f t="shared" si="258"/>
        <v>31.58</v>
      </c>
      <c r="Q3668" t="s">
        <v>8315</v>
      </c>
      <c r="R3668" t="s">
        <v>8316</v>
      </c>
      <c r="S3668" s="13">
        <f t="shared" si="259"/>
        <v>41822.90488425926</v>
      </c>
      <c r="T3668" s="13">
        <f t="shared" si="260"/>
        <v>41844.291666666664</v>
      </c>
      <c r="U3668">
        <f t="shared" si="261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57"/>
        <v>103</v>
      </c>
      <c r="P3669">
        <f t="shared" si="258"/>
        <v>53.36</v>
      </c>
      <c r="Q3669" t="s">
        <v>8315</v>
      </c>
      <c r="R3669" t="s">
        <v>8316</v>
      </c>
      <c r="S3669" s="13">
        <f t="shared" si="259"/>
        <v>42173.970127314817</v>
      </c>
      <c r="T3669" s="13">
        <f t="shared" si="260"/>
        <v>42203.970127314817</v>
      </c>
      <c r="U3669">
        <f t="shared" si="261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57"/>
        <v>104</v>
      </c>
      <c r="P3670">
        <f t="shared" si="258"/>
        <v>36.96</v>
      </c>
      <c r="Q3670" t="s">
        <v>8315</v>
      </c>
      <c r="R3670" t="s">
        <v>8316</v>
      </c>
      <c r="S3670" s="13">
        <f t="shared" si="259"/>
        <v>42185.556157407409</v>
      </c>
      <c r="T3670" s="13">
        <f t="shared" si="260"/>
        <v>42208.772916666669</v>
      </c>
      <c r="U3670">
        <f t="shared" si="261"/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57"/>
        <v>138</v>
      </c>
      <c r="P3671">
        <f t="shared" si="258"/>
        <v>81.290000000000006</v>
      </c>
      <c r="Q3671" t="s">
        <v>8315</v>
      </c>
      <c r="R3671" t="s">
        <v>8316</v>
      </c>
      <c r="S3671" s="13">
        <f t="shared" si="259"/>
        <v>42136.675196759257</v>
      </c>
      <c r="T3671" s="13">
        <f t="shared" si="260"/>
        <v>42166.675196759257</v>
      </c>
      <c r="U3671">
        <f t="shared" si="261"/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57"/>
        <v>110</v>
      </c>
      <c r="P3672">
        <f t="shared" si="258"/>
        <v>20.079999999999998</v>
      </c>
      <c r="Q3672" t="s">
        <v>8315</v>
      </c>
      <c r="R3672" t="s">
        <v>8316</v>
      </c>
      <c r="S3672" s="13">
        <f t="shared" si="259"/>
        <v>42142.514016203699</v>
      </c>
      <c r="T3672" s="13">
        <f t="shared" si="260"/>
        <v>42155.958333333328</v>
      </c>
      <c r="U3672">
        <f t="shared" si="261"/>
        <v>2015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57"/>
        <v>101</v>
      </c>
      <c r="P3673">
        <f t="shared" si="258"/>
        <v>88.25</v>
      </c>
      <c r="Q3673" t="s">
        <v>8315</v>
      </c>
      <c r="R3673" t="s">
        <v>8316</v>
      </c>
      <c r="S3673" s="13">
        <f t="shared" si="259"/>
        <v>41820.62809027778</v>
      </c>
      <c r="T3673" s="13">
        <f t="shared" si="260"/>
        <v>41841.165972222225</v>
      </c>
      <c r="U3673">
        <f t="shared" si="261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57"/>
        <v>102</v>
      </c>
      <c r="P3674">
        <f t="shared" si="258"/>
        <v>53.44</v>
      </c>
      <c r="Q3674" t="s">
        <v>8315</v>
      </c>
      <c r="R3674" t="s">
        <v>8316</v>
      </c>
      <c r="S3674" s="13">
        <f t="shared" si="259"/>
        <v>41878.946574074071</v>
      </c>
      <c r="T3674" s="13">
        <f t="shared" si="260"/>
        <v>41908.946574074071</v>
      </c>
      <c r="U3674">
        <f t="shared" si="26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57"/>
        <v>114</v>
      </c>
      <c r="P3675">
        <f t="shared" si="258"/>
        <v>39.869999999999997</v>
      </c>
      <c r="Q3675" t="s">
        <v>8315</v>
      </c>
      <c r="R3675" t="s">
        <v>8316</v>
      </c>
      <c r="S3675" s="13">
        <f t="shared" si="259"/>
        <v>41914.295104166667</v>
      </c>
      <c r="T3675" s="13">
        <f t="shared" si="260"/>
        <v>41948.536111111112</v>
      </c>
      <c r="U3675">
        <f t="shared" si="261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57"/>
        <v>100</v>
      </c>
      <c r="P3676">
        <f t="shared" si="258"/>
        <v>145.16</v>
      </c>
      <c r="Q3676" t="s">
        <v>8315</v>
      </c>
      <c r="R3676" t="s">
        <v>8316</v>
      </c>
      <c r="S3676" s="13">
        <f t="shared" si="259"/>
        <v>42556.873020833329</v>
      </c>
      <c r="T3676" s="13">
        <f t="shared" si="260"/>
        <v>42616.873020833329</v>
      </c>
      <c r="U3676">
        <f t="shared" si="261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57"/>
        <v>140</v>
      </c>
      <c r="P3677">
        <f t="shared" si="258"/>
        <v>23.33</v>
      </c>
      <c r="Q3677" t="s">
        <v>8315</v>
      </c>
      <c r="R3677" t="s">
        <v>8316</v>
      </c>
      <c r="S3677" s="13">
        <f t="shared" si="259"/>
        <v>42493.597013888888</v>
      </c>
      <c r="T3677" s="13">
        <f t="shared" si="260"/>
        <v>42505.958333333328</v>
      </c>
      <c r="U3677">
        <f t="shared" si="261"/>
        <v>2016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57"/>
        <v>129</v>
      </c>
      <c r="P3678">
        <f t="shared" si="258"/>
        <v>64.38</v>
      </c>
      <c r="Q3678" t="s">
        <v>8315</v>
      </c>
      <c r="R3678" t="s">
        <v>8316</v>
      </c>
      <c r="S3678" s="13">
        <f t="shared" si="259"/>
        <v>41876.815787037034</v>
      </c>
      <c r="T3678" s="13">
        <f t="shared" si="260"/>
        <v>41894.815787037034</v>
      </c>
      <c r="U3678">
        <f t="shared" si="261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7"/>
        <v>103</v>
      </c>
      <c r="P3679">
        <f t="shared" si="258"/>
        <v>62.05</v>
      </c>
      <c r="Q3679" t="s">
        <v>8315</v>
      </c>
      <c r="R3679" t="s">
        <v>8316</v>
      </c>
      <c r="S3679" s="13">
        <f t="shared" si="259"/>
        <v>41802.574282407404</v>
      </c>
      <c r="T3679" s="13">
        <f t="shared" si="260"/>
        <v>41823.165972222225</v>
      </c>
      <c r="U3679">
        <f t="shared" si="261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57"/>
        <v>103</v>
      </c>
      <c r="P3680">
        <f t="shared" si="258"/>
        <v>66.13</v>
      </c>
      <c r="Q3680" t="s">
        <v>8315</v>
      </c>
      <c r="R3680" t="s">
        <v>8316</v>
      </c>
      <c r="S3680" s="13">
        <f t="shared" si="259"/>
        <v>42120.531226851846</v>
      </c>
      <c r="T3680" s="13">
        <f t="shared" si="260"/>
        <v>42155.531226851846</v>
      </c>
      <c r="U3680">
        <f t="shared" si="261"/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57"/>
        <v>110</v>
      </c>
      <c r="P3681">
        <f t="shared" si="258"/>
        <v>73.400000000000006</v>
      </c>
      <c r="Q3681" t="s">
        <v>8315</v>
      </c>
      <c r="R3681" t="s">
        <v>8316</v>
      </c>
      <c r="S3681" s="13">
        <f t="shared" si="259"/>
        <v>41786.761354166665</v>
      </c>
      <c r="T3681" s="13">
        <f t="shared" si="260"/>
        <v>41821.207638888889</v>
      </c>
      <c r="U3681">
        <f t="shared" si="261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57"/>
        <v>113</v>
      </c>
      <c r="P3682">
        <f t="shared" si="258"/>
        <v>99.5</v>
      </c>
      <c r="Q3682" t="s">
        <v>8315</v>
      </c>
      <c r="R3682" t="s">
        <v>8316</v>
      </c>
      <c r="S3682" s="13">
        <f t="shared" si="259"/>
        <v>42627.454097222217</v>
      </c>
      <c r="T3682" s="13">
        <f t="shared" si="260"/>
        <v>42648.454097222217</v>
      </c>
      <c r="U3682">
        <f t="shared" si="261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57"/>
        <v>112</v>
      </c>
      <c r="P3683">
        <f t="shared" si="258"/>
        <v>62.17</v>
      </c>
      <c r="Q3683" t="s">
        <v>8315</v>
      </c>
      <c r="R3683" t="s">
        <v>8316</v>
      </c>
      <c r="S3683" s="13">
        <f t="shared" si="259"/>
        <v>42374.651504629626</v>
      </c>
      <c r="T3683" s="13">
        <f t="shared" si="260"/>
        <v>42384.651504629626</v>
      </c>
      <c r="U3683">
        <f t="shared" si="26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57"/>
        <v>139</v>
      </c>
      <c r="P3684">
        <f t="shared" si="258"/>
        <v>62.33</v>
      </c>
      <c r="Q3684" t="s">
        <v>8315</v>
      </c>
      <c r="R3684" t="s">
        <v>8316</v>
      </c>
      <c r="S3684" s="13">
        <f t="shared" si="259"/>
        <v>41772.685393518521</v>
      </c>
      <c r="T3684" s="13">
        <f t="shared" si="260"/>
        <v>41806.290972222225</v>
      </c>
      <c r="U3684">
        <f t="shared" si="261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57"/>
        <v>111</v>
      </c>
      <c r="P3685">
        <f t="shared" si="258"/>
        <v>58.79</v>
      </c>
      <c r="Q3685" t="s">
        <v>8315</v>
      </c>
      <c r="R3685" t="s">
        <v>8316</v>
      </c>
      <c r="S3685" s="13">
        <f t="shared" si="259"/>
        <v>42633.116851851853</v>
      </c>
      <c r="T3685" s="13">
        <f t="shared" si="260"/>
        <v>42663.116851851853</v>
      </c>
      <c r="U3685">
        <f t="shared" si="261"/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57"/>
        <v>139</v>
      </c>
      <c r="P3686">
        <f t="shared" si="258"/>
        <v>45.35</v>
      </c>
      <c r="Q3686" t="s">
        <v>8315</v>
      </c>
      <c r="R3686" t="s">
        <v>8316</v>
      </c>
      <c r="S3686" s="13">
        <f t="shared" si="259"/>
        <v>42219.180393518516</v>
      </c>
      <c r="T3686" s="13">
        <f t="shared" si="260"/>
        <v>42249.180393518516</v>
      </c>
      <c r="U3686">
        <f t="shared" si="26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57"/>
        <v>106</v>
      </c>
      <c r="P3687">
        <f t="shared" si="258"/>
        <v>41.94</v>
      </c>
      <c r="Q3687" t="s">
        <v>8315</v>
      </c>
      <c r="R3687" t="s">
        <v>8316</v>
      </c>
      <c r="S3687" s="13">
        <f t="shared" si="259"/>
        <v>41753.593275462961</v>
      </c>
      <c r="T3687" s="13">
        <f t="shared" si="260"/>
        <v>41778.875</v>
      </c>
      <c r="U3687">
        <f t="shared" si="261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57"/>
        <v>101</v>
      </c>
      <c r="P3688">
        <f t="shared" si="258"/>
        <v>59.17</v>
      </c>
      <c r="Q3688" t="s">
        <v>8315</v>
      </c>
      <c r="R3688" t="s">
        <v>8316</v>
      </c>
      <c r="S3688" s="13">
        <f t="shared" si="259"/>
        <v>42230.662731481483</v>
      </c>
      <c r="T3688" s="13">
        <f t="shared" si="260"/>
        <v>42245.165972222225</v>
      </c>
      <c r="U3688">
        <f t="shared" si="261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57"/>
        <v>100</v>
      </c>
      <c r="P3689">
        <f t="shared" si="258"/>
        <v>200.49</v>
      </c>
      <c r="Q3689" t="s">
        <v>8315</v>
      </c>
      <c r="R3689" t="s">
        <v>8316</v>
      </c>
      <c r="S3689" s="13">
        <f t="shared" si="259"/>
        <v>41787.218229166669</v>
      </c>
      <c r="T3689" s="13">
        <f t="shared" si="260"/>
        <v>41817.218229166669</v>
      </c>
      <c r="U3689">
        <f t="shared" si="261"/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57"/>
        <v>109</v>
      </c>
      <c r="P3690">
        <f t="shared" si="258"/>
        <v>83.97</v>
      </c>
      <c r="Q3690" t="s">
        <v>8315</v>
      </c>
      <c r="R3690" t="s">
        <v>8316</v>
      </c>
      <c r="S3690" s="13">
        <f t="shared" si="259"/>
        <v>41829.787083333329</v>
      </c>
      <c r="T3690" s="13">
        <f t="shared" si="260"/>
        <v>41859.787083333329</v>
      </c>
      <c r="U3690">
        <f t="shared" si="261"/>
        <v>2014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57"/>
        <v>118</v>
      </c>
      <c r="P3691">
        <f t="shared" si="258"/>
        <v>57.26</v>
      </c>
      <c r="Q3691" t="s">
        <v>8315</v>
      </c>
      <c r="R3691" t="s">
        <v>8316</v>
      </c>
      <c r="S3691" s="13">
        <f t="shared" si="259"/>
        <v>42147.826840277776</v>
      </c>
      <c r="T3691" s="13">
        <f t="shared" si="260"/>
        <v>42176.934027777781</v>
      </c>
      <c r="U3691">
        <f t="shared" si="261"/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57"/>
        <v>120</v>
      </c>
      <c r="P3692">
        <f t="shared" si="258"/>
        <v>58.06</v>
      </c>
      <c r="Q3692" t="s">
        <v>8315</v>
      </c>
      <c r="R3692" t="s">
        <v>8316</v>
      </c>
      <c r="S3692" s="13">
        <f t="shared" si="259"/>
        <v>41940.598182870373</v>
      </c>
      <c r="T3692" s="13">
        <f t="shared" si="260"/>
        <v>41970.639849537038</v>
      </c>
      <c r="U3692">
        <f t="shared" si="26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57"/>
        <v>128</v>
      </c>
      <c r="P3693">
        <f t="shared" si="258"/>
        <v>186.8</v>
      </c>
      <c r="Q3693" t="s">
        <v>8315</v>
      </c>
      <c r="R3693" t="s">
        <v>8316</v>
      </c>
      <c r="S3693" s="13">
        <f t="shared" si="259"/>
        <v>42020.700567129628</v>
      </c>
      <c r="T3693" s="13">
        <f t="shared" si="260"/>
        <v>42065.207638888889</v>
      </c>
      <c r="U3693">
        <f t="shared" si="26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57"/>
        <v>126</v>
      </c>
      <c r="P3694">
        <f t="shared" si="258"/>
        <v>74.12</v>
      </c>
      <c r="Q3694" t="s">
        <v>8315</v>
      </c>
      <c r="R3694" t="s">
        <v>8316</v>
      </c>
      <c r="S3694" s="13">
        <f t="shared" si="259"/>
        <v>41891.96503472222</v>
      </c>
      <c r="T3694" s="13">
        <f t="shared" si="260"/>
        <v>41901</v>
      </c>
      <c r="U3694">
        <f t="shared" si="261"/>
        <v>2014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57"/>
        <v>129</v>
      </c>
      <c r="P3695">
        <f t="shared" si="258"/>
        <v>30.71</v>
      </c>
      <c r="Q3695" t="s">
        <v>8315</v>
      </c>
      <c r="R3695" t="s">
        <v>8316</v>
      </c>
      <c r="S3695" s="13">
        <f t="shared" si="259"/>
        <v>42309.191307870366</v>
      </c>
      <c r="T3695" s="13">
        <f t="shared" si="260"/>
        <v>42338.9375</v>
      </c>
      <c r="U3695">
        <f t="shared" si="261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57"/>
        <v>107</v>
      </c>
      <c r="P3696">
        <f t="shared" si="258"/>
        <v>62.67</v>
      </c>
      <c r="Q3696" t="s">
        <v>8315</v>
      </c>
      <c r="R3696" t="s">
        <v>8316</v>
      </c>
      <c r="S3696" s="13">
        <f t="shared" si="259"/>
        <v>42490.133877314816</v>
      </c>
      <c r="T3696" s="13">
        <f t="shared" si="260"/>
        <v>42527.083333333328</v>
      </c>
      <c r="U3696">
        <f t="shared" si="261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57"/>
        <v>100</v>
      </c>
      <c r="P3697">
        <f t="shared" si="258"/>
        <v>121.36</v>
      </c>
      <c r="Q3697" t="s">
        <v>8315</v>
      </c>
      <c r="R3697" t="s">
        <v>8316</v>
      </c>
      <c r="S3697" s="13">
        <f t="shared" si="259"/>
        <v>41995.870486111111</v>
      </c>
      <c r="T3697" s="13">
        <f t="shared" si="260"/>
        <v>42015.870486111111</v>
      </c>
      <c r="U3697">
        <f t="shared" si="26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57"/>
        <v>155</v>
      </c>
      <c r="P3698">
        <f t="shared" si="258"/>
        <v>39.74</v>
      </c>
      <c r="Q3698" t="s">
        <v>8315</v>
      </c>
      <c r="R3698" t="s">
        <v>8316</v>
      </c>
      <c r="S3698" s="13">
        <f t="shared" si="259"/>
        <v>41988.617083333331</v>
      </c>
      <c r="T3698" s="13">
        <f t="shared" si="260"/>
        <v>42048.617083333331</v>
      </c>
      <c r="U3698">
        <f t="shared" si="261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57"/>
        <v>108</v>
      </c>
      <c r="P3699">
        <f t="shared" si="258"/>
        <v>72</v>
      </c>
      <c r="Q3699" t="s">
        <v>8315</v>
      </c>
      <c r="R3699" t="s">
        <v>8316</v>
      </c>
      <c r="S3699" s="13">
        <f t="shared" si="259"/>
        <v>42479.465833333335</v>
      </c>
      <c r="T3699" s="13">
        <f t="shared" si="260"/>
        <v>42500.465833333335</v>
      </c>
      <c r="U3699">
        <f t="shared" si="261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57"/>
        <v>111</v>
      </c>
      <c r="P3700">
        <f t="shared" si="258"/>
        <v>40.630000000000003</v>
      </c>
      <c r="Q3700" t="s">
        <v>8315</v>
      </c>
      <c r="R3700" t="s">
        <v>8316</v>
      </c>
      <c r="S3700" s="13">
        <f t="shared" si="259"/>
        <v>42401.806562500002</v>
      </c>
      <c r="T3700" s="13">
        <f t="shared" si="260"/>
        <v>42431.806562500002</v>
      </c>
      <c r="U3700">
        <f t="shared" si="261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57"/>
        <v>101</v>
      </c>
      <c r="P3701">
        <f t="shared" si="258"/>
        <v>63</v>
      </c>
      <c r="Q3701" t="s">
        <v>8315</v>
      </c>
      <c r="R3701" t="s">
        <v>8316</v>
      </c>
      <c r="S3701" s="13">
        <f t="shared" si="259"/>
        <v>41897.602037037039</v>
      </c>
      <c r="T3701" s="13">
        <f t="shared" si="260"/>
        <v>41927.602037037039</v>
      </c>
      <c r="U3701">
        <f t="shared" si="26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57"/>
        <v>121</v>
      </c>
      <c r="P3702">
        <f t="shared" si="258"/>
        <v>33.67</v>
      </c>
      <c r="Q3702" t="s">
        <v>8315</v>
      </c>
      <c r="R3702" t="s">
        <v>8316</v>
      </c>
      <c r="S3702" s="13">
        <f t="shared" si="259"/>
        <v>41882.585648148146</v>
      </c>
      <c r="T3702" s="13">
        <f t="shared" si="260"/>
        <v>41912.666666666664</v>
      </c>
      <c r="U3702">
        <f t="shared" si="261"/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57"/>
        <v>100</v>
      </c>
      <c r="P3703">
        <f t="shared" si="258"/>
        <v>38.590000000000003</v>
      </c>
      <c r="Q3703" t="s">
        <v>8315</v>
      </c>
      <c r="R3703" t="s">
        <v>8316</v>
      </c>
      <c r="S3703" s="13">
        <f t="shared" si="259"/>
        <v>42129.541585648149</v>
      </c>
      <c r="T3703" s="13">
        <f t="shared" si="260"/>
        <v>42159.541585648149</v>
      </c>
      <c r="U3703">
        <f t="shared" si="26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57"/>
        <v>109</v>
      </c>
      <c r="P3704">
        <f t="shared" si="258"/>
        <v>155.94999999999999</v>
      </c>
      <c r="Q3704" t="s">
        <v>8315</v>
      </c>
      <c r="R3704" t="s">
        <v>8316</v>
      </c>
      <c r="S3704" s="13">
        <f t="shared" si="259"/>
        <v>42524.53800925926</v>
      </c>
      <c r="T3704" s="13">
        <f t="shared" si="260"/>
        <v>42561.957638888889</v>
      </c>
      <c r="U3704">
        <f t="shared" si="261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57"/>
        <v>123</v>
      </c>
      <c r="P3705">
        <f t="shared" si="258"/>
        <v>43.2</v>
      </c>
      <c r="Q3705" t="s">
        <v>8315</v>
      </c>
      <c r="R3705" t="s">
        <v>8316</v>
      </c>
      <c r="S3705" s="13">
        <f t="shared" si="259"/>
        <v>42556.504490740743</v>
      </c>
      <c r="T3705" s="13">
        <f t="shared" si="260"/>
        <v>42595.290972222225</v>
      </c>
      <c r="U3705">
        <f t="shared" si="261"/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57"/>
        <v>136</v>
      </c>
      <c r="P3706">
        <f t="shared" si="258"/>
        <v>15.15</v>
      </c>
      <c r="Q3706" t="s">
        <v>8315</v>
      </c>
      <c r="R3706" t="s">
        <v>8316</v>
      </c>
      <c r="S3706" s="13">
        <f t="shared" si="259"/>
        <v>42461.689745370371</v>
      </c>
      <c r="T3706" s="13">
        <f t="shared" si="260"/>
        <v>42521.689745370371</v>
      </c>
      <c r="U3706">
        <f t="shared" si="261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57"/>
        <v>103</v>
      </c>
      <c r="P3707">
        <f t="shared" si="258"/>
        <v>83.57</v>
      </c>
      <c r="Q3707" t="s">
        <v>8315</v>
      </c>
      <c r="R3707" t="s">
        <v>8316</v>
      </c>
      <c r="S3707" s="13">
        <f t="shared" si="259"/>
        <v>41792.542986111112</v>
      </c>
      <c r="T3707" s="13">
        <f t="shared" si="260"/>
        <v>41813.75</v>
      </c>
      <c r="U3707">
        <f t="shared" si="26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57"/>
        <v>121</v>
      </c>
      <c r="P3708">
        <f t="shared" si="258"/>
        <v>140</v>
      </c>
      <c r="Q3708" t="s">
        <v>8315</v>
      </c>
      <c r="R3708" t="s">
        <v>8316</v>
      </c>
      <c r="S3708" s="13">
        <f t="shared" si="259"/>
        <v>41879.913761574076</v>
      </c>
      <c r="T3708" s="13">
        <f t="shared" si="260"/>
        <v>41894.913761574076</v>
      </c>
      <c r="U3708">
        <f t="shared" si="26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57"/>
        <v>186</v>
      </c>
      <c r="P3709">
        <f t="shared" si="258"/>
        <v>80.87</v>
      </c>
      <c r="Q3709" t="s">
        <v>8315</v>
      </c>
      <c r="R3709" t="s">
        <v>8316</v>
      </c>
      <c r="S3709" s="13">
        <f t="shared" si="259"/>
        <v>42552.048356481479</v>
      </c>
      <c r="T3709" s="13">
        <f t="shared" si="260"/>
        <v>42573.226388888885</v>
      </c>
      <c r="U3709">
        <f t="shared" si="261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57"/>
        <v>300</v>
      </c>
      <c r="P3710">
        <f t="shared" si="258"/>
        <v>53.85</v>
      </c>
      <c r="Q3710" t="s">
        <v>8315</v>
      </c>
      <c r="R3710" t="s">
        <v>8316</v>
      </c>
      <c r="S3710" s="13">
        <f t="shared" si="259"/>
        <v>41810.142199074071</v>
      </c>
      <c r="T3710" s="13">
        <f t="shared" si="260"/>
        <v>41824.142199074071</v>
      </c>
      <c r="U3710">
        <f t="shared" si="26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57"/>
        <v>108</v>
      </c>
      <c r="P3711">
        <f t="shared" si="258"/>
        <v>30.93</v>
      </c>
      <c r="Q3711" t="s">
        <v>8315</v>
      </c>
      <c r="R3711" t="s">
        <v>8316</v>
      </c>
      <c r="S3711" s="13">
        <f t="shared" si="259"/>
        <v>41785.707708333335</v>
      </c>
      <c r="T3711" s="13">
        <f t="shared" si="260"/>
        <v>41815.707708333335</v>
      </c>
      <c r="U3711">
        <f t="shared" si="26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57"/>
        <v>141</v>
      </c>
      <c r="P3712">
        <f t="shared" si="258"/>
        <v>67.959999999999994</v>
      </c>
      <c r="Q3712" t="s">
        <v>8315</v>
      </c>
      <c r="R3712" t="s">
        <v>8316</v>
      </c>
      <c r="S3712" s="13">
        <f t="shared" si="259"/>
        <v>42072.576249999998</v>
      </c>
      <c r="T3712" s="13">
        <f t="shared" si="260"/>
        <v>42097.576249999998</v>
      </c>
      <c r="U3712">
        <f t="shared" si="26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57"/>
        <v>114</v>
      </c>
      <c r="P3713">
        <f t="shared" si="258"/>
        <v>27.14</v>
      </c>
      <c r="Q3713" t="s">
        <v>8315</v>
      </c>
      <c r="R3713" t="s">
        <v>8316</v>
      </c>
      <c r="S3713" s="13">
        <f t="shared" si="259"/>
        <v>41779.724224537036</v>
      </c>
      <c r="T3713" s="13">
        <f t="shared" si="260"/>
        <v>41805.666666666664</v>
      </c>
      <c r="U3713">
        <f t="shared" si="261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62">ROUND(E3714/D3714*100,0)</f>
        <v>154</v>
      </c>
      <c r="P3714">
        <f t="shared" si="258"/>
        <v>110.87</v>
      </c>
      <c r="Q3714" t="s">
        <v>8315</v>
      </c>
      <c r="R3714" t="s">
        <v>8316</v>
      </c>
      <c r="S3714" s="13">
        <f t="shared" si="259"/>
        <v>42134.172071759262</v>
      </c>
      <c r="T3714" s="13">
        <f t="shared" si="260"/>
        <v>42155.290972222225</v>
      </c>
      <c r="U3714">
        <f t="shared" si="26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62"/>
        <v>102</v>
      </c>
      <c r="P3715">
        <f t="shared" ref="P3715:P3778" si="263">IFERROR(ROUND(E3715/L3715,2),0)</f>
        <v>106.84</v>
      </c>
      <c r="Q3715" t="s">
        <v>8315</v>
      </c>
      <c r="R3715" t="s">
        <v>8316</v>
      </c>
      <c r="S3715" s="13">
        <f t="shared" ref="S3715:S3778" si="264">(((J3715/60)/60)/24)+DATE(1970,1,1)</f>
        <v>42505.738032407404</v>
      </c>
      <c r="T3715" s="13">
        <f t="shared" ref="T3715:T3778" si="265">(((I3715/60)/60)/24)+DATE(1970,1,1)</f>
        <v>42525.738032407404</v>
      </c>
      <c r="U3715">
        <f t="shared" si="261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62"/>
        <v>102</v>
      </c>
      <c r="P3716">
        <f t="shared" si="263"/>
        <v>105.52</v>
      </c>
      <c r="Q3716" t="s">
        <v>8315</v>
      </c>
      <c r="R3716" t="s">
        <v>8316</v>
      </c>
      <c r="S3716" s="13">
        <f t="shared" si="264"/>
        <v>42118.556331018524</v>
      </c>
      <c r="T3716" s="13">
        <f t="shared" si="265"/>
        <v>42150.165972222225</v>
      </c>
      <c r="U3716">
        <f t="shared" si="261"/>
        <v>2015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62"/>
        <v>103</v>
      </c>
      <c r="P3717">
        <f t="shared" si="263"/>
        <v>132.96</v>
      </c>
      <c r="Q3717" t="s">
        <v>8315</v>
      </c>
      <c r="R3717" t="s">
        <v>8316</v>
      </c>
      <c r="S3717" s="13">
        <f t="shared" si="264"/>
        <v>42036.995590277773</v>
      </c>
      <c r="T3717" s="13">
        <f t="shared" si="265"/>
        <v>42094.536111111112</v>
      </c>
      <c r="U3717">
        <f t="shared" si="261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62"/>
        <v>156</v>
      </c>
      <c r="P3718">
        <f t="shared" si="263"/>
        <v>51.92</v>
      </c>
      <c r="Q3718" t="s">
        <v>8315</v>
      </c>
      <c r="R3718" t="s">
        <v>8316</v>
      </c>
      <c r="S3718" s="13">
        <f t="shared" si="264"/>
        <v>42360.887835648144</v>
      </c>
      <c r="T3718" s="13">
        <f t="shared" si="265"/>
        <v>42390.887835648144</v>
      </c>
      <c r="U3718">
        <f t="shared" si="261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62"/>
        <v>101</v>
      </c>
      <c r="P3719">
        <f t="shared" si="263"/>
        <v>310</v>
      </c>
      <c r="Q3719" t="s">
        <v>8315</v>
      </c>
      <c r="R3719" t="s">
        <v>8316</v>
      </c>
      <c r="S3719" s="13">
        <f t="shared" si="264"/>
        <v>42102.866307870368</v>
      </c>
      <c r="T3719" s="13">
        <f t="shared" si="265"/>
        <v>42133.866307870368</v>
      </c>
      <c r="U3719">
        <f t="shared" si="261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62"/>
        <v>239</v>
      </c>
      <c r="P3720">
        <f t="shared" si="263"/>
        <v>26.02</v>
      </c>
      <c r="Q3720" t="s">
        <v>8315</v>
      </c>
      <c r="R3720" t="s">
        <v>8316</v>
      </c>
      <c r="S3720" s="13">
        <f t="shared" si="264"/>
        <v>42032.716145833328</v>
      </c>
      <c r="T3720" s="13">
        <f t="shared" si="265"/>
        <v>42062.716145833328</v>
      </c>
      <c r="U3720">
        <f t="shared" si="261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62"/>
        <v>210</v>
      </c>
      <c r="P3721">
        <f t="shared" si="263"/>
        <v>105</v>
      </c>
      <c r="Q3721" t="s">
        <v>8315</v>
      </c>
      <c r="R3721" t="s">
        <v>8316</v>
      </c>
      <c r="S3721" s="13">
        <f t="shared" si="264"/>
        <v>42147.729930555557</v>
      </c>
      <c r="T3721" s="13">
        <f t="shared" si="265"/>
        <v>42177.729930555557</v>
      </c>
      <c r="U3721">
        <f t="shared" si="261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62"/>
        <v>105</v>
      </c>
      <c r="P3722">
        <f t="shared" si="263"/>
        <v>86.23</v>
      </c>
      <c r="Q3722" t="s">
        <v>8315</v>
      </c>
      <c r="R3722" t="s">
        <v>8316</v>
      </c>
      <c r="S3722" s="13">
        <f t="shared" si="264"/>
        <v>42165.993125000001</v>
      </c>
      <c r="T3722" s="13">
        <f t="shared" si="265"/>
        <v>42187.993125000001</v>
      </c>
      <c r="U3722">
        <f t="shared" si="261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62"/>
        <v>101</v>
      </c>
      <c r="P3723">
        <f t="shared" si="263"/>
        <v>114.55</v>
      </c>
      <c r="Q3723" t="s">
        <v>8315</v>
      </c>
      <c r="R3723" t="s">
        <v>8316</v>
      </c>
      <c r="S3723" s="13">
        <f t="shared" si="264"/>
        <v>41927.936157407406</v>
      </c>
      <c r="T3723" s="13">
        <f t="shared" si="265"/>
        <v>41948.977824074071</v>
      </c>
      <c r="U3723">
        <f t="shared" si="261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62"/>
        <v>111</v>
      </c>
      <c r="P3724">
        <f t="shared" si="263"/>
        <v>47.66</v>
      </c>
      <c r="Q3724" t="s">
        <v>8315</v>
      </c>
      <c r="R3724" t="s">
        <v>8316</v>
      </c>
      <c r="S3724" s="13">
        <f t="shared" si="264"/>
        <v>42381.671840277777</v>
      </c>
      <c r="T3724" s="13">
        <f t="shared" si="265"/>
        <v>42411.957638888889</v>
      </c>
      <c r="U3724">
        <f t="shared" si="261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62"/>
        <v>102</v>
      </c>
      <c r="P3725">
        <f t="shared" si="263"/>
        <v>72.89</v>
      </c>
      <c r="Q3725" t="s">
        <v>8315</v>
      </c>
      <c r="R3725" t="s">
        <v>8316</v>
      </c>
      <c r="S3725" s="13">
        <f t="shared" si="264"/>
        <v>41943.753032407411</v>
      </c>
      <c r="T3725" s="13">
        <f t="shared" si="265"/>
        <v>41973.794699074075</v>
      </c>
      <c r="U3725">
        <f t="shared" si="261"/>
        <v>2014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62"/>
        <v>103</v>
      </c>
      <c r="P3726">
        <f t="shared" si="263"/>
        <v>49.55</v>
      </c>
      <c r="Q3726" t="s">
        <v>8315</v>
      </c>
      <c r="R3726" t="s">
        <v>8316</v>
      </c>
      <c r="S3726" s="13">
        <f t="shared" si="264"/>
        <v>42465.491435185191</v>
      </c>
      <c r="T3726" s="13">
        <f t="shared" si="265"/>
        <v>42494.958333333328</v>
      </c>
      <c r="U3726">
        <f t="shared" si="261"/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62"/>
        <v>127</v>
      </c>
      <c r="P3727">
        <f t="shared" si="263"/>
        <v>25.4</v>
      </c>
      <c r="Q3727" t="s">
        <v>8315</v>
      </c>
      <c r="R3727" t="s">
        <v>8316</v>
      </c>
      <c r="S3727" s="13">
        <f t="shared" si="264"/>
        <v>42401.945219907408</v>
      </c>
      <c r="T3727" s="13">
        <f t="shared" si="265"/>
        <v>42418.895833333328</v>
      </c>
      <c r="U3727">
        <f t="shared" si="261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62"/>
        <v>339</v>
      </c>
      <c r="P3728">
        <f t="shared" si="263"/>
        <v>62.59</v>
      </c>
      <c r="Q3728" t="s">
        <v>8315</v>
      </c>
      <c r="R3728" t="s">
        <v>8316</v>
      </c>
      <c r="S3728" s="13">
        <f t="shared" si="264"/>
        <v>42462.140868055561</v>
      </c>
      <c r="T3728" s="13">
        <f t="shared" si="265"/>
        <v>42489.875</v>
      </c>
      <c r="U3728">
        <f t="shared" si="261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62"/>
        <v>101</v>
      </c>
      <c r="P3729">
        <f t="shared" si="263"/>
        <v>61.06</v>
      </c>
      <c r="Q3729" t="s">
        <v>8315</v>
      </c>
      <c r="R3729" t="s">
        <v>8316</v>
      </c>
      <c r="S3729" s="13">
        <f t="shared" si="264"/>
        <v>42632.348310185189</v>
      </c>
      <c r="T3729" s="13">
        <f t="shared" si="265"/>
        <v>42663.204861111109</v>
      </c>
      <c r="U3729">
        <f t="shared" ref="U3729:U3792" si="266">YEAR(S3729)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62"/>
        <v>9</v>
      </c>
      <c r="P3730">
        <f t="shared" si="263"/>
        <v>60.06</v>
      </c>
      <c r="Q3730" t="s">
        <v>8315</v>
      </c>
      <c r="R3730" t="s">
        <v>8316</v>
      </c>
      <c r="S3730" s="13">
        <f t="shared" si="264"/>
        <v>42205.171018518522</v>
      </c>
      <c r="T3730" s="13">
        <f t="shared" si="265"/>
        <v>42235.171018518522</v>
      </c>
      <c r="U3730">
        <f t="shared" si="266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62"/>
        <v>7</v>
      </c>
      <c r="P3731">
        <f t="shared" si="263"/>
        <v>72.400000000000006</v>
      </c>
      <c r="Q3731" t="s">
        <v>8315</v>
      </c>
      <c r="R3731" t="s">
        <v>8316</v>
      </c>
      <c r="S3731" s="13">
        <f t="shared" si="264"/>
        <v>42041.205000000002</v>
      </c>
      <c r="T3731" s="13">
        <f t="shared" si="265"/>
        <v>42086.16333333333</v>
      </c>
      <c r="U3731">
        <f t="shared" si="266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62"/>
        <v>10</v>
      </c>
      <c r="P3732">
        <f t="shared" si="263"/>
        <v>100</v>
      </c>
      <c r="Q3732" t="s">
        <v>8315</v>
      </c>
      <c r="R3732" t="s">
        <v>8316</v>
      </c>
      <c r="S3732" s="13">
        <f t="shared" si="264"/>
        <v>42203.677766203706</v>
      </c>
      <c r="T3732" s="13">
        <f t="shared" si="265"/>
        <v>42233.677766203706</v>
      </c>
      <c r="U3732">
        <f t="shared" si="266"/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62"/>
        <v>11</v>
      </c>
      <c r="P3733">
        <f t="shared" si="263"/>
        <v>51.67</v>
      </c>
      <c r="Q3733" t="s">
        <v>8315</v>
      </c>
      <c r="R3733" t="s">
        <v>8316</v>
      </c>
      <c r="S3733" s="13">
        <f t="shared" si="264"/>
        <v>41983.752847222218</v>
      </c>
      <c r="T3733" s="13">
        <f t="shared" si="265"/>
        <v>42014.140972222223</v>
      </c>
      <c r="U3733">
        <f t="shared" si="266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62"/>
        <v>15</v>
      </c>
      <c r="P3734">
        <f t="shared" si="263"/>
        <v>32.75</v>
      </c>
      <c r="Q3734" t="s">
        <v>8315</v>
      </c>
      <c r="R3734" t="s">
        <v>8316</v>
      </c>
      <c r="S3734" s="13">
        <f t="shared" si="264"/>
        <v>41968.677465277782</v>
      </c>
      <c r="T3734" s="13">
        <f t="shared" si="265"/>
        <v>42028.5</v>
      </c>
      <c r="U3734">
        <f t="shared" si="266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62"/>
        <v>0</v>
      </c>
      <c r="P3735">
        <f t="shared" si="263"/>
        <v>0</v>
      </c>
      <c r="Q3735" t="s">
        <v>8315</v>
      </c>
      <c r="R3735" t="s">
        <v>8316</v>
      </c>
      <c r="S3735" s="13">
        <f t="shared" si="264"/>
        <v>42103.024398148147</v>
      </c>
      <c r="T3735" s="13">
        <f t="shared" si="265"/>
        <v>42112.9375</v>
      </c>
      <c r="U3735">
        <f t="shared" si="266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62"/>
        <v>28</v>
      </c>
      <c r="P3736">
        <f t="shared" si="263"/>
        <v>61</v>
      </c>
      <c r="Q3736" t="s">
        <v>8315</v>
      </c>
      <c r="R3736" t="s">
        <v>8316</v>
      </c>
      <c r="S3736" s="13">
        <f t="shared" si="264"/>
        <v>42089.901574074072</v>
      </c>
      <c r="T3736" s="13">
        <f t="shared" si="265"/>
        <v>42149.901574074072</v>
      </c>
      <c r="U3736">
        <f t="shared" si="26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62"/>
        <v>13</v>
      </c>
      <c r="P3737">
        <f t="shared" si="263"/>
        <v>10</v>
      </c>
      <c r="Q3737" t="s">
        <v>8315</v>
      </c>
      <c r="R3737" t="s">
        <v>8316</v>
      </c>
      <c r="S3737" s="13">
        <f t="shared" si="264"/>
        <v>42122.693159722221</v>
      </c>
      <c r="T3737" s="13">
        <f t="shared" si="265"/>
        <v>42152.693159722221</v>
      </c>
      <c r="U3737">
        <f t="shared" si="26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62"/>
        <v>1</v>
      </c>
      <c r="P3738">
        <f t="shared" si="263"/>
        <v>10</v>
      </c>
      <c r="Q3738" t="s">
        <v>8315</v>
      </c>
      <c r="R3738" t="s">
        <v>8316</v>
      </c>
      <c r="S3738" s="13">
        <f t="shared" si="264"/>
        <v>42048.711724537032</v>
      </c>
      <c r="T3738" s="13">
        <f t="shared" si="265"/>
        <v>42086.75</v>
      </c>
      <c r="U3738">
        <f t="shared" si="266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62"/>
        <v>21</v>
      </c>
      <c r="P3739">
        <f t="shared" si="263"/>
        <v>37.5</v>
      </c>
      <c r="Q3739" t="s">
        <v>8315</v>
      </c>
      <c r="R3739" t="s">
        <v>8316</v>
      </c>
      <c r="S3739" s="13">
        <f t="shared" si="264"/>
        <v>42297.691006944442</v>
      </c>
      <c r="T3739" s="13">
        <f t="shared" si="265"/>
        <v>42320.290972222225</v>
      </c>
      <c r="U3739">
        <f t="shared" si="26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62"/>
        <v>18</v>
      </c>
      <c r="P3740">
        <f t="shared" si="263"/>
        <v>45</v>
      </c>
      <c r="Q3740" t="s">
        <v>8315</v>
      </c>
      <c r="R3740" t="s">
        <v>8316</v>
      </c>
      <c r="S3740" s="13">
        <f t="shared" si="264"/>
        <v>41813.938715277778</v>
      </c>
      <c r="T3740" s="13">
        <f t="shared" si="265"/>
        <v>41835.916666666664</v>
      </c>
      <c r="U3740">
        <f t="shared" si="266"/>
        <v>2014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62"/>
        <v>20</v>
      </c>
      <c r="P3741">
        <f t="shared" si="263"/>
        <v>100.63</v>
      </c>
      <c r="Q3741" t="s">
        <v>8315</v>
      </c>
      <c r="R3741" t="s">
        <v>8316</v>
      </c>
      <c r="S3741" s="13">
        <f t="shared" si="264"/>
        <v>42548.449861111112</v>
      </c>
      <c r="T3741" s="13">
        <f t="shared" si="265"/>
        <v>42568.449861111112</v>
      </c>
      <c r="U3741">
        <f t="shared" si="266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62"/>
        <v>18</v>
      </c>
      <c r="P3742">
        <f t="shared" si="263"/>
        <v>25.57</v>
      </c>
      <c r="Q3742" t="s">
        <v>8315</v>
      </c>
      <c r="R3742" t="s">
        <v>8316</v>
      </c>
      <c r="S3742" s="13">
        <f t="shared" si="264"/>
        <v>41833.089756944442</v>
      </c>
      <c r="T3742" s="13">
        <f t="shared" si="265"/>
        <v>41863.079143518517</v>
      </c>
      <c r="U3742">
        <f t="shared" si="266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62"/>
        <v>0</v>
      </c>
      <c r="P3743">
        <f t="shared" si="263"/>
        <v>0</v>
      </c>
      <c r="Q3743" t="s">
        <v>8315</v>
      </c>
      <c r="R3743" t="s">
        <v>8316</v>
      </c>
      <c r="S3743" s="13">
        <f t="shared" si="264"/>
        <v>42325.920717592591</v>
      </c>
      <c r="T3743" s="13">
        <f t="shared" si="265"/>
        <v>42355.920717592591</v>
      </c>
      <c r="U3743">
        <f t="shared" si="266"/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62"/>
        <v>2</v>
      </c>
      <c r="P3744">
        <f t="shared" si="263"/>
        <v>25</v>
      </c>
      <c r="Q3744" t="s">
        <v>8315</v>
      </c>
      <c r="R3744" t="s">
        <v>8316</v>
      </c>
      <c r="S3744" s="13">
        <f t="shared" si="264"/>
        <v>41858.214629629627</v>
      </c>
      <c r="T3744" s="13">
        <f t="shared" si="265"/>
        <v>41888.214629629627</v>
      </c>
      <c r="U3744">
        <f t="shared" si="266"/>
        <v>2014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62"/>
        <v>0</v>
      </c>
      <c r="P3745">
        <f t="shared" si="263"/>
        <v>0</v>
      </c>
      <c r="Q3745" t="s">
        <v>8315</v>
      </c>
      <c r="R3745" t="s">
        <v>8316</v>
      </c>
      <c r="S3745" s="13">
        <f t="shared" si="264"/>
        <v>41793.710231481484</v>
      </c>
      <c r="T3745" s="13">
        <f t="shared" si="265"/>
        <v>41823.710231481484</v>
      </c>
      <c r="U3745">
        <f t="shared" si="26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62"/>
        <v>0</v>
      </c>
      <c r="P3746">
        <f t="shared" si="263"/>
        <v>0</v>
      </c>
      <c r="Q3746" t="s">
        <v>8315</v>
      </c>
      <c r="R3746" t="s">
        <v>8316</v>
      </c>
      <c r="S3746" s="13">
        <f t="shared" si="264"/>
        <v>41793.814259259263</v>
      </c>
      <c r="T3746" s="13">
        <f t="shared" si="265"/>
        <v>41825.165972222225</v>
      </c>
      <c r="U3746">
        <f t="shared" si="26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62"/>
        <v>10</v>
      </c>
      <c r="P3747">
        <f t="shared" si="263"/>
        <v>10</v>
      </c>
      <c r="Q3747" t="s">
        <v>8315</v>
      </c>
      <c r="R3747" t="s">
        <v>8316</v>
      </c>
      <c r="S3747" s="13">
        <f t="shared" si="264"/>
        <v>41831.697939814818</v>
      </c>
      <c r="T3747" s="13">
        <f t="shared" si="265"/>
        <v>41861.697939814818</v>
      </c>
      <c r="U3747">
        <f t="shared" si="26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62"/>
        <v>2</v>
      </c>
      <c r="P3748">
        <f t="shared" si="263"/>
        <v>202</v>
      </c>
      <c r="Q3748" t="s">
        <v>8315</v>
      </c>
      <c r="R3748" t="s">
        <v>8316</v>
      </c>
      <c r="S3748" s="13">
        <f t="shared" si="264"/>
        <v>42621.389340277776</v>
      </c>
      <c r="T3748" s="13">
        <f t="shared" si="265"/>
        <v>42651.389340277776</v>
      </c>
      <c r="U3748">
        <f t="shared" si="26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62"/>
        <v>1</v>
      </c>
      <c r="P3749">
        <f t="shared" si="263"/>
        <v>25</v>
      </c>
      <c r="Q3749" t="s">
        <v>8315</v>
      </c>
      <c r="R3749" t="s">
        <v>8316</v>
      </c>
      <c r="S3749" s="13">
        <f t="shared" si="264"/>
        <v>42164.299722222218</v>
      </c>
      <c r="T3749" s="13">
        <f t="shared" si="265"/>
        <v>42190.957638888889</v>
      </c>
      <c r="U3749">
        <f t="shared" si="266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62"/>
        <v>104</v>
      </c>
      <c r="P3750">
        <f t="shared" si="263"/>
        <v>99.54</v>
      </c>
      <c r="Q3750" t="s">
        <v>8315</v>
      </c>
      <c r="R3750" t="s">
        <v>8357</v>
      </c>
      <c r="S3750" s="13">
        <f t="shared" si="264"/>
        <v>42395.706435185188</v>
      </c>
      <c r="T3750" s="13">
        <f t="shared" si="265"/>
        <v>42416.249305555553</v>
      </c>
      <c r="U3750">
        <f t="shared" si="266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62"/>
        <v>105</v>
      </c>
      <c r="P3751">
        <f t="shared" si="263"/>
        <v>75</v>
      </c>
      <c r="Q3751" t="s">
        <v>8315</v>
      </c>
      <c r="R3751" t="s">
        <v>8357</v>
      </c>
      <c r="S3751" s="13">
        <f t="shared" si="264"/>
        <v>42458.127175925925</v>
      </c>
      <c r="T3751" s="13">
        <f t="shared" si="265"/>
        <v>42489.165972222225</v>
      </c>
      <c r="U3751">
        <f t="shared" si="266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62"/>
        <v>100</v>
      </c>
      <c r="P3752">
        <f t="shared" si="263"/>
        <v>215.25</v>
      </c>
      <c r="Q3752" t="s">
        <v>8315</v>
      </c>
      <c r="R3752" t="s">
        <v>8357</v>
      </c>
      <c r="S3752" s="13">
        <f t="shared" si="264"/>
        <v>42016.981574074074</v>
      </c>
      <c r="T3752" s="13">
        <f t="shared" si="265"/>
        <v>42045.332638888889</v>
      </c>
      <c r="U3752">
        <f t="shared" si="266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62"/>
        <v>133</v>
      </c>
      <c r="P3753">
        <f t="shared" si="263"/>
        <v>120.55</v>
      </c>
      <c r="Q3753" t="s">
        <v>8315</v>
      </c>
      <c r="R3753" t="s">
        <v>8357</v>
      </c>
      <c r="S3753" s="13">
        <f t="shared" si="264"/>
        <v>42403.035567129627</v>
      </c>
      <c r="T3753" s="13">
        <f t="shared" si="265"/>
        <v>42462.993900462956</v>
      </c>
      <c r="U3753">
        <f t="shared" si="26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62"/>
        <v>113</v>
      </c>
      <c r="P3754">
        <f t="shared" si="263"/>
        <v>37.67</v>
      </c>
      <c r="Q3754" t="s">
        <v>8315</v>
      </c>
      <c r="R3754" t="s">
        <v>8357</v>
      </c>
      <c r="S3754" s="13">
        <f t="shared" si="264"/>
        <v>42619.802488425921</v>
      </c>
      <c r="T3754" s="13">
        <f t="shared" si="265"/>
        <v>42659.875</v>
      </c>
      <c r="U3754">
        <f t="shared" si="266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62"/>
        <v>103</v>
      </c>
      <c r="P3755">
        <f t="shared" si="263"/>
        <v>172.23</v>
      </c>
      <c r="Q3755" t="s">
        <v>8315</v>
      </c>
      <c r="R3755" t="s">
        <v>8357</v>
      </c>
      <c r="S3755" s="13">
        <f t="shared" si="264"/>
        <v>42128.824074074073</v>
      </c>
      <c r="T3755" s="13">
        <f t="shared" si="265"/>
        <v>42158</v>
      </c>
      <c r="U3755">
        <f t="shared" si="266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62"/>
        <v>120</v>
      </c>
      <c r="P3756">
        <f t="shared" si="263"/>
        <v>111.11</v>
      </c>
      <c r="Q3756" t="s">
        <v>8315</v>
      </c>
      <c r="R3756" t="s">
        <v>8357</v>
      </c>
      <c r="S3756" s="13">
        <f t="shared" si="264"/>
        <v>41808.881215277775</v>
      </c>
      <c r="T3756" s="13">
        <f t="shared" si="265"/>
        <v>41846.207638888889</v>
      </c>
      <c r="U3756">
        <f t="shared" si="266"/>
        <v>2014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62"/>
        <v>130</v>
      </c>
      <c r="P3757">
        <f t="shared" si="263"/>
        <v>25.46</v>
      </c>
      <c r="Q3757" t="s">
        <v>8315</v>
      </c>
      <c r="R3757" t="s">
        <v>8357</v>
      </c>
      <c r="S3757" s="13">
        <f t="shared" si="264"/>
        <v>42445.866979166662</v>
      </c>
      <c r="T3757" s="13">
        <f t="shared" si="265"/>
        <v>42475.866979166662</v>
      </c>
      <c r="U3757">
        <f t="shared" si="266"/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62"/>
        <v>101</v>
      </c>
      <c r="P3758">
        <f t="shared" si="263"/>
        <v>267.64999999999998</v>
      </c>
      <c r="Q3758" t="s">
        <v>8315</v>
      </c>
      <c r="R3758" t="s">
        <v>8357</v>
      </c>
      <c r="S3758" s="13">
        <f t="shared" si="264"/>
        <v>41771.814791666664</v>
      </c>
      <c r="T3758" s="13">
        <f t="shared" si="265"/>
        <v>41801.814791666664</v>
      </c>
      <c r="U3758">
        <f t="shared" si="266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62"/>
        <v>109</v>
      </c>
      <c r="P3759">
        <f t="shared" si="263"/>
        <v>75.959999999999994</v>
      </c>
      <c r="Q3759" t="s">
        <v>8315</v>
      </c>
      <c r="R3759" t="s">
        <v>8357</v>
      </c>
      <c r="S3759" s="13">
        <f t="shared" si="264"/>
        <v>41954.850868055553</v>
      </c>
      <c r="T3759" s="13">
        <f t="shared" si="265"/>
        <v>41974.850868055553</v>
      </c>
      <c r="U3759">
        <f t="shared" si="26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62"/>
        <v>102</v>
      </c>
      <c r="P3760">
        <f t="shared" si="263"/>
        <v>59.04</v>
      </c>
      <c r="Q3760" t="s">
        <v>8315</v>
      </c>
      <c r="R3760" t="s">
        <v>8357</v>
      </c>
      <c r="S3760" s="13">
        <f t="shared" si="264"/>
        <v>41747.471504629626</v>
      </c>
      <c r="T3760" s="13">
        <f t="shared" si="265"/>
        <v>41778.208333333336</v>
      </c>
      <c r="U3760">
        <f t="shared" si="26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62"/>
        <v>110</v>
      </c>
      <c r="P3761">
        <f t="shared" si="263"/>
        <v>50.11</v>
      </c>
      <c r="Q3761" t="s">
        <v>8315</v>
      </c>
      <c r="R3761" t="s">
        <v>8357</v>
      </c>
      <c r="S3761" s="13">
        <f t="shared" si="264"/>
        <v>42182.108252314814</v>
      </c>
      <c r="T3761" s="13">
        <f t="shared" si="265"/>
        <v>42242.108252314814</v>
      </c>
      <c r="U3761">
        <f t="shared" si="266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62"/>
        <v>101</v>
      </c>
      <c r="P3762">
        <f t="shared" si="263"/>
        <v>55.5</v>
      </c>
      <c r="Q3762" t="s">
        <v>8315</v>
      </c>
      <c r="R3762" t="s">
        <v>8357</v>
      </c>
      <c r="S3762" s="13">
        <f t="shared" si="264"/>
        <v>41739.525300925925</v>
      </c>
      <c r="T3762" s="13">
        <f t="shared" si="265"/>
        <v>41764.525300925925</v>
      </c>
      <c r="U3762">
        <f t="shared" si="26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62"/>
        <v>100</v>
      </c>
      <c r="P3763">
        <f t="shared" si="263"/>
        <v>166.67</v>
      </c>
      <c r="Q3763" t="s">
        <v>8315</v>
      </c>
      <c r="R3763" t="s">
        <v>8357</v>
      </c>
      <c r="S3763" s="13">
        <f t="shared" si="264"/>
        <v>42173.466863425929</v>
      </c>
      <c r="T3763" s="13">
        <f t="shared" si="265"/>
        <v>42226.958333333328</v>
      </c>
      <c r="U3763">
        <f t="shared" si="26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62"/>
        <v>106</v>
      </c>
      <c r="P3764">
        <f t="shared" si="263"/>
        <v>47.43</v>
      </c>
      <c r="Q3764" t="s">
        <v>8315</v>
      </c>
      <c r="R3764" t="s">
        <v>8357</v>
      </c>
      <c r="S3764" s="13">
        <f t="shared" si="264"/>
        <v>42193.813530092593</v>
      </c>
      <c r="T3764" s="13">
        <f t="shared" si="265"/>
        <v>42218.813530092593</v>
      </c>
      <c r="U3764">
        <f t="shared" si="266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62"/>
        <v>100</v>
      </c>
      <c r="P3765">
        <f t="shared" si="263"/>
        <v>64.94</v>
      </c>
      <c r="Q3765" t="s">
        <v>8315</v>
      </c>
      <c r="R3765" t="s">
        <v>8357</v>
      </c>
      <c r="S3765" s="13">
        <f t="shared" si="264"/>
        <v>42065.750300925924</v>
      </c>
      <c r="T3765" s="13">
        <f t="shared" si="265"/>
        <v>42095.708634259259</v>
      </c>
      <c r="U3765">
        <f t="shared" si="266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62"/>
        <v>100</v>
      </c>
      <c r="P3766">
        <f t="shared" si="263"/>
        <v>55.56</v>
      </c>
      <c r="Q3766" t="s">
        <v>8315</v>
      </c>
      <c r="R3766" t="s">
        <v>8357</v>
      </c>
      <c r="S3766" s="13">
        <f t="shared" si="264"/>
        <v>42499.842962962968</v>
      </c>
      <c r="T3766" s="13">
        <f t="shared" si="265"/>
        <v>42519.024999999994</v>
      </c>
      <c r="U3766">
        <f t="shared" si="266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62"/>
        <v>113</v>
      </c>
      <c r="P3767">
        <f t="shared" si="263"/>
        <v>74.22</v>
      </c>
      <c r="Q3767" t="s">
        <v>8315</v>
      </c>
      <c r="R3767" t="s">
        <v>8357</v>
      </c>
      <c r="S3767" s="13">
        <f t="shared" si="264"/>
        <v>41820.776412037041</v>
      </c>
      <c r="T3767" s="13">
        <f t="shared" si="265"/>
        <v>41850.776412037041</v>
      </c>
      <c r="U3767">
        <f t="shared" si="266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62"/>
        <v>103</v>
      </c>
      <c r="P3768">
        <f t="shared" si="263"/>
        <v>106.93</v>
      </c>
      <c r="Q3768" t="s">
        <v>8315</v>
      </c>
      <c r="R3768" t="s">
        <v>8357</v>
      </c>
      <c r="S3768" s="13">
        <f t="shared" si="264"/>
        <v>41788.167187500003</v>
      </c>
      <c r="T3768" s="13">
        <f t="shared" si="265"/>
        <v>41823.167187500003</v>
      </c>
      <c r="U3768">
        <f t="shared" si="266"/>
        <v>2014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62"/>
        <v>117</v>
      </c>
      <c r="P3769">
        <f t="shared" si="263"/>
        <v>41.7</v>
      </c>
      <c r="Q3769" t="s">
        <v>8315</v>
      </c>
      <c r="R3769" t="s">
        <v>8357</v>
      </c>
      <c r="S3769" s="13">
        <f t="shared" si="264"/>
        <v>42050.019641203704</v>
      </c>
      <c r="T3769" s="13">
        <f t="shared" si="265"/>
        <v>42064.207638888889</v>
      </c>
      <c r="U3769">
        <f t="shared" si="266"/>
        <v>2015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62"/>
        <v>108</v>
      </c>
      <c r="P3770">
        <f t="shared" si="263"/>
        <v>74.239999999999995</v>
      </c>
      <c r="Q3770" t="s">
        <v>8315</v>
      </c>
      <c r="R3770" t="s">
        <v>8357</v>
      </c>
      <c r="S3770" s="13">
        <f t="shared" si="264"/>
        <v>41772.727893518517</v>
      </c>
      <c r="T3770" s="13">
        <f t="shared" si="265"/>
        <v>41802.727893518517</v>
      </c>
      <c r="U3770">
        <f t="shared" si="26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62"/>
        <v>100</v>
      </c>
      <c r="P3771">
        <f t="shared" si="263"/>
        <v>73.33</v>
      </c>
      <c r="Q3771" t="s">
        <v>8315</v>
      </c>
      <c r="R3771" t="s">
        <v>8357</v>
      </c>
      <c r="S3771" s="13">
        <f t="shared" si="264"/>
        <v>42445.598136574074</v>
      </c>
      <c r="T3771" s="13">
        <f t="shared" si="265"/>
        <v>42475.598136574074</v>
      </c>
      <c r="U3771">
        <f t="shared" si="266"/>
        <v>2016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62"/>
        <v>100</v>
      </c>
      <c r="P3772">
        <f t="shared" si="263"/>
        <v>100</v>
      </c>
      <c r="Q3772" t="s">
        <v>8315</v>
      </c>
      <c r="R3772" t="s">
        <v>8357</v>
      </c>
      <c r="S3772" s="13">
        <f t="shared" si="264"/>
        <v>42138.930671296301</v>
      </c>
      <c r="T3772" s="13">
        <f t="shared" si="265"/>
        <v>42168.930671296301</v>
      </c>
      <c r="U3772">
        <f t="shared" si="26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62"/>
        <v>146</v>
      </c>
      <c r="P3773">
        <f t="shared" si="263"/>
        <v>38.42</v>
      </c>
      <c r="Q3773" t="s">
        <v>8315</v>
      </c>
      <c r="R3773" t="s">
        <v>8357</v>
      </c>
      <c r="S3773" s="13">
        <f t="shared" si="264"/>
        <v>42493.857083333336</v>
      </c>
      <c r="T3773" s="13">
        <f t="shared" si="265"/>
        <v>42508</v>
      </c>
      <c r="U3773">
        <f t="shared" si="26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62"/>
        <v>110</v>
      </c>
      <c r="P3774">
        <f t="shared" si="263"/>
        <v>166.97</v>
      </c>
      <c r="Q3774" t="s">
        <v>8315</v>
      </c>
      <c r="R3774" t="s">
        <v>8357</v>
      </c>
      <c r="S3774" s="13">
        <f t="shared" si="264"/>
        <v>42682.616967592592</v>
      </c>
      <c r="T3774" s="13">
        <f t="shared" si="265"/>
        <v>42703.25</v>
      </c>
      <c r="U3774">
        <f t="shared" si="26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62"/>
        <v>108</v>
      </c>
      <c r="P3775">
        <f t="shared" si="263"/>
        <v>94.91</v>
      </c>
      <c r="Q3775" t="s">
        <v>8315</v>
      </c>
      <c r="R3775" t="s">
        <v>8357</v>
      </c>
      <c r="S3775" s="13">
        <f t="shared" si="264"/>
        <v>42656.005173611105</v>
      </c>
      <c r="T3775" s="13">
        <f t="shared" si="265"/>
        <v>42689.088888888888</v>
      </c>
      <c r="U3775">
        <f t="shared" si="266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62"/>
        <v>100</v>
      </c>
      <c r="P3776">
        <f t="shared" si="263"/>
        <v>100</v>
      </c>
      <c r="Q3776" t="s">
        <v>8315</v>
      </c>
      <c r="R3776" t="s">
        <v>8357</v>
      </c>
      <c r="S3776" s="13">
        <f t="shared" si="264"/>
        <v>42087.792303240742</v>
      </c>
      <c r="T3776" s="13">
        <f t="shared" si="265"/>
        <v>42103.792303240742</v>
      </c>
      <c r="U3776">
        <f t="shared" si="26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62"/>
        <v>100</v>
      </c>
      <c r="P3777">
        <f t="shared" si="263"/>
        <v>143.21</v>
      </c>
      <c r="Q3777" t="s">
        <v>8315</v>
      </c>
      <c r="R3777" t="s">
        <v>8357</v>
      </c>
      <c r="S3777" s="13">
        <f t="shared" si="264"/>
        <v>42075.942627314813</v>
      </c>
      <c r="T3777" s="13">
        <f t="shared" si="265"/>
        <v>42103.166666666672</v>
      </c>
      <c r="U3777">
        <f t="shared" si="26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67">ROUND(E3778/D3778*100,0)</f>
        <v>107</v>
      </c>
      <c r="P3778">
        <f t="shared" si="263"/>
        <v>90.82</v>
      </c>
      <c r="Q3778" t="s">
        <v>8315</v>
      </c>
      <c r="R3778" t="s">
        <v>8357</v>
      </c>
      <c r="S3778" s="13">
        <f t="shared" si="264"/>
        <v>41814.367800925924</v>
      </c>
      <c r="T3778" s="13">
        <f t="shared" si="265"/>
        <v>41852.041666666664</v>
      </c>
      <c r="U3778">
        <f t="shared" si="26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7"/>
        <v>143</v>
      </c>
      <c r="P3779">
        <f t="shared" ref="P3779:P3842" si="268">IFERROR(ROUND(E3779/L3779,2),0)</f>
        <v>48.54</v>
      </c>
      <c r="Q3779" t="s">
        <v>8315</v>
      </c>
      <c r="R3779" t="s">
        <v>8357</v>
      </c>
      <c r="S3779" s="13">
        <f t="shared" ref="S3779:S3842" si="269">(((J3779/60)/60)/24)+DATE(1970,1,1)</f>
        <v>41887.111354166671</v>
      </c>
      <c r="T3779" s="13">
        <f t="shared" ref="T3779:T3842" si="270">(((I3779/60)/60)/24)+DATE(1970,1,1)</f>
        <v>41909.166666666664</v>
      </c>
      <c r="U3779">
        <f t="shared" si="266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7"/>
        <v>105</v>
      </c>
      <c r="P3780">
        <f t="shared" si="268"/>
        <v>70.03</v>
      </c>
      <c r="Q3780" t="s">
        <v>8315</v>
      </c>
      <c r="R3780" t="s">
        <v>8357</v>
      </c>
      <c r="S3780" s="13">
        <f t="shared" si="269"/>
        <v>41989.819212962961</v>
      </c>
      <c r="T3780" s="13">
        <f t="shared" si="270"/>
        <v>42049.819212962961</v>
      </c>
      <c r="U3780">
        <f t="shared" si="266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7"/>
        <v>104</v>
      </c>
      <c r="P3781">
        <f t="shared" si="268"/>
        <v>135.63</v>
      </c>
      <c r="Q3781" t="s">
        <v>8315</v>
      </c>
      <c r="R3781" t="s">
        <v>8357</v>
      </c>
      <c r="S3781" s="13">
        <f t="shared" si="269"/>
        <v>42425.735416666663</v>
      </c>
      <c r="T3781" s="13">
        <f t="shared" si="270"/>
        <v>42455.693750000006</v>
      </c>
      <c r="U3781">
        <f t="shared" si="266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7"/>
        <v>120</v>
      </c>
      <c r="P3782">
        <f t="shared" si="268"/>
        <v>100</v>
      </c>
      <c r="Q3782" t="s">
        <v>8315</v>
      </c>
      <c r="R3782" t="s">
        <v>8357</v>
      </c>
      <c r="S3782" s="13">
        <f t="shared" si="269"/>
        <v>42166.219733796301</v>
      </c>
      <c r="T3782" s="13">
        <f t="shared" si="270"/>
        <v>42198.837499999994</v>
      </c>
      <c r="U3782">
        <f t="shared" si="266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7"/>
        <v>110</v>
      </c>
      <c r="P3783">
        <f t="shared" si="268"/>
        <v>94.9</v>
      </c>
      <c r="Q3783" t="s">
        <v>8315</v>
      </c>
      <c r="R3783" t="s">
        <v>8357</v>
      </c>
      <c r="S3783" s="13">
        <f t="shared" si="269"/>
        <v>41865.882928240739</v>
      </c>
      <c r="T3783" s="13">
        <f t="shared" si="270"/>
        <v>41890.882928240739</v>
      </c>
      <c r="U3783">
        <f t="shared" si="266"/>
        <v>2014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7"/>
        <v>102</v>
      </c>
      <c r="P3784">
        <f t="shared" si="268"/>
        <v>75.37</v>
      </c>
      <c r="Q3784" t="s">
        <v>8315</v>
      </c>
      <c r="R3784" t="s">
        <v>8357</v>
      </c>
      <c r="S3784" s="13">
        <f t="shared" si="269"/>
        <v>42546.862233796302</v>
      </c>
      <c r="T3784" s="13">
        <f t="shared" si="270"/>
        <v>42575.958333333328</v>
      </c>
      <c r="U3784">
        <f t="shared" si="266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7"/>
        <v>129</v>
      </c>
      <c r="P3785">
        <f t="shared" si="268"/>
        <v>64.459999999999994</v>
      </c>
      <c r="Q3785" t="s">
        <v>8315</v>
      </c>
      <c r="R3785" t="s">
        <v>8357</v>
      </c>
      <c r="S3785" s="13">
        <f t="shared" si="269"/>
        <v>42420.140277777777</v>
      </c>
      <c r="T3785" s="13">
        <f t="shared" si="270"/>
        <v>42444.666666666672</v>
      </c>
      <c r="U3785">
        <f t="shared" si="266"/>
        <v>2016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67"/>
        <v>115</v>
      </c>
      <c r="P3786">
        <f t="shared" si="268"/>
        <v>115</v>
      </c>
      <c r="Q3786" t="s">
        <v>8315</v>
      </c>
      <c r="R3786" t="s">
        <v>8357</v>
      </c>
      <c r="S3786" s="13">
        <f t="shared" si="269"/>
        <v>42531.980694444443</v>
      </c>
      <c r="T3786" s="13">
        <f t="shared" si="270"/>
        <v>42561.980694444443</v>
      </c>
      <c r="U3786">
        <f t="shared" si="266"/>
        <v>2016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7"/>
        <v>151</v>
      </c>
      <c r="P3787">
        <f t="shared" si="268"/>
        <v>100.5</v>
      </c>
      <c r="Q3787" t="s">
        <v>8315</v>
      </c>
      <c r="R3787" t="s">
        <v>8357</v>
      </c>
      <c r="S3787" s="13">
        <f t="shared" si="269"/>
        <v>42548.63853009259</v>
      </c>
      <c r="T3787" s="13">
        <f t="shared" si="270"/>
        <v>42584.418749999997</v>
      </c>
      <c r="U3787">
        <f t="shared" si="266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7"/>
        <v>111</v>
      </c>
      <c r="P3788">
        <f t="shared" si="268"/>
        <v>93.77</v>
      </c>
      <c r="Q3788" t="s">
        <v>8315</v>
      </c>
      <c r="R3788" t="s">
        <v>8357</v>
      </c>
      <c r="S3788" s="13">
        <f t="shared" si="269"/>
        <v>42487.037905092591</v>
      </c>
      <c r="T3788" s="13">
        <f t="shared" si="270"/>
        <v>42517.037905092591</v>
      </c>
      <c r="U3788">
        <f t="shared" si="266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7"/>
        <v>100</v>
      </c>
      <c r="P3789">
        <f t="shared" si="268"/>
        <v>35.1</v>
      </c>
      <c r="Q3789" t="s">
        <v>8315</v>
      </c>
      <c r="R3789" t="s">
        <v>8357</v>
      </c>
      <c r="S3789" s="13">
        <f t="shared" si="269"/>
        <v>42167.534791666665</v>
      </c>
      <c r="T3789" s="13">
        <f t="shared" si="270"/>
        <v>42196.165972222225</v>
      </c>
      <c r="U3789">
        <f t="shared" si="266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7"/>
        <v>1</v>
      </c>
      <c r="P3790">
        <f t="shared" si="268"/>
        <v>500</v>
      </c>
      <c r="Q3790" t="s">
        <v>8315</v>
      </c>
      <c r="R3790" t="s">
        <v>8357</v>
      </c>
      <c r="S3790" s="13">
        <f t="shared" si="269"/>
        <v>42333.695821759262</v>
      </c>
      <c r="T3790" s="13">
        <f t="shared" si="270"/>
        <v>42361.679166666669</v>
      </c>
      <c r="U3790">
        <f t="shared" si="266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7"/>
        <v>3</v>
      </c>
      <c r="P3791">
        <f t="shared" si="268"/>
        <v>29</v>
      </c>
      <c r="Q3791" t="s">
        <v>8315</v>
      </c>
      <c r="R3791" t="s">
        <v>8357</v>
      </c>
      <c r="S3791" s="13">
        <f t="shared" si="269"/>
        <v>42138.798819444448</v>
      </c>
      <c r="T3791" s="13">
        <f t="shared" si="270"/>
        <v>42170.798819444448</v>
      </c>
      <c r="U3791">
        <f t="shared" si="266"/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67"/>
        <v>0</v>
      </c>
      <c r="P3792">
        <f t="shared" si="268"/>
        <v>0</v>
      </c>
      <c r="Q3792" t="s">
        <v>8315</v>
      </c>
      <c r="R3792" t="s">
        <v>8357</v>
      </c>
      <c r="S3792" s="13">
        <f t="shared" si="269"/>
        <v>42666.666932870372</v>
      </c>
      <c r="T3792" s="13">
        <f t="shared" si="270"/>
        <v>42696.708599537036</v>
      </c>
      <c r="U3792">
        <f t="shared" si="266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67"/>
        <v>0</v>
      </c>
      <c r="P3793">
        <f t="shared" si="268"/>
        <v>0</v>
      </c>
      <c r="Q3793" t="s">
        <v>8315</v>
      </c>
      <c r="R3793" t="s">
        <v>8357</v>
      </c>
      <c r="S3793" s="13">
        <f t="shared" si="269"/>
        <v>41766.692037037035</v>
      </c>
      <c r="T3793" s="13">
        <f t="shared" si="270"/>
        <v>41826.692037037035</v>
      </c>
      <c r="U3793">
        <f t="shared" ref="U3793:U3856" si="271">YEAR(S3793)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67"/>
        <v>0</v>
      </c>
      <c r="P3794">
        <f t="shared" si="268"/>
        <v>17.5</v>
      </c>
      <c r="Q3794" t="s">
        <v>8315</v>
      </c>
      <c r="R3794" t="s">
        <v>8357</v>
      </c>
      <c r="S3794" s="13">
        <f t="shared" si="269"/>
        <v>42170.447013888886</v>
      </c>
      <c r="T3794" s="13">
        <f t="shared" si="270"/>
        <v>42200.447013888886</v>
      </c>
      <c r="U3794">
        <f t="shared" si="271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67"/>
        <v>60</v>
      </c>
      <c r="P3795">
        <f t="shared" si="268"/>
        <v>174</v>
      </c>
      <c r="Q3795" t="s">
        <v>8315</v>
      </c>
      <c r="R3795" t="s">
        <v>8357</v>
      </c>
      <c r="S3795" s="13">
        <f t="shared" si="269"/>
        <v>41968.938993055555</v>
      </c>
      <c r="T3795" s="13">
        <f t="shared" si="270"/>
        <v>41989.938993055555</v>
      </c>
      <c r="U3795">
        <f t="shared" si="271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67"/>
        <v>1</v>
      </c>
      <c r="P3796">
        <f t="shared" si="268"/>
        <v>50</v>
      </c>
      <c r="Q3796" t="s">
        <v>8315</v>
      </c>
      <c r="R3796" t="s">
        <v>8357</v>
      </c>
      <c r="S3796" s="13">
        <f t="shared" si="269"/>
        <v>42132.58048611111</v>
      </c>
      <c r="T3796" s="13">
        <f t="shared" si="270"/>
        <v>42162.58048611111</v>
      </c>
      <c r="U3796">
        <f t="shared" si="271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67"/>
        <v>2</v>
      </c>
      <c r="P3797">
        <f t="shared" si="268"/>
        <v>5</v>
      </c>
      <c r="Q3797" t="s">
        <v>8315</v>
      </c>
      <c r="R3797" t="s">
        <v>8357</v>
      </c>
      <c r="S3797" s="13">
        <f t="shared" si="269"/>
        <v>42201.436226851853</v>
      </c>
      <c r="T3797" s="13">
        <f t="shared" si="270"/>
        <v>42244.9375</v>
      </c>
      <c r="U3797">
        <f t="shared" si="271"/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67"/>
        <v>0</v>
      </c>
      <c r="P3798">
        <f t="shared" si="268"/>
        <v>1</v>
      </c>
      <c r="Q3798" t="s">
        <v>8315</v>
      </c>
      <c r="R3798" t="s">
        <v>8357</v>
      </c>
      <c r="S3798" s="13">
        <f t="shared" si="269"/>
        <v>42689.029583333337</v>
      </c>
      <c r="T3798" s="13">
        <f t="shared" si="270"/>
        <v>42749.029583333337</v>
      </c>
      <c r="U3798">
        <f t="shared" si="271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67"/>
        <v>90</v>
      </c>
      <c r="P3799">
        <f t="shared" si="268"/>
        <v>145.41</v>
      </c>
      <c r="Q3799" t="s">
        <v>8315</v>
      </c>
      <c r="R3799" t="s">
        <v>8357</v>
      </c>
      <c r="S3799" s="13">
        <f t="shared" si="269"/>
        <v>42084.881539351853</v>
      </c>
      <c r="T3799" s="13">
        <f t="shared" si="270"/>
        <v>42114.881539351853</v>
      </c>
      <c r="U3799">
        <f t="shared" si="271"/>
        <v>2015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67"/>
        <v>1</v>
      </c>
      <c r="P3800">
        <f t="shared" si="268"/>
        <v>205</v>
      </c>
      <c r="Q3800" t="s">
        <v>8315</v>
      </c>
      <c r="R3800" t="s">
        <v>8357</v>
      </c>
      <c r="S3800" s="13">
        <f t="shared" si="269"/>
        <v>41831.722777777781</v>
      </c>
      <c r="T3800" s="13">
        <f t="shared" si="270"/>
        <v>41861.722777777781</v>
      </c>
      <c r="U3800">
        <f t="shared" si="271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67"/>
        <v>4</v>
      </c>
      <c r="P3801">
        <f t="shared" si="268"/>
        <v>100.5</v>
      </c>
      <c r="Q3801" t="s">
        <v>8315</v>
      </c>
      <c r="R3801" t="s">
        <v>8357</v>
      </c>
      <c r="S3801" s="13">
        <f t="shared" si="269"/>
        <v>42410.93105324074</v>
      </c>
      <c r="T3801" s="13">
        <f t="shared" si="270"/>
        <v>42440.93105324074</v>
      </c>
      <c r="U3801">
        <f t="shared" si="271"/>
        <v>2016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67"/>
        <v>4</v>
      </c>
      <c r="P3802">
        <f t="shared" si="268"/>
        <v>55.06</v>
      </c>
      <c r="Q3802" t="s">
        <v>8315</v>
      </c>
      <c r="R3802" t="s">
        <v>8357</v>
      </c>
      <c r="S3802" s="13">
        <f t="shared" si="269"/>
        <v>41982.737071759257</v>
      </c>
      <c r="T3802" s="13">
        <f t="shared" si="270"/>
        <v>42015.207638888889</v>
      </c>
      <c r="U3802">
        <f t="shared" si="271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67"/>
        <v>9</v>
      </c>
      <c r="P3803">
        <f t="shared" si="268"/>
        <v>47.33</v>
      </c>
      <c r="Q3803" t="s">
        <v>8315</v>
      </c>
      <c r="R3803" t="s">
        <v>8357</v>
      </c>
      <c r="S3803" s="13">
        <f t="shared" si="269"/>
        <v>41975.676111111112</v>
      </c>
      <c r="T3803" s="13">
        <f t="shared" si="270"/>
        <v>42006.676111111112</v>
      </c>
      <c r="U3803">
        <f t="shared" si="271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67"/>
        <v>0</v>
      </c>
      <c r="P3804">
        <f t="shared" si="268"/>
        <v>0</v>
      </c>
      <c r="Q3804" t="s">
        <v>8315</v>
      </c>
      <c r="R3804" t="s">
        <v>8357</v>
      </c>
      <c r="S3804" s="13">
        <f t="shared" si="269"/>
        <v>42269.126226851848</v>
      </c>
      <c r="T3804" s="13">
        <f t="shared" si="270"/>
        <v>42299.126226851848</v>
      </c>
      <c r="U3804">
        <f t="shared" si="271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67"/>
        <v>20</v>
      </c>
      <c r="P3805">
        <f t="shared" si="268"/>
        <v>58.95</v>
      </c>
      <c r="Q3805" t="s">
        <v>8315</v>
      </c>
      <c r="R3805" t="s">
        <v>8357</v>
      </c>
      <c r="S3805" s="13">
        <f t="shared" si="269"/>
        <v>42403.971851851849</v>
      </c>
      <c r="T3805" s="13">
        <f t="shared" si="270"/>
        <v>42433.971851851849</v>
      </c>
      <c r="U3805">
        <f t="shared" si="271"/>
        <v>2016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67"/>
        <v>0</v>
      </c>
      <c r="P3806">
        <f t="shared" si="268"/>
        <v>0</v>
      </c>
      <c r="Q3806" t="s">
        <v>8315</v>
      </c>
      <c r="R3806" t="s">
        <v>8357</v>
      </c>
      <c r="S3806" s="13">
        <f t="shared" si="269"/>
        <v>42527.00953703704</v>
      </c>
      <c r="T3806" s="13">
        <f t="shared" si="270"/>
        <v>42582.291666666672</v>
      </c>
      <c r="U3806">
        <f t="shared" si="271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67"/>
        <v>0</v>
      </c>
      <c r="P3807">
        <f t="shared" si="268"/>
        <v>1.5</v>
      </c>
      <c r="Q3807" t="s">
        <v>8315</v>
      </c>
      <c r="R3807" t="s">
        <v>8357</v>
      </c>
      <c r="S3807" s="13">
        <f t="shared" si="269"/>
        <v>41849.887037037035</v>
      </c>
      <c r="T3807" s="13">
        <f t="shared" si="270"/>
        <v>41909.887037037035</v>
      </c>
      <c r="U3807">
        <f t="shared" si="271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67"/>
        <v>0</v>
      </c>
      <c r="P3808">
        <f t="shared" si="268"/>
        <v>5</v>
      </c>
      <c r="Q3808" t="s">
        <v>8315</v>
      </c>
      <c r="R3808" t="s">
        <v>8357</v>
      </c>
      <c r="S3808" s="13">
        <f t="shared" si="269"/>
        <v>41799.259039351848</v>
      </c>
      <c r="T3808" s="13">
        <f t="shared" si="270"/>
        <v>41819.259039351848</v>
      </c>
      <c r="U3808">
        <f t="shared" si="271"/>
        <v>2014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67"/>
        <v>30</v>
      </c>
      <c r="P3809">
        <f t="shared" si="268"/>
        <v>50.56</v>
      </c>
      <c r="Q3809" t="s">
        <v>8315</v>
      </c>
      <c r="R3809" t="s">
        <v>8357</v>
      </c>
      <c r="S3809" s="13">
        <f t="shared" si="269"/>
        <v>42090.909016203703</v>
      </c>
      <c r="T3809" s="13">
        <f t="shared" si="270"/>
        <v>42097.909016203703</v>
      </c>
      <c r="U3809">
        <f t="shared" si="271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67"/>
        <v>100</v>
      </c>
      <c r="P3810">
        <f t="shared" si="268"/>
        <v>41.67</v>
      </c>
      <c r="Q3810" t="s">
        <v>8315</v>
      </c>
      <c r="R3810" t="s">
        <v>8316</v>
      </c>
      <c r="S3810" s="13">
        <f t="shared" si="269"/>
        <v>42059.453923611116</v>
      </c>
      <c r="T3810" s="13">
        <f t="shared" si="270"/>
        <v>42119.412256944444</v>
      </c>
      <c r="U3810">
        <f t="shared" si="271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67"/>
        <v>101</v>
      </c>
      <c r="P3811">
        <f t="shared" si="268"/>
        <v>53.29</v>
      </c>
      <c r="Q3811" t="s">
        <v>8315</v>
      </c>
      <c r="R3811" t="s">
        <v>8316</v>
      </c>
      <c r="S3811" s="13">
        <f t="shared" si="269"/>
        <v>41800.526701388888</v>
      </c>
      <c r="T3811" s="13">
        <f t="shared" si="270"/>
        <v>41850.958333333336</v>
      </c>
      <c r="U3811">
        <f t="shared" si="271"/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67"/>
        <v>122</v>
      </c>
      <c r="P3812">
        <f t="shared" si="268"/>
        <v>70.23</v>
      </c>
      <c r="Q3812" t="s">
        <v>8315</v>
      </c>
      <c r="R3812" t="s">
        <v>8316</v>
      </c>
      <c r="S3812" s="13">
        <f t="shared" si="269"/>
        <v>42054.849050925928</v>
      </c>
      <c r="T3812" s="13">
        <f t="shared" si="270"/>
        <v>42084.807384259257</v>
      </c>
      <c r="U3812">
        <f t="shared" si="271"/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67"/>
        <v>330</v>
      </c>
      <c r="P3813">
        <f t="shared" si="268"/>
        <v>43.42</v>
      </c>
      <c r="Q3813" t="s">
        <v>8315</v>
      </c>
      <c r="R3813" t="s">
        <v>8316</v>
      </c>
      <c r="S3813" s="13">
        <f t="shared" si="269"/>
        <v>42487.62700231481</v>
      </c>
      <c r="T3813" s="13">
        <f t="shared" si="270"/>
        <v>42521.458333333328</v>
      </c>
      <c r="U3813">
        <f t="shared" si="271"/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67"/>
        <v>110</v>
      </c>
      <c r="P3814">
        <f t="shared" si="268"/>
        <v>199.18</v>
      </c>
      <c r="Q3814" t="s">
        <v>8315</v>
      </c>
      <c r="R3814" t="s">
        <v>8316</v>
      </c>
      <c r="S3814" s="13">
        <f t="shared" si="269"/>
        <v>42109.751250000001</v>
      </c>
      <c r="T3814" s="13">
        <f t="shared" si="270"/>
        <v>42156.165972222225</v>
      </c>
      <c r="U3814">
        <f t="shared" si="271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67"/>
        <v>101</v>
      </c>
      <c r="P3815">
        <f t="shared" si="268"/>
        <v>78.52</v>
      </c>
      <c r="Q3815" t="s">
        <v>8315</v>
      </c>
      <c r="R3815" t="s">
        <v>8316</v>
      </c>
      <c r="S3815" s="13">
        <f t="shared" si="269"/>
        <v>42497.275706018518</v>
      </c>
      <c r="T3815" s="13">
        <f t="shared" si="270"/>
        <v>42535.904861111107</v>
      </c>
      <c r="U3815">
        <f t="shared" si="271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67"/>
        <v>140</v>
      </c>
      <c r="P3816">
        <f t="shared" si="268"/>
        <v>61.82</v>
      </c>
      <c r="Q3816" t="s">
        <v>8315</v>
      </c>
      <c r="R3816" t="s">
        <v>8316</v>
      </c>
      <c r="S3816" s="13">
        <f t="shared" si="269"/>
        <v>42058.904074074075</v>
      </c>
      <c r="T3816" s="13">
        <f t="shared" si="270"/>
        <v>42095.165972222225</v>
      </c>
      <c r="U3816">
        <f t="shared" si="271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67"/>
        <v>100</v>
      </c>
      <c r="P3817">
        <f t="shared" si="268"/>
        <v>50</v>
      </c>
      <c r="Q3817" t="s">
        <v>8315</v>
      </c>
      <c r="R3817" t="s">
        <v>8316</v>
      </c>
      <c r="S3817" s="13">
        <f t="shared" si="269"/>
        <v>42207.259918981479</v>
      </c>
      <c r="T3817" s="13">
        <f t="shared" si="270"/>
        <v>42236.958333333328</v>
      </c>
      <c r="U3817">
        <f t="shared" si="271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67"/>
        <v>119</v>
      </c>
      <c r="P3818">
        <f t="shared" si="268"/>
        <v>48.34</v>
      </c>
      <c r="Q3818" t="s">
        <v>8315</v>
      </c>
      <c r="R3818" t="s">
        <v>8316</v>
      </c>
      <c r="S3818" s="13">
        <f t="shared" si="269"/>
        <v>41807.690081018518</v>
      </c>
      <c r="T3818" s="13">
        <f t="shared" si="270"/>
        <v>41837.690081018518</v>
      </c>
      <c r="U3818">
        <f t="shared" si="271"/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67"/>
        <v>107</v>
      </c>
      <c r="P3819">
        <f t="shared" si="268"/>
        <v>107.25</v>
      </c>
      <c r="Q3819" t="s">
        <v>8315</v>
      </c>
      <c r="R3819" t="s">
        <v>8316</v>
      </c>
      <c r="S3819" s="13">
        <f t="shared" si="269"/>
        <v>42284.69694444444</v>
      </c>
      <c r="T3819" s="13">
        <f t="shared" si="270"/>
        <v>42301.165972222225</v>
      </c>
      <c r="U3819">
        <f t="shared" si="271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67"/>
        <v>228</v>
      </c>
      <c r="P3820">
        <f t="shared" si="268"/>
        <v>57</v>
      </c>
      <c r="Q3820" t="s">
        <v>8315</v>
      </c>
      <c r="R3820" t="s">
        <v>8316</v>
      </c>
      <c r="S3820" s="13">
        <f t="shared" si="269"/>
        <v>42045.84238425926</v>
      </c>
      <c r="T3820" s="13">
        <f t="shared" si="270"/>
        <v>42075.800717592589</v>
      </c>
      <c r="U3820">
        <f t="shared" si="271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67"/>
        <v>106</v>
      </c>
      <c r="P3821">
        <f t="shared" si="268"/>
        <v>40.92</v>
      </c>
      <c r="Q3821" t="s">
        <v>8315</v>
      </c>
      <c r="R3821" t="s">
        <v>8316</v>
      </c>
      <c r="S3821" s="13">
        <f t="shared" si="269"/>
        <v>42184.209537037037</v>
      </c>
      <c r="T3821" s="13">
        <f t="shared" si="270"/>
        <v>42202.876388888893</v>
      </c>
      <c r="U3821">
        <f t="shared" si="271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67"/>
        <v>143</v>
      </c>
      <c r="P3822">
        <f t="shared" si="268"/>
        <v>21.5</v>
      </c>
      <c r="Q3822" t="s">
        <v>8315</v>
      </c>
      <c r="R3822" t="s">
        <v>8316</v>
      </c>
      <c r="S3822" s="13">
        <f t="shared" si="269"/>
        <v>42160.651817129634</v>
      </c>
      <c r="T3822" s="13">
        <f t="shared" si="270"/>
        <v>42190.651817129634</v>
      </c>
      <c r="U3822">
        <f t="shared" si="271"/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67"/>
        <v>105</v>
      </c>
      <c r="P3823">
        <f t="shared" si="268"/>
        <v>79.540000000000006</v>
      </c>
      <c r="Q3823" t="s">
        <v>8315</v>
      </c>
      <c r="R3823" t="s">
        <v>8316</v>
      </c>
      <c r="S3823" s="13">
        <f t="shared" si="269"/>
        <v>42341.180636574078</v>
      </c>
      <c r="T3823" s="13">
        <f t="shared" si="270"/>
        <v>42373.180636574078</v>
      </c>
      <c r="U3823">
        <f t="shared" si="271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67"/>
        <v>110</v>
      </c>
      <c r="P3824">
        <f t="shared" si="268"/>
        <v>72.38</v>
      </c>
      <c r="Q3824" t="s">
        <v>8315</v>
      </c>
      <c r="R3824" t="s">
        <v>8316</v>
      </c>
      <c r="S3824" s="13">
        <f t="shared" si="269"/>
        <v>42329.838159722218</v>
      </c>
      <c r="T3824" s="13">
        <f t="shared" si="270"/>
        <v>42388.957638888889</v>
      </c>
      <c r="U3824">
        <f t="shared" si="271"/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67"/>
        <v>106</v>
      </c>
      <c r="P3825">
        <f t="shared" si="268"/>
        <v>64.63</v>
      </c>
      <c r="Q3825" t="s">
        <v>8315</v>
      </c>
      <c r="R3825" t="s">
        <v>8316</v>
      </c>
      <c r="S3825" s="13">
        <f t="shared" si="269"/>
        <v>42170.910231481481</v>
      </c>
      <c r="T3825" s="13">
        <f t="shared" si="270"/>
        <v>42205.165972222225</v>
      </c>
      <c r="U3825">
        <f t="shared" si="271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67"/>
        <v>108</v>
      </c>
      <c r="P3826">
        <f t="shared" si="268"/>
        <v>38.57</v>
      </c>
      <c r="Q3826" t="s">
        <v>8315</v>
      </c>
      <c r="R3826" t="s">
        <v>8316</v>
      </c>
      <c r="S3826" s="13">
        <f t="shared" si="269"/>
        <v>42571.626192129625</v>
      </c>
      <c r="T3826" s="13">
        <f t="shared" si="270"/>
        <v>42583.570138888885</v>
      </c>
      <c r="U3826">
        <f t="shared" si="271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67"/>
        <v>105</v>
      </c>
      <c r="P3827">
        <f t="shared" si="268"/>
        <v>107.57</v>
      </c>
      <c r="Q3827" t="s">
        <v>8315</v>
      </c>
      <c r="R3827" t="s">
        <v>8316</v>
      </c>
      <c r="S3827" s="13">
        <f t="shared" si="269"/>
        <v>42151.069606481484</v>
      </c>
      <c r="T3827" s="13">
        <f t="shared" si="270"/>
        <v>42172.069606481484</v>
      </c>
      <c r="U3827">
        <f t="shared" si="271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67"/>
        <v>119</v>
      </c>
      <c r="P3828">
        <f t="shared" si="268"/>
        <v>27.5</v>
      </c>
      <c r="Q3828" t="s">
        <v>8315</v>
      </c>
      <c r="R3828" t="s">
        <v>8316</v>
      </c>
      <c r="S3828" s="13">
        <f t="shared" si="269"/>
        <v>42101.423541666663</v>
      </c>
      <c r="T3828" s="13">
        <f t="shared" si="270"/>
        <v>42131.423541666663</v>
      </c>
      <c r="U3828">
        <f t="shared" si="271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67"/>
        <v>153</v>
      </c>
      <c r="P3829">
        <f t="shared" si="268"/>
        <v>70.459999999999994</v>
      </c>
      <c r="Q3829" t="s">
        <v>8315</v>
      </c>
      <c r="R3829" t="s">
        <v>8316</v>
      </c>
      <c r="S3829" s="13">
        <f t="shared" si="269"/>
        <v>42034.928252314814</v>
      </c>
      <c r="T3829" s="13">
        <f t="shared" si="270"/>
        <v>42090</v>
      </c>
      <c r="U3829">
        <f t="shared" si="271"/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67"/>
        <v>100</v>
      </c>
      <c r="P3830">
        <f t="shared" si="268"/>
        <v>178.57</v>
      </c>
      <c r="Q3830" t="s">
        <v>8315</v>
      </c>
      <c r="R3830" t="s">
        <v>8316</v>
      </c>
      <c r="S3830" s="13">
        <f t="shared" si="269"/>
        <v>41944.527627314819</v>
      </c>
      <c r="T3830" s="13">
        <f t="shared" si="270"/>
        <v>42004.569293981483</v>
      </c>
      <c r="U3830">
        <f t="shared" si="271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67"/>
        <v>100</v>
      </c>
      <c r="P3831">
        <f t="shared" si="268"/>
        <v>62.63</v>
      </c>
      <c r="Q3831" t="s">
        <v>8315</v>
      </c>
      <c r="R3831" t="s">
        <v>8316</v>
      </c>
      <c r="S3831" s="13">
        <f t="shared" si="269"/>
        <v>42593.865405092598</v>
      </c>
      <c r="T3831" s="13">
        <f t="shared" si="270"/>
        <v>42613.865405092598</v>
      </c>
      <c r="U3831">
        <f t="shared" si="271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67"/>
        <v>225</v>
      </c>
      <c r="P3832">
        <f t="shared" si="268"/>
        <v>75</v>
      </c>
      <c r="Q3832" t="s">
        <v>8315</v>
      </c>
      <c r="R3832" t="s">
        <v>8316</v>
      </c>
      <c r="S3832" s="13">
        <f t="shared" si="269"/>
        <v>42503.740868055553</v>
      </c>
      <c r="T3832" s="13">
        <f t="shared" si="270"/>
        <v>42517.740868055553</v>
      </c>
      <c r="U3832">
        <f t="shared" si="271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67"/>
        <v>106</v>
      </c>
      <c r="P3833">
        <f t="shared" si="268"/>
        <v>58.9</v>
      </c>
      <c r="Q3833" t="s">
        <v>8315</v>
      </c>
      <c r="R3833" t="s">
        <v>8316</v>
      </c>
      <c r="S3833" s="13">
        <f t="shared" si="269"/>
        <v>41927.848900462966</v>
      </c>
      <c r="T3833" s="13">
        <f t="shared" si="270"/>
        <v>41948.890567129631</v>
      </c>
      <c r="U3833">
        <f t="shared" si="271"/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67"/>
        <v>105</v>
      </c>
      <c r="P3834">
        <f t="shared" si="268"/>
        <v>139.56</v>
      </c>
      <c r="Q3834" t="s">
        <v>8315</v>
      </c>
      <c r="R3834" t="s">
        <v>8316</v>
      </c>
      <c r="S3834" s="13">
        <f t="shared" si="269"/>
        <v>42375.114988425921</v>
      </c>
      <c r="T3834" s="13">
        <f t="shared" si="270"/>
        <v>42420.114988425921</v>
      </c>
      <c r="U3834">
        <f t="shared" si="271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67"/>
        <v>117</v>
      </c>
      <c r="P3835">
        <f t="shared" si="268"/>
        <v>70</v>
      </c>
      <c r="Q3835" t="s">
        <v>8315</v>
      </c>
      <c r="R3835" t="s">
        <v>8316</v>
      </c>
      <c r="S3835" s="13">
        <f t="shared" si="269"/>
        <v>41963.872361111105</v>
      </c>
      <c r="T3835" s="13">
        <f t="shared" si="270"/>
        <v>41974.797916666663</v>
      </c>
      <c r="U3835">
        <f t="shared" si="271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67"/>
        <v>109</v>
      </c>
      <c r="P3836">
        <f t="shared" si="268"/>
        <v>57.39</v>
      </c>
      <c r="Q3836" t="s">
        <v>8315</v>
      </c>
      <c r="R3836" t="s">
        <v>8316</v>
      </c>
      <c r="S3836" s="13">
        <f t="shared" si="269"/>
        <v>42143.445219907408</v>
      </c>
      <c r="T3836" s="13">
        <f t="shared" si="270"/>
        <v>42173.445219907408</v>
      </c>
      <c r="U3836">
        <f t="shared" si="271"/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67"/>
        <v>160</v>
      </c>
      <c r="P3837">
        <f t="shared" si="268"/>
        <v>40</v>
      </c>
      <c r="Q3837" t="s">
        <v>8315</v>
      </c>
      <c r="R3837" t="s">
        <v>8316</v>
      </c>
      <c r="S3837" s="13">
        <f t="shared" si="269"/>
        <v>42460.94222222222</v>
      </c>
      <c r="T3837" s="13">
        <f t="shared" si="270"/>
        <v>42481.94222222222</v>
      </c>
      <c r="U3837">
        <f t="shared" si="271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67"/>
        <v>113</v>
      </c>
      <c r="P3838">
        <f t="shared" si="268"/>
        <v>64.290000000000006</v>
      </c>
      <c r="Q3838" t="s">
        <v>8315</v>
      </c>
      <c r="R3838" t="s">
        <v>8316</v>
      </c>
      <c r="S3838" s="13">
        <f t="shared" si="269"/>
        <v>42553.926527777774</v>
      </c>
      <c r="T3838" s="13">
        <f t="shared" si="270"/>
        <v>42585.172916666663</v>
      </c>
      <c r="U3838">
        <f t="shared" si="271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67"/>
        <v>102</v>
      </c>
      <c r="P3839">
        <f t="shared" si="268"/>
        <v>120.12</v>
      </c>
      <c r="Q3839" t="s">
        <v>8315</v>
      </c>
      <c r="R3839" t="s">
        <v>8316</v>
      </c>
      <c r="S3839" s="13">
        <f t="shared" si="269"/>
        <v>42152.765717592592</v>
      </c>
      <c r="T3839" s="13">
        <f t="shared" si="270"/>
        <v>42188.765717592592</v>
      </c>
      <c r="U3839">
        <f t="shared" si="271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67"/>
        <v>101</v>
      </c>
      <c r="P3840">
        <f t="shared" si="268"/>
        <v>1008.24</v>
      </c>
      <c r="Q3840" t="s">
        <v>8315</v>
      </c>
      <c r="R3840" t="s">
        <v>8316</v>
      </c>
      <c r="S3840" s="13">
        <f t="shared" si="269"/>
        <v>42116.710752314815</v>
      </c>
      <c r="T3840" s="13">
        <f t="shared" si="270"/>
        <v>42146.710752314815</v>
      </c>
      <c r="U3840">
        <f t="shared" si="271"/>
        <v>2015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67"/>
        <v>101</v>
      </c>
      <c r="P3841">
        <f t="shared" si="268"/>
        <v>63.28</v>
      </c>
      <c r="Q3841" t="s">
        <v>8315</v>
      </c>
      <c r="R3841" t="s">
        <v>8316</v>
      </c>
      <c r="S3841" s="13">
        <f t="shared" si="269"/>
        <v>42155.142638888887</v>
      </c>
      <c r="T3841" s="13">
        <f t="shared" si="270"/>
        <v>42215.142638888887</v>
      </c>
      <c r="U3841">
        <f t="shared" si="271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72">ROUND(E3842/D3842*100,0)</f>
        <v>6500</v>
      </c>
      <c r="P3842">
        <f t="shared" si="268"/>
        <v>21.67</v>
      </c>
      <c r="Q3842" t="s">
        <v>8315</v>
      </c>
      <c r="R3842" t="s">
        <v>8316</v>
      </c>
      <c r="S3842" s="13">
        <f t="shared" si="269"/>
        <v>42432.701724537037</v>
      </c>
      <c r="T3842" s="13">
        <f t="shared" si="270"/>
        <v>42457.660057870366</v>
      </c>
      <c r="U3842">
        <f t="shared" si="271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72"/>
        <v>9</v>
      </c>
      <c r="P3843">
        <f t="shared" ref="P3843:P3906" si="273">IFERROR(ROUND(E3843/L3843,2),0)</f>
        <v>25.65</v>
      </c>
      <c r="Q3843" t="s">
        <v>8315</v>
      </c>
      <c r="R3843" t="s">
        <v>8316</v>
      </c>
      <c r="S3843" s="13">
        <f t="shared" ref="S3843:S3906" si="274">(((J3843/60)/60)/24)+DATE(1970,1,1)</f>
        <v>41780.785729166666</v>
      </c>
      <c r="T3843" s="13">
        <f t="shared" ref="T3843:T3906" si="275">(((I3843/60)/60)/24)+DATE(1970,1,1)</f>
        <v>41840.785729166666</v>
      </c>
      <c r="U3843">
        <f t="shared" si="271"/>
        <v>2014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72"/>
        <v>22</v>
      </c>
      <c r="P3844">
        <f t="shared" si="273"/>
        <v>47.7</v>
      </c>
      <c r="Q3844" t="s">
        <v>8315</v>
      </c>
      <c r="R3844" t="s">
        <v>8316</v>
      </c>
      <c r="S3844" s="13">
        <f t="shared" si="274"/>
        <v>41740.493657407409</v>
      </c>
      <c r="T3844" s="13">
        <f t="shared" si="275"/>
        <v>41770.493657407409</v>
      </c>
      <c r="U3844">
        <f t="shared" si="271"/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72"/>
        <v>21</v>
      </c>
      <c r="P3845">
        <f t="shared" si="273"/>
        <v>56.05</v>
      </c>
      <c r="Q3845" t="s">
        <v>8315</v>
      </c>
      <c r="R3845" t="s">
        <v>8316</v>
      </c>
      <c r="S3845" s="13">
        <f t="shared" si="274"/>
        <v>41766.072500000002</v>
      </c>
      <c r="T3845" s="13">
        <f t="shared" si="275"/>
        <v>41791.072500000002</v>
      </c>
      <c r="U3845">
        <f t="shared" si="271"/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72"/>
        <v>41</v>
      </c>
      <c r="P3846">
        <f t="shared" si="273"/>
        <v>81.319999999999993</v>
      </c>
      <c r="Q3846" t="s">
        <v>8315</v>
      </c>
      <c r="R3846" t="s">
        <v>8316</v>
      </c>
      <c r="S3846" s="13">
        <f t="shared" si="274"/>
        <v>41766.617291666669</v>
      </c>
      <c r="T3846" s="13">
        <f t="shared" si="275"/>
        <v>41793.290972222225</v>
      </c>
      <c r="U3846">
        <f t="shared" si="271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72"/>
        <v>2</v>
      </c>
      <c r="P3847">
        <f t="shared" si="273"/>
        <v>70.17</v>
      </c>
      <c r="Q3847" t="s">
        <v>8315</v>
      </c>
      <c r="R3847" t="s">
        <v>8316</v>
      </c>
      <c r="S3847" s="13">
        <f t="shared" si="274"/>
        <v>42248.627013888887</v>
      </c>
      <c r="T3847" s="13">
        <f t="shared" si="275"/>
        <v>42278.627013888887</v>
      </c>
      <c r="U3847">
        <f t="shared" si="271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72"/>
        <v>3</v>
      </c>
      <c r="P3848">
        <f t="shared" si="273"/>
        <v>23.63</v>
      </c>
      <c r="Q3848" t="s">
        <v>8315</v>
      </c>
      <c r="R3848" t="s">
        <v>8316</v>
      </c>
      <c r="S3848" s="13">
        <f t="shared" si="274"/>
        <v>41885.221550925926</v>
      </c>
      <c r="T3848" s="13">
        <f t="shared" si="275"/>
        <v>41916.290972222225</v>
      </c>
      <c r="U3848">
        <f t="shared" si="271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72"/>
        <v>16</v>
      </c>
      <c r="P3849">
        <f t="shared" si="273"/>
        <v>188.56</v>
      </c>
      <c r="Q3849" t="s">
        <v>8315</v>
      </c>
      <c r="R3849" t="s">
        <v>8316</v>
      </c>
      <c r="S3849" s="13">
        <f t="shared" si="274"/>
        <v>42159.224432870367</v>
      </c>
      <c r="T3849" s="13">
        <f t="shared" si="275"/>
        <v>42204.224432870367</v>
      </c>
      <c r="U3849">
        <f t="shared" si="271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72"/>
        <v>16</v>
      </c>
      <c r="P3850">
        <f t="shared" si="273"/>
        <v>49.51</v>
      </c>
      <c r="Q3850" t="s">
        <v>8315</v>
      </c>
      <c r="R3850" t="s">
        <v>8316</v>
      </c>
      <c r="S3850" s="13">
        <f t="shared" si="274"/>
        <v>42265.817002314812</v>
      </c>
      <c r="T3850" s="13">
        <f t="shared" si="275"/>
        <v>42295.817002314812</v>
      </c>
      <c r="U3850">
        <f t="shared" si="271"/>
        <v>2015</v>
      </c>
    </row>
    <row r="3851" spans="1:21" ht="6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72"/>
        <v>7</v>
      </c>
      <c r="P3851">
        <f t="shared" si="273"/>
        <v>75.459999999999994</v>
      </c>
      <c r="Q3851" t="s">
        <v>8315</v>
      </c>
      <c r="R3851" t="s">
        <v>8316</v>
      </c>
      <c r="S3851" s="13">
        <f t="shared" si="274"/>
        <v>42136.767175925925</v>
      </c>
      <c r="T3851" s="13">
        <f t="shared" si="275"/>
        <v>42166.767175925925</v>
      </c>
      <c r="U3851">
        <f t="shared" si="271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72"/>
        <v>4</v>
      </c>
      <c r="P3852">
        <f t="shared" si="273"/>
        <v>9.5</v>
      </c>
      <c r="Q3852" t="s">
        <v>8315</v>
      </c>
      <c r="R3852" t="s">
        <v>8316</v>
      </c>
      <c r="S3852" s="13">
        <f t="shared" si="274"/>
        <v>41975.124340277776</v>
      </c>
      <c r="T3852" s="13">
        <f t="shared" si="275"/>
        <v>42005.124340277776</v>
      </c>
      <c r="U3852">
        <f t="shared" si="271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72"/>
        <v>34</v>
      </c>
      <c r="P3853">
        <f t="shared" si="273"/>
        <v>35.5</v>
      </c>
      <c r="Q3853" t="s">
        <v>8315</v>
      </c>
      <c r="R3853" t="s">
        <v>8316</v>
      </c>
      <c r="S3853" s="13">
        <f t="shared" si="274"/>
        <v>42172.439571759256</v>
      </c>
      <c r="T3853" s="13">
        <f t="shared" si="275"/>
        <v>42202.439571759256</v>
      </c>
      <c r="U3853">
        <f t="shared" si="271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72"/>
        <v>0</v>
      </c>
      <c r="P3854">
        <f t="shared" si="273"/>
        <v>10</v>
      </c>
      <c r="Q3854" t="s">
        <v>8315</v>
      </c>
      <c r="R3854" t="s">
        <v>8316</v>
      </c>
      <c r="S3854" s="13">
        <f t="shared" si="274"/>
        <v>42065.190694444449</v>
      </c>
      <c r="T3854" s="13">
        <f t="shared" si="275"/>
        <v>42090.149027777778</v>
      </c>
      <c r="U3854">
        <f t="shared" si="271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72"/>
        <v>0</v>
      </c>
      <c r="P3855">
        <f t="shared" si="273"/>
        <v>13</v>
      </c>
      <c r="Q3855" t="s">
        <v>8315</v>
      </c>
      <c r="R3855" t="s">
        <v>8316</v>
      </c>
      <c r="S3855" s="13">
        <f t="shared" si="274"/>
        <v>41848.84002314815</v>
      </c>
      <c r="T3855" s="13">
        <f t="shared" si="275"/>
        <v>41883.84002314815</v>
      </c>
      <c r="U3855">
        <f t="shared" si="271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72"/>
        <v>16</v>
      </c>
      <c r="P3856">
        <f t="shared" si="273"/>
        <v>89.4</v>
      </c>
      <c r="Q3856" t="s">
        <v>8315</v>
      </c>
      <c r="R3856" t="s">
        <v>8316</v>
      </c>
      <c r="S3856" s="13">
        <f t="shared" si="274"/>
        <v>42103.884930555556</v>
      </c>
      <c r="T3856" s="13">
        <f t="shared" si="275"/>
        <v>42133.884930555556</v>
      </c>
      <c r="U3856">
        <f t="shared" si="271"/>
        <v>2015</v>
      </c>
    </row>
    <row r="3857" spans="1:21" ht="6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72"/>
        <v>3</v>
      </c>
      <c r="P3857">
        <f t="shared" si="273"/>
        <v>25</v>
      </c>
      <c r="Q3857" t="s">
        <v>8315</v>
      </c>
      <c r="R3857" t="s">
        <v>8316</v>
      </c>
      <c r="S3857" s="13">
        <f t="shared" si="274"/>
        <v>42059.970729166671</v>
      </c>
      <c r="T3857" s="13">
        <f t="shared" si="275"/>
        <v>42089.929062499999</v>
      </c>
      <c r="U3857">
        <f t="shared" ref="U3857:U3920" si="276">YEAR(S3857)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72"/>
        <v>0</v>
      </c>
      <c r="P3858">
        <f t="shared" si="273"/>
        <v>1</v>
      </c>
      <c r="Q3858" t="s">
        <v>8315</v>
      </c>
      <c r="R3858" t="s">
        <v>8316</v>
      </c>
      <c r="S3858" s="13">
        <f t="shared" si="274"/>
        <v>42041.743090277778</v>
      </c>
      <c r="T3858" s="13">
        <f t="shared" si="275"/>
        <v>42071.701423611114</v>
      </c>
      <c r="U3858">
        <f t="shared" si="276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72"/>
        <v>5</v>
      </c>
      <c r="P3859">
        <f t="shared" si="273"/>
        <v>65</v>
      </c>
      <c r="Q3859" t="s">
        <v>8315</v>
      </c>
      <c r="R3859" t="s">
        <v>8316</v>
      </c>
      <c r="S3859" s="13">
        <f t="shared" si="274"/>
        <v>41829.73715277778</v>
      </c>
      <c r="T3859" s="13">
        <f t="shared" si="275"/>
        <v>41852.716666666667</v>
      </c>
      <c r="U3859">
        <f t="shared" si="27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72"/>
        <v>2</v>
      </c>
      <c r="P3860">
        <f t="shared" si="273"/>
        <v>10</v>
      </c>
      <c r="Q3860" t="s">
        <v>8315</v>
      </c>
      <c r="R3860" t="s">
        <v>8316</v>
      </c>
      <c r="S3860" s="13">
        <f t="shared" si="274"/>
        <v>42128.431064814817</v>
      </c>
      <c r="T3860" s="13">
        <f t="shared" si="275"/>
        <v>42146.875</v>
      </c>
      <c r="U3860">
        <f t="shared" si="27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72"/>
        <v>0</v>
      </c>
      <c r="P3861">
        <f t="shared" si="273"/>
        <v>1</v>
      </c>
      <c r="Q3861" t="s">
        <v>8315</v>
      </c>
      <c r="R3861" t="s">
        <v>8316</v>
      </c>
      <c r="S3861" s="13">
        <f t="shared" si="274"/>
        <v>41789.893599537041</v>
      </c>
      <c r="T3861" s="13">
        <f t="shared" si="275"/>
        <v>41815.875</v>
      </c>
      <c r="U3861">
        <f t="shared" si="27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72"/>
        <v>18</v>
      </c>
      <c r="P3862">
        <f t="shared" si="273"/>
        <v>81.540000000000006</v>
      </c>
      <c r="Q3862" t="s">
        <v>8315</v>
      </c>
      <c r="R3862" t="s">
        <v>8316</v>
      </c>
      <c r="S3862" s="13">
        <f t="shared" si="274"/>
        <v>41833.660995370366</v>
      </c>
      <c r="T3862" s="13">
        <f t="shared" si="275"/>
        <v>41863.660995370366</v>
      </c>
      <c r="U3862">
        <f t="shared" si="27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72"/>
        <v>5</v>
      </c>
      <c r="P3863">
        <f t="shared" si="273"/>
        <v>100</v>
      </c>
      <c r="Q3863" t="s">
        <v>8315</v>
      </c>
      <c r="R3863" t="s">
        <v>8316</v>
      </c>
      <c r="S3863" s="13">
        <f t="shared" si="274"/>
        <v>41914.590011574073</v>
      </c>
      <c r="T3863" s="13">
        <f t="shared" si="275"/>
        <v>41955.907638888893</v>
      </c>
      <c r="U3863">
        <f t="shared" si="27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72"/>
        <v>0</v>
      </c>
      <c r="P3864">
        <f t="shared" si="273"/>
        <v>1</v>
      </c>
      <c r="Q3864" t="s">
        <v>8315</v>
      </c>
      <c r="R3864" t="s">
        <v>8316</v>
      </c>
      <c r="S3864" s="13">
        <f t="shared" si="274"/>
        <v>42611.261064814811</v>
      </c>
      <c r="T3864" s="13">
        <f t="shared" si="275"/>
        <v>42625.707638888889</v>
      </c>
      <c r="U3864">
        <f t="shared" si="276"/>
        <v>2016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72"/>
        <v>0</v>
      </c>
      <c r="P3865">
        <f t="shared" si="273"/>
        <v>0</v>
      </c>
      <c r="Q3865" t="s">
        <v>8315</v>
      </c>
      <c r="R3865" t="s">
        <v>8316</v>
      </c>
      <c r="S3865" s="13">
        <f t="shared" si="274"/>
        <v>42253.633159722223</v>
      </c>
      <c r="T3865" s="13">
        <f t="shared" si="275"/>
        <v>42313.674826388888</v>
      </c>
      <c r="U3865">
        <f t="shared" si="27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72"/>
        <v>1</v>
      </c>
      <c r="P3866">
        <f t="shared" si="273"/>
        <v>20</v>
      </c>
      <c r="Q3866" t="s">
        <v>8315</v>
      </c>
      <c r="R3866" t="s">
        <v>8316</v>
      </c>
      <c r="S3866" s="13">
        <f t="shared" si="274"/>
        <v>42295.891828703709</v>
      </c>
      <c r="T3866" s="13">
        <f t="shared" si="275"/>
        <v>42325.933495370366</v>
      </c>
      <c r="U3866">
        <f t="shared" si="27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72"/>
        <v>27</v>
      </c>
      <c r="P3867">
        <f t="shared" si="273"/>
        <v>46.43</v>
      </c>
      <c r="Q3867" t="s">
        <v>8315</v>
      </c>
      <c r="R3867" t="s">
        <v>8316</v>
      </c>
      <c r="S3867" s="13">
        <f t="shared" si="274"/>
        <v>41841.651597222226</v>
      </c>
      <c r="T3867" s="13">
        <f t="shared" si="275"/>
        <v>41881.229166666664</v>
      </c>
      <c r="U3867">
        <f t="shared" si="27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72"/>
        <v>1</v>
      </c>
      <c r="P3868">
        <f t="shared" si="273"/>
        <v>5.5</v>
      </c>
      <c r="Q3868" t="s">
        <v>8315</v>
      </c>
      <c r="R3868" t="s">
        <v>8316</v>
      </c>
      <c r="S3868" s="13">
        <f t="shared" si="274"/>
        <v>42402.947002314817</v>
      </c>
      <c r="T3868" s="13">
        <f t="shared" si="275"/>
        <v>42452.145138888889</v>
      </c>
      <c r="U3868">
        <f t="shared" si="27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72"/>
        <v>13</v>
      </c>
      <c r="P3869">
        <f t="shared" si="273"/>
        <v>50.2</v>
      </c>
      <c r="Q3869" t="s">
        <v>8315</v>
      </c>
      <c r="R3869" t="s">
        <v>8316</v>
      </c>
      <c r="S3869" s="13">
        <f t="shared" si="274"/>
        <v>42509.814108796301</v>
      </c>
      <c r="T3869" s="13">
        <f t="shared" si="275"/>
        <v>42539.814108796301</v>
      </c>
      <c r="U3869">
        <f t="shared" si="276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72"/>
        <v>0</v>
      </c>
      <c r="P3870">
        <f t="shared" si="273"/>
        <v>10</v>
      </c>
      <c r="Q3870" t="s">
        <v>8315</v>
      </c>
      <c r="R3870" t="s">
        <v>8357</v>
      </c>
      <c r="S3870" s="13">
        <f t="shared" si="274"/>
        <v>41865.659780092588</v>
      </c>
      <c r="T3870" s="13">
        <f t="shared" si="275"/>
        <v>41890.659780092588</v>
      </c>
      <c r="U3870">
        <f t="shared" si="27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72"/>
        <v>3</v>
      </c>
      <c r="P3871">
        <f t="shared" si="273"/>
        <v>30.13</v>
      </c>
      <c r="Q3871" t="s">
        <v>8315</v>
      </c>
      <c r="R3871" t="s">
        <v>8357</v>
      </c>
      <c r="S3871" s="13">
        <f t="shared" si="274"/>
        <v>42047.724444444444</v>
      </c>
      <c r="T3871" s="13">
        <f t="shared" si="275"/>
        <v>42077.132638888885</v>
      </c>
      <c r="U3871">
        <f t="shared" si="27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72"/>
        <v>15</v>
      </c>
      <c r="P3872">
        <f t="shared" si="273"/>
        <v>150</v>
      </c>
      <c r="Q3872" t="s">
        <v>8315</v>
      </c>
      <c r="R3872" t="s">
        <v>8357</v>
      </c>
      <c r="S3872" s="13">
        <f t="shared" si="274"/>
        <v>41793.17219907407</v>
      </c>
      <c r="T3872" s="13">
        <f t="shared" si="275"/>
        <v>41823.17219907407</v>
      </c>
      <c r="U3872">
        <f t="shared" si="27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72"/>
        <v>3</v>
      </c>
      <c r="P3873">
        <f t="shared" si="273"/>
        <v>13.33</v>
      </c>
      <c r="Q3873" t="s">
        <v>8315</v>
      </c>
      <c r="R3873" t="s">
        <v>8357</v>
      </c>
      <c r="S3873" s="13">
        <f t="shared" si="274"/>
        <v>42763.780671296292</v>
      </c>
      <c r="T3873" s="13">
        <f t="shared" si="275"/>
        <v>42823.739004629635</v>
      </c>
      <c r="U3873">
        <f t="shared" si="276"/>
        <v>2017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72"/>
        <v>0</v>
      </c>
      <c r="P3874">
        <f t="shared" si="273"/>
        <v>0</v>
      </c>
      <c r="Q3874" t="s">
        <v>8315</v>
      </c>
      <c r="R3874" t="s">
        <v>8357</v>
      </c>
      <c r="S3874" s="13">
        <f t="shared" si="274"/>
        <v>42180.145787037036</v>
      </c>
      <c r="T3874" s="13">
        <f t="shared" si="275"/>
        <v>42230.145787037036</v>
      </c>
      <c r="U3874">
        <f t="shared" si="27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72"/>
        <v>0</v>
      </c>
      <c r="P3875">
        <f t="shared" si="273"/>
        <v>0</v>
      </c>
      <c r="Q3875" t="s">
        <v>8315</v>
      </c>
      <c r="R3875" t="s">
        <v>8357</v>
      </c>
      <c r="S3875" s="13">
        <f t="shared" si="274"/>
        <v>42255.696006944447</v>
      </c>
      <c r="T3875" s="13">
        <f t="shared" si="275"/>
        <v>42285.696006944447</v>
      </c>
      <c r="U3875">
        <f t="shared" si="27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72"/>
        <v>0</v>
      </c>
      <c r="P3876">
        <f t="shared" si="273"/>
        <v>0</v>
      </c>
      <c r="Q3876" t="s">
        <v>8315</v>
      </c>
      <c r="R3876" t="s">
        <v>8357</v>
      </c>
      <c r="S3876" s="13">
        <f t="shared" si="274"/>
        <v>42007.016458333332</v>
      </c>
      <c r="T3876" s="13">
        <f t="shared" si="275"/>
        <v>42028.041666666672</v>
      </c>
      <c r="U3876">
        <f t="shared" si="27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72"/>
        <v>0</v>
      </c>
      <c r="P3877">
        <f t="shared" si="273"/>
        <v>0</v>
      </c>
      <c r="Q3877" t="s">
        <v>8315</v>
      </c>
      <c r="R3877" t="s">
        <v>8357</v>
      </c>
      <c r="S3877" s="13">
        <f t="shared" si="274"/>
        <v>42615.346817129626</v>
      </c>
      <c r="T3877" s="13">
        <f t="shared" si="275"/>
        <v>42616.416666666672</v>
      </c>
      <c r="U3877">
        <f t="shared" si="27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72"/>
        <v>53</v>
      </c>
      <c r="P3878">
        <f t="shared" si="273"/>
        <v>44.76</v>
      </c>
      <c r="Q3878" t="s">
        <v>8315</v>
      </c>
      <c r="R3878" t="s">
        <v>8357</v>
      </c>
      <c r="S3878" s="13">
        <f t="shared" si="274"/>
        <v>42372.624166666668</v>
      </c>
      <c r="T3878" s="13">
        <f t="shared" si="275"/>
        <v>42402.624166666668</v>
      </c>
      <c r="U3878">
        <f t="shared" si="276"/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72"/>
        <v>5</v>
      </c>
      <c r="P3879">
        <f t="shared" si="273"/>
        <v>88.64</v>
      </c>
      <c r="Q3879" t="s">
        <v>8315</v>
      </c>
      <c r="R3879" t="s">
        <v>8357</v>
      </c>
      <c r="S3879" s="13">
        <f t="shared" si="274"/>
        <v>42682.67768518519</v>
      </c>
      <c r="T3879" s="13">
        <f t="shared" si="275"/>
        <v>42712.67768518519</v>
      </c>
      <c r="U3879">
        <f t="shared" si="27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72"/>
        <v>0</v>
      </c>
      <c r="P3880">
        <f t="shared" si="273"/>
        <v>10</v>
      </c>
      <c r="Q3880" t="s">
        <v>8315</v>
      </c>
      <c r="R3880" t="s">
        <v>8357</v>
      </c>
      <c r="S3880" s="13">
        <f t="shared" si="274"/>
        <v>42154.818819444445</v>
      </c>
      <c r="T3880" s="13">
        <f t="shared" si="275"/>
        <v>42185.165972222225</v>
      </c>
      <c r="U3880">
        <f t="shared" si="27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72"/>
        <v>0</v>
      </c>
      <c r="P3881">
        <f t="shared" si="273"/>
        <v>0</v>
      </c>
      <c r="Q3881" t="s">
        <v>8315</v>
      </c>
      <c r="R3881" t="s">
        <v>8357</v>
      </c>
      <c r="S3881" s="13">
        <f t="shared" si="274"/>
        <v>41999.861064814817</v>
      </c>
      <c r="T3881" s="13">
        <f t="shared" si="275"/>
        <v>42029.861064814817</v>
      </c>
      <c r="U3881">
        <f t="shared" si="276"/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72"/>
        <v>13</v>
      </c>
      <c r="P3882">
        <f t="shared" si="273"/>
        <v>57.65</v>
      </c>
      <c r="Q3882" t="s">
        <v>8315</v>
      </c>
      <c r="R3882" t="s">
        <v>8357</v>
      </c>
      <c r="S3882" s="13">
        <f t="shared" si="274"/>
        <v>41815.815046296295</v>
      </c>
      <c r="T3882" s="13">
        <f t="shared" si="275"/>
        <v>41850.958333333336</v>
      </c>
      <c r="U3882">
        <f t="shared" si="27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72"/>
        <v>5</v>
      </c>
      <c r="P3883">
        <f t="shared" si="273"/>
        <v>25</v>
      </c>
      <c r="Q3883" t="s">
        <v>8315</v>
      </c>
      <c r="R3883" t="s">
        <v>8357</v>
      </c>
      <c r="S3883" s="13">
        <f t="shared" si="274"/>
        <v>42756.018506944441</v>
      </c>
      <c r="T3883" s="13">
        <f t="shared" si="275"/>
        <v>42786.018506944441</v>
      </c>
      <c r="U3883">
        <f t="shared" si="276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72"/>
        <v>0</v>
      </c>
      <c r="P3884">
        <f t="shared" si="273"/>
        <v>0</v>
      </c>
      <c r="Q3884" t="s">
        <v>8315</v>
      </c>
      <c r="R3884" t="s">
        <v>8357</v>
      </c>
      <c r="S3884" s="13">
        <f t="shared" si="274"/>
        <v>42373.983449074076</v>
      </c>
      <c r="T3884" s="13">
        <f t="shared" si="275"/>
        <v>42400.960416666669</v>
      </c>
      <c r="U3884">
        <f t="shared" si="27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72"/>
        <v>0</v>
      </c>
      <c r="P3885">
        <f t="shared" si="273"/>
        <v>0</v>
      </c>
      <c r="Q3885" t="s">
        <v>8315</v>
      </c>
      <c r="R3885" t="s">
        <v>8357</v>
      </c>
      <c r="S3885" s="13">
        <f t="shared" si="274"/>
        <v>41854.602650462963</v>
      </c>
      <c r="T3885" s="13">
        <f t="shared" si="275"/>
        <v>41884.602650462963</v>
      </c>
      <c r="U3885">
        <f t="shared" si="27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72"/>
        <v>0</v>
      </c>
      <c r="P3886">
        <f t="shared" si="273"/>
        <v>0</v>
      </c>
      <c r="Q3886" t="s">
        <v>8315</v>
      </c>
      <c r="R3886" t="s">
        <v>8357</v>
      </c>
      <c r="S3886" s="13">
        <f t="shared" si="274"/>
        <v>42065.791574074072</v>
      </c>
      <c r="T3886" s="13">
        <f t="shared" si="275"/>
        <v>42090.749907407408</v>
      </c>
      <c r="U3886">
        <f t="shared" si="27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72"/>
        <v>0</v>
      </c>
      <c r="P3887">
        <f t="shared" si="273"/>
        <v>0</v>
      </c>
      <c r="Q3887" t="s">
        <v>8315</v>
      </c>
      <c r="R3887" t="s">
        <v>8357</v>
      </c>
      <c r="S3887" s="13">
        <f t="shared" si="274"/>
        <v>42469.951284722221</v>
      </c>
      <c r="T3887" s="13">
        <f t="shared" si="275"/>
        <v>42499.951284722221</v>
      </c>
      <c r="U3887">
        <f t="shared" si="27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72"/>
        <v>0</v>
      </c>
      <c r="P3888">
        <f t="shared" si="273"/>
        <v>0</v>
      </c>
      <c r="Q3888" t="s">
        <v>8315</v>
      </c>
      <c r="R3888" t="s">
        <v>8357</v>
      </c>
      <c r="S3888" s="13">
        <f t="shared" si="274"/>
        <v>41954.228032407409</v>
      </c>
      <c r="T3888" s="13">
        <f t="shared" si="275"/>
        <v>41984.228032407409</v>
      </c>
      <c r="U3888">
        <f t="shared" si="276"/>
        <v>2014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72"/>
        <v>2</v>
      </c>
      <c r="P3889">
        <f t="shared" si="273"/>
        <v>17.5</v>
      </c>
      <c r="Q3889" t="s">
        <v>8315</v>
      </c>
      <c r="R3889" t="s">
        <v>8357</v>
      </c>
      <c r="S3889" s="13">
        <f t="shared" si="274"/>
        <v>42079.857974537037</v>
      </c>
      <c r="T3889" s="13">
        <f t="shared" si="275"/>
        <v>42125.916666666672</v>
      </c>
      <c r="U3889">
        <f t="shared" si="27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72"/>
        <v>27</v>
      </c>
      <c r="P3890">
        <f t="shared" si="273"/>
        <v>38.71</v>
      </c>
      <c r="Q3890" t="s">
        <v>8315</v>
      </c>
      <c r="R3890" t="s">
        <v>8316</v>
      </c>
      <c r="S3890" s="13">
        <f t="shared" si="274"/>
        <v>42762.545810185184</v>
      </c>
      <c r="T3890" s="13">
        <f t="shared" si="275"/>
        <v>42792.545810185184</v>
      </c>
      <c r="U3890">
        <f t="shared" si="27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72"/>
        <v>1</v>
      </c>
      <c r="P3891">
        <f t="shared" si="273"/>
        <v>13.11</v>
      </c>
      <c r="Q3891" t="s">
        <v>8315</v>
      </c>
      <c r="R3891" t="s">
        <v>8316</v>
      </c>
      <c r="S3891" s="13">
        <f t="shared" si="274"/>
        <v>41977.004976851851</v>
      </c>
      <c r="T3891" s="13">
        <f t="shared" si="275"/>
        <v>42008.976388888885</v>
      </c>
      <c r="U3891">
        <f t="shared" si="276"/>
        <v>2014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72"/>
        <v>17</v>
      </c>
      <c r="P3892">
        <f t="shared" si="273"/>
        <v>315.5</v>
      </c>
      <c r="Q3892" t="s">
        <v>8315</v>
      </c>
      <c r="R3892" t="s">
        <v>8316</v>
      </c>
      <c r="S3892" s="13">
        <f t="shared" si="274"/>
        <v>42171.758611111116</v>
      </c>
      <c r="T3892" s="13">
        <f t="shared" si="275"/>
        <v>42231.758611111116</v>
      </c>
      <c r="U3892">
        <f t="shared" si="27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72"/>
        <v>33</v>
      </c>
      <c r="P3893">
        <f t="shared" si="273"/>
        <v>37.14</v>
      </c>
      <c r="Q3893" t="s">
        <v>8315</v>
      </c>
      <c r="R3893" t="s">
        <v>8316</v>
      </c>
      <c r="S3893" s="13">
        <f t="shared" si="274"/>
        <v>42056.1324537037</v>
      </c>
      <c r="T3893" s="13">
        <f t="shared" si="275"/>
        <v>42086.207638888889</v>
      </c>
      <c r="U3893">
        <f t="shared" si="27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72"/>
        <v>0</v>
      </c>
      <c r="P3894">
        <f t="shared" si="273"/>
        <v>0</v>
      </c>
      <c r="Q3894" t="s">
        <v>8315</v>
      </c>
      <c r="R3894" t="s">
        <v>8316</v>
      </c>
      <c r="S3894" s="13">
        <f t="shared" si="274"/>
        <v>41867.652280092596</v>
      </c>
      <c r="T3894" s="13">
        <f t="shared" si="275"/>
        <v>41875.291666666664</v>
      </c>
      <c r="U3894">
        <f t="shared" si="27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72"/>
        <v>22</v>
      </c>
      <c r="P3895">
        <f t="shared" si="273"/>
        <v>128.27000000000001</v>
      </c>
      <c r="Q3895" t="s">
        <v>8315</v>
      </c>
      <c r="R3895" t="s">
        <v>8316</v>
      </c>
      <c r="S3895" s="13">
        <f t="shared" si="274"/>
        <v>41779.657870370371</v>
      </c>
      <c r="T3895" s="13">
        <f t="shared" si="275"/>
        <v>41821.25</v>
      </c>
      <c r="U3895">
        <f t="shared" si="27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72"/>
        <v>3</v>
      </c>
      <c r="P3896">
        <f t="shared" si="273"/>
        <v>47.27</v>
      </c>
      <c r="Q3896" t="s">
        <v>8315</v>
      </c>
      <c r="R3896" t="s">
        <v>8316</v>
      </c>
      <c r="S3896" s="13">
        <f t="shared" si="274"/>
        <v>42679.958472222221</v>
      </c>
      <c r="T3896" s="13">
        <f t="shared" si="275"/>
        <v>42710.207638888889</v>
      </c>
      <c r="U3896">
        <f t="shared" si="27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72"/>
        <v>5</v>
      </c>
      <c r="P3897">
        <f t="shared" si="273"/>
        <v>50</v>
      </c>
      <c r="Q3897" t="s">
        <v>8315</v>
      </c>
      <c r="R3897" t="s">
        <v>8316</v>
      </c>
      <c r="S3897" s="13">
        <f t="shared" si="274"/>
        <v>42032.250208333338</v>
      </c>
      <c r="T3897" s="13">
        <f t="shared" si="275"/>
        <v>42063.250208333338</v>
      </c>
      <c r="U3897">
        <f t="shared" si="276"/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72"/>
        <v>11</v>
      </c>
      <c r="P3898">
        <f t="shared" si="273"/>
        <v>42.5</v>
      </c>
      <c r="Q3898" t="s">
        <v>8315</v>
      </c>
      <c r="R3898" t="s">
        <v>8316</v>
      </c>
      <c r="S3898" s="13">
        <f t="shared" si="274"/>
        <v>41793.191875000004</v>
      </c>
      <c r="T3898" s="13">
        <f t="shared" si="275"/>
        <v>41807.191875000004</v>
      </c>
      <c r="U3898">
        <f t="shared" si="276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72"/>
        <v>18</v>
      </c>
      <c r="P3899">
        <f t="shared" si="273"/>
        <v>44</v>
      </c>
      <c r="Q3899" t="s">
        <v>8315</v>
      </c>
      <c r="R3899" t="s">
        <v>8316</v>
      </c>
      <c r="S3899" s="13">
        <f t="shared" si="274"/>
        <v>41982.87364583333</v>
      </c>
      <c r="T3899" s="13">
        <f t="shared" si="275"/>
        <v>42012.87364583333</v>
      </c>
      <c r="U3899">
        <f t="shared" si="27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72"/>
        <v>33</v>
      </c>
      <c r="P3900">
        <f t="shared" si="273"/>
        <v>50.88</v>
      </c>
      <c r="Q3900" t="s">
        <v>8315</v>
      </c>
      <c r="R3900" t="s">
        <v>8316</v>
      </c>
      <c r="S3900" s="13">
        <f t="shared" si="274"/>
        <v>42193.482291666667</v>
      </c>
      <c r="T3900" s="13">
        <f t="shared" si="275"/>
        <v>42233.666666666672</v>
      </c>
      <c r="U3900">
        <f t="shared" si="27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72"/>
        <v>1</v>
      </c>
      <c r="P3901">
        <f t="shared" si="273"/>
        <v>62.5</v>
      </c>
      <c r="Q3901" t="s">
        <v>8315</v>
      </c>
      <c r="R3901" t="s">
        <v>8316</v>
      </c>
      <c r="S3901" s="13">
        <f t="shared" si="274"/>
        <v>41843.775011574071</v>
      </c>
      <c r="T3901" s="13">
        <f t="shared" si="275"/>
        <v>41863.775011574071</v>
      </c>
      <c r="U3901">
        <f t="shared" si="27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72"/>
        <v>5</v>
      </c>
      <c r="P3902">
        <f t="shared" si="273"/>
        <v>27</v>
      </c>
      <c r="Q3902" t="s">
        <v>8315</v>
      </c>
      <c r="R3902" t="s">
        <v>8316</v>
      </c>
      <c r="S3902" s="13">
        <f t="shared" si="274"/>
        <v>42136.092488425929</v>
      </c>
      <c r="T3902" s="13">
        <f t="shared" si="275"/>
        <v>42166.092488425929</v>
      </c>
      <c r="U3902">
        <f t="shared" si="276"/>
        <v>2015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72"/>
        <v>1</v>
      </c>
      <c r="P3903">
        <f t="shared" si="273"/>
        <v>25</v>
      </c>
      <c r="Q3903" t="s">
        <v>8315</v>
      </c>
      <c r="R3903" t="s">
        <v>8316</v>
      </c>
      <c r="S3903" s="13">
        <f t="shared" si="274"/>
        <v>42317.826377314821</v>
      </c>
      <c r="T3903" s="13">
        <f t="shared" si="275"/>
        <v>42357.826377314821</v>
      </c>
      <c r="U3903">
        <f t="shared" si="276"/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72"/>
        <v>49</v>
      </c>
      <c r="P3904">
        <f t="shared" si="273"/>
        <v>47.26</v>
      </c>
      <c r="Q3904" t="s">
        <v>8315</v>
      </c>
      <c r="R3904" t="s">
        <v>8316</v>
      </c>
      <c r="S3904" s="13">
        <f t="shared" si="274"/>
        <v>42663.468078703707</v>
      </c>
      <c r="T3904" s="13">
        <f t="shared" si="275"/>
        <v>42688.509745370371</v>
      </c>
      <c r="U3904">
        <f t="shared" si="27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72"/>
        <v>0</v>
      </c>
      <c r="P3905">
        <f t="shared" si="273"/>
        <v>0</v>
      </c>
      <c r="Q3905" t="s">
        <v>8315</v>
      </c>
      <c r="R3905" t="s">
        <v>8316</v>
      </c>
      <c r="S3905" s="13">
        <f t="shared" si="274"/>
        <v>42186.01116898148</v>
      </c>
      <c r="T3905" s="13">
        <f t="shared" si="275"/>
        <v>42230.818055555559</v>
      </c>
      <c r="U3905">
        <f t="shared" si="27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77">ROUND(E3906/D3906*100,0)</f>
        <v>0</v>
      </c>
      <c r="P3906">
        <f t="shared" si="273"/>
        <v>1.5</v>
      </c>
      <c r="Q3906" t="s">
        <v>8315</v>
      </c>
      <c r="R3906" t="s">
        <v>8316</v>
      </c>
      <c r="S3906" s="13">
        <f t="shared" si="274"/>
        <v>42095.229166666672</v>
      </c>
      <c r="T3906" s="13">
        <f t="shared" si="275"/>
        <v>42109.211111111115</v>
      </c>
      <c r="U3906">
        <f t="shared" si="276"/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77"/>
        <v>12</v>
      </c>
      <c r="P3907">
        <f t="shared" ref="P3907:P3970" si="278">IFERROR(ROUND(E3907/L3907,2),0)</f>
        <v>24.71</v>
      </c>
      <c r="Q3907" t="s">
        <v>8315</v>
      </c>
      <c r="R3907" t="s">
        <v>8316</v>
      </c>
      <c r="S3907" s="13">
        <f t="shared" ref="S3907:S3970" si="279">(((J3907/60)/60)/24)+DATE(1970,1,1)</f>
        <v>42124.623877314814</v>
      </c>
      <c r="T3907" s="13">
        <f t="shared" ref="T3907:T3970" si="280">(((I3907/60)/60)/24)+DATE(1970,1,1)</f>
        <v>42166.958333333328</v>
      </c>
      <c r="U3907">
        <f t="shared" si="276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77"/>
        <v>67</v>
      </c>
      <c r="P3908">
        <f t="shared" si="278"/>
        <v>63.13</v>
      </c>
      <c r="Q3908" t="s">
        <v>8315</v>
      </c>
      <c r="R3908" t="s">
        <v>8316</v>
      </c>
      <c r="S3908" s="13">
        <f t="shared" si="279"/>
        <v>42143.917743055557</v>
      </c>
      <c r="T3908" s="13">
        <f t="shared" si="280"/>
        <v>42181.559027777781</v>
      </c>
      <c r="U3908">
        <f t="shared" si="276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77"/>
        <v>15</v>
      </c>
      <c r="P3909">
        <f t="shared" si="278"/>
        <v>38.25</v>
      </c>
      <c r="Q3909" t="s">
        <v>8315</v>
      </c>
      <c r="R3909" t="s">
        <v>8316</v>
      </c>
      <c r="S3909" s="13">
        <f t="shared" si="279"/>
        <v>41906.819513888891</v>
      </c>
      <c r="T3909" s="13">
        <f t="shared" si="280"/>
        <v>41938.838888888888</v>
      </c>
      <c r="U3909">
        <f t="shared" si="276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77"/>
        <v>9</v>
      </c>
      <c r="P3910">
        <f t="shared" si="278"/>
        <v>16.25</v>
      </c>
      <c r="Q3910" t="s">
        <v>8315</v>
      </c>
      <c r="R3910" t="s">
        <v>8316</v>
      </c>
      <c r="S3910" s="13">
        <f t="shared" si="279"/>
        <v>41834.135370370372</v>
      </c>
      <c r="T3910" s="13">
        <f t="shared" si="280"/>
        <v>41849.135370370372</v>
      </c>
      <c r="U3910">
        <f t="shared" si="276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77"/>
        <v>0</v>
      </c>
      <c r="P3911">
        <f t="shared" si="278"/>
        <v>33.75</v>
      </c>
      <c r="Q3911" t="s">
        <v>8315</v>
      </c>
      <c r="R3911" t="s">
        <v>8316</v>
      </c>
      <c r="S3911" s="13">
        <f t="shared" si="279"/>
        <v>41863.359282407408</v>
      </c>
      <c r="T3911" s="13">
        <f t="shared" si="280"/>
        <v>41893.359282407408</v>
      </c>
      <c r="U3911">
        <f t="shared" si="276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77"/>
        <v>3</v>
      </c>
      <c r="P3912">
        <f t="shared" si="278"/>
        <v>61.67</v>
      </c>
      <c r="Q3912" t="s">
        <v>8315</v>
      </c>
      <c r="R3912" t="s">
        <v>8316</v>
      </c>
      <c r="S3912" s="13">
        <f t="shared" si="279"/>
        <v>42224.756909722222</v>
      </c>
      <c r="T3912" s="13">
        <f t="shared" si="280"/>
        <v>42254.756909722222</v>
      </c>
      <c r="U3912">
        <f t="shared" si="276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77"/>
        <v>37</v>
      </c>
      <c r="P3913">
        <f t="shared" si="278"/>
        <v>83.14</v>
      </c>
      <c r="Q3913" t="s">
        <v>8315</v>
      </c>
      <c r="R3913" t="s">
        <v>8316</v>
      </c>
      <c r="S3913" s="13">
        <f t="shared" si="279"/>
        <v>41939.8122337963</v>
      </c>
      <c r="T3913" s="13">
        <f t="shared" si="280"/>
        <v>41969.853900462964</v>
      </c>
      <c r="U3913">
        <f t="shared" si="276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77"/>
        <v>0</v>
      </c>
      <c r="P3914">
        <f t="shared" si="278"/>
        <v>1</v>
      </c>
      <c r="Q3914" t="s">
        <v>8315</v>
      </c>
      <c r="R3914" t="s">
        <v>8316</v>
      </c>
      <c r="S3914" s="13">
        <f t="shared" si="279"/>
        <v>42059.270023148143</v>
      </c>
      <c r="T3914" s="13">
        <f t="shared" si="280"/>
        <v>42119.190972222219</v>
      </c>
      <c r="U3914">
        <f t="shared" si="276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77"/>
        <v>10</v>
      </c>
      <c r="P3915">
        <f t="shared" si="278"/>
        <v>142.86000000000001</v>
      </c>
      <c r="Q3915" t="s">
        <v>8315</v>
      </c>
      <c r="R3915" t="s">
        <v>8316</v>
      </c>
      <c r="S3915" s="13">
        <f t="shared" si="279"/>
        <v>42308.211215277777</v>
      </c>
      <c r="T3915" s="13">
        <f t="shared" si="280"/>
        <v>42338.252881944441</v>
      </c>
      <c r="U3915">
        <f t="shared" si="276"/>
        <v>2015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77"/>
        <v>36</v>
      </c>
      <c r="P3916">
        <f t="shared" si="278"/>
        <v>33.67</v>
      </c>
      <c r="Q3916" t="s">
        <v>8315</v>
      </c>
      <c r="R3916" t="s">
        <v>8316</v>
      </c>
      <c r="S3916" s="13">
        <f t="shared" si="279"/>
        <v>42114.818935185183</v>
      </c>
      <c r="T3916" s="13">
        <f t="shared" si="280"/>
        <v>42134.957638888889</v>
      </c>
      <c r="U3916">
        <f t="shared" si="276"/>
        <v>2015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77"/>
        <v>0</v>
      </c>
      <c r="P3917">
        <f t="shared" si="278"/>
        <v>5</v>
      </c>
      <c r="Q3917" t="s">
        <v>8315</v>
      </c>
      <c r="R3917" t="s">
        <v>8316</v>
      </c>
      <c r="S3917" s="13">
        <f t="shared" si="279"/>
        <v>42492.98505787037</v>
      </c>
      <c r="T3917" s="13">
        <f t="shared" si="280"/>
        <v>42522.98505787037</v>
      </c>
      <c r="U3917">
        <f t="shared" si="276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77"/>
        <v>0</v>
      </c>
      <c r="P3918">
        <f t="shared" si="278"/>
        <v>0</v>
      </c>
      <c r="Q3918" t="s">
        <v>8315</v>
      </c>
      <c r="R3918" t="s">
        <v>8316</v>
      </c>
      <c r="S3918" s="13">
        <f t="shared" si="279"/>
        <v>42494.471666666665</v>
      </c>
      <c r="T3918" s="13">
        <f t="shared" si="280"/>
        <v>42524.471666666665</v>
      </c>
      <c r="U3918">
        <f t="shared" si="276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77"/>
        <v>0</v>
      </c>
      <c r="P3919">
        <f t="shared" si="278"/>
        <v>10</v>
      </c>
      <c r="Q3919" t="s">
        <v>8315</v>
      </c>
      <c r="R3919" t="s">
        <v>8316</v>
      </c>
      <c r="S3919" s="13">
        <f t="shared" si="279"/>
        <v>41863.527326388888</v>
      </c>
      <c r="T3919" s="13">
        <f t="shared" si="280"/>
        <v>41893.527326388888</v>
      </c>
      <c r="U3919">
        <f t="shared" si="276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77"/>
        <v>0</v>
      </c>
      <c r="P3920">
        <f t="shared" si="278"/>
        <v>40</v>
      </c>
      <c r="Q3920" t="s">
        <v>8315</v>
      </c>
      <c r="R3920" t="s">
        <v>8316</v>
      </c>
      <c r="S3920" s="13">
        <f t="shared" si="279"/>
        <v>41843.664618055554</v>
      </c>
      <c r="T3920" s="13">
        <f t="shared" si="280"/>
        <v>41855.666666666664</v>
      </c>
      <c r="U3920">
        <f t="shared" si="276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77"/>
        <v>2</v>
      </c>
      <c r="P3921">
        <f t="shared" si="278"/>
        <v>30</v>
      </c>
      <c r="Q3921" t="s">
        <v>8315</v>
      </c>
      <c r="R3921" t="s">
        <v>8316</v>
      </c>
      <c r="S3921" s="13">
        <f t="shared" si="279"/>
        <v>42358.684872685189</v>
      </c>
      <c r="T3921" s="13">
        <f t="shared" si="280"/>
        <v>42387</v>
      </c>
      <c r="U3921">
        <f t="shared" ref="U3921:U3984" si="281">YEAR(S3921)</f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77"/>
        <v>5</v>
      </c>
      <c r="P3922">
        <f t="shared" si="278"/>
        <v>45</v>
      </c>
      <c r="Q3922" t="s">
        <v>8315</v>
      </c>
      <c r="R3922" t="s">
        <v>8316</v>
      </c>
      <c r="S3922" s="13">
        <f t="shared" si="279"/>
        <v>42657.38726851852</v>
      </c>
      <c r="T3922" s="13">
        <f t="shared" si="280"/>
        <v>42687.428935185191</v>
      </c>
      <c r="U3922">
        <f t="shared" si="281"/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77"/>
        <v>0</v>
      </c>
      <c r="P3923">
        <f t="shared" si="278"/>
        <v>0</v>
      </c>
      <c r="Q3923" t="s">
        <v>8315</v>
      </c>
      <c r="R3923" t="s">
        <v>8316</v>
      </c>
      <c r="S3923" s="13">
        <f t="shared" si="279"/>
        <v>41926.542303240742</v>
      </c>
      <c r="T3923" s="13">
        <f t="shared" si="280"/>
        <v>41938.75</v>
      </c>
      <c r="U3923">
        <f t="shared" si="281"/>
        <v>2014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77"/>
        <v>8</v>
      </c>
      <c r="P3924">
        <f t="shared" si="278"/>
        <v>10.17</v>
      </c>
      <c r="Q3924" t="s">
        <v>8315</v>
      </c>
      <c r="R3924" t="s">
        <v>8316</v>
      </c>
      <c r="S3924" s="13">
        <f t="shared" si="279"/>
        <v>42020.768634259264</v>
      </c>
      <c r="T3924" s="13">
        <f t="shared" si="280"/>
        <v>42065.958333333328</v>
      </c>
      <c r="U3924">
        <f t="shared" si="281"/>
        <v>2015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77"/>
        <v>12</v>
      </c>
      <c r="P3925">
        <f t="shared" si="278"/>
        <v>81.41</v>
      </c>
      <c r="Q3925" t="s">
        <v>8315</v>
      </c>
      <c r="R3925" t="s">
        <v>8316</v>
      </c>
      <c r="S3925" s="13">
        <f t="shared" si="279"/>
        <v>42075.979988425926</v>
      </c>
      <c r="T3925" s="13">
        <f t="shared" si="280"/>
        <v>42103.979988425926</v>
      </c>
      <c r="U3925">
        <f t="shared" si="28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77"/>
        <v>15</v>
      </c>
      <c r="P3926">
        <f t="shared" si="278"/>
        <v>57.25</v>
      </c>
      <c r="Q3926" t="s">
        <v>8315</v>
      </c>
      <c r="R3926" t="s">
        <v>8316</v>
      </c>
      <c r="S3926" s="13">
        <f t="shared" si="279"/>
        <v>41786.959745370368</v>
      </c>
      <c r="T3926" s="13">
        <f t="shared" si="280"/>
        <v>41816.959745370368</v>
      </c>
      <c r="U3926">
        <f t="shared" si="28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77"/>
        <v>10</v>
      </c>
      <c r="P3927">
        <f t="shared" si="278"/>
        <v>5</v>
      </c>
      <c r="Q3927" t="s">
        <v>8315</v>
      </c>
      <c r="R3927" t="s">
        <v>8316</v>
      </c>
      <c r="S3927" s="13">
        <f t="shared" si="279"/>
        <v>41820.870821759258</v>
      </c>
      <c r="T3927" s="13">
        <f t="shared" si="280"/>
        <v>41850.870821759258</v>
      </c>
      <c r="U3927">
        <f t="shared" si="281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77"/>
        <v>0</v>
      </c>
      <c r="P3928">
        <f t="shared" si="278"/>
        <v>15</v>
      </c>
      <c r="Q3928" t="s">
        <v>8315</v>
      </c>
      <c r="R3928" t="s">
        <v>8316</v>
      </c>
      <c r="S3928" s="13">
        <f t="shared" si="279"/>
        <v>41970.085046296299</v>
      </c>
      <c r="T3928" s="13">
        <f t="shared" si="280"/>
        <v>42000.085046296299</v>
      </c>
      <c r="U3928">
        <f t="shared" si="28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77"/>
        <v>1</v>
      </c>
      <c r="P3929">
        <f t="shared" si="278"/>
        <v>12.5</v>
      </c>
      <c r="Q3929" t="s">
        <v>8315</v>
      </c>
      <c r="R3929" t="s">
        <v>8316</v>
      </c>
      <c r="S3929" s="13">
        <f t="shared" si="279"/>
        <v>41830.267407407409</v>
      </c>
      <c r="T3929" s="13">
        <f t="shared" si="280"/>
        <v>41860.267407407409</v>
      </c>
      <c r="U3929">
        <f t="shared" si="281"/>
        <v>2014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77"/>
        <v>13</v>
      </c>
      <c r="P3930">
        <f t="shared" si="278"/>
        <v>93</v>
      </c>
      <c r="Q3930" t="s">
        <v>8315</v>
      </c>
      <c r="R3930" t="s">
        <v>8316</v>
      </c>
      <c r="S3930" s="13">
        <f t="shared" si="279"/>
        <v>42265.683182870373</v>
      </c>
      <c r="T3930" s="13">
        <f t="shared" si="280"/>
        <v>42293.207638888889</v>
      </c>
      <c r="U3930">
        <f t="shared" si="281"/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77"/>
        <v>2</v>
      </c>
      <c r="P3931">
        <f t="shared" si="278"/>
        <v>32.36</v>
      </c>
      <c r="Q3931" t="s">
        <v>8315</v>
      </c>
      <c r="R3931" t="s">
        <v>8316</v>
      </c>
      <c r="S3931" s="13">
        <f t="shared" si="279"/>
        <v>42601.827141203699</v>
      </c>
      <c r="T3931" s="13">
        <f t="shared" si="280"/>
        <v>42631.827141203699</v>
      </c>
      <c r="U3931">
        <f t="shared" si="281"/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77"/>
        <v>0</v>
      </c>
      <c r="P3932">
        <f t="shared" si="278"/>
        <v>0</v>
      </c>
      <c r="Q3932" t="s">
        <v>8315</v>
      </c>
      <c r="R3932" t="s">
        <v>8316</v>
      </c>
      <c r="S3932" s="13">
        <f t="shared" si="279"/>
        <v>42433.338749999995</v>
      </c>
      <c r="T3932" s="13">
        <f t="shared" si="280"/>
        <v>42461.25</v>
      </c>
      <c r="U3932">
        <f t="shared" si="281"/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77"/>
        <v>0</v>
      </c>
      <c r="P3933">
        <f t="shared" si="278"/>
        <v>0</v>
      </c>
      <c r="Q3933" t="s">
        <v>8315</v>
      </c>
      <c r="R3933" t="s">
        <v>8316</v>
      </c>
      <c r="S3933" s="13">
        <f t="shared" si="279"/>
        <v>42228.151701388888</v>
      </c>
      <c r="T3933" s="13">
        <f t="shared" si="280"/>
        <v>42253.151701388888</v>
      </c>
      <c r="U3933">
        <f t="shared" si="281"/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77"/>
        <v>0</v>
      </c>
      <c r="P3934">
        <f t="shared" si="278"/>
        <v>1</v>
      </c>
      <c r="Q3934" t="s">
        <v>8315</v>
      </c>
      <c r="R3934" t="s">
        <v>8316</v>
      </c>
      <c r="S3934" s="13">
        <f t="shared" si="279"/>
        <v>42415.168564814812</v>
      </c>
      <c r="T3934" s="13">
        <f t="shared" si="280"/>
        <v>42445.126898148148</v>
      </c>
      <c r="U3934">
        <f t="shared" si="281"/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7"/>
        <v>16</v>
      </c>
      <c r="P3935">
        <f t="shared" si="278"/>
        <v>91.83</v>
      </c>
      <c r="Q3935" t="s">
        <v>8315</v>
      </c>
      <c r="R3935" t="s">
        <v>8316</v>
      </c>
      <c r="S3935" s="13">
        <f t="shared" si="279"/>
        <v>42538.968310185184</v>
      </c>
      <c r="T3935" s="13">
        <f t="shared" si="280"/>
        <v>42568.029861111107</v>
      </c>
      <c r="U3935">
        <f t="shared" si="28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7"/>
        <v>11</v>
      </c>
      <c r="P3936">
        <f t="shared" si="278"/>
        <v>45.83</v>
      </c>
      <c r="Q3936" t="s">
        <v>8315</v>
      </c>
      <c r="R3936" t="s">
        <v>8316</v>
      </c>
      <c r="S3936" s="13">
        <f t="shared" si="279"/>
        <v>42233.671747685185</v>
      </c>
      <c r="T3936" s="13">
        <f t="shared" si="280"/>
        <v>42278.541666666672</v>
      </c>
      <c r="U3936">
        <f t="shared" si="28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7"/>
        <v>44</v>
      </c>
      <c r="P3937">
        <f t="shared" si="278"/>
        <v>57.17</v>
      </c>
      <c r="Q3937" t="s">
        <v>8315</v>
      </c>
      <c r="R3937" t="s">
        <v>8316</v>
      </c>
      <c r="S3937" s="13">
        <f t="shared" si="279"/>
        <v>42221.656782407401</v>
      </c>
      <c r="T3937" s="13">
        <f t="shared" si="280"/>
        <v>42281.656782407401</v>
      </c>
      <c r="U3937">
        <f t="shared" si="281"/>
        <v>2015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7"/>
        <v>0</v>
      </c>
      <c r="P3938">
        <f t="shared" si="278"/>
        <v>0</v>
      </c>
      <c r="Q3938" t="s">
        <v>8315</v>
      </c>
      <c r="R3938" t="s">
        <v>8316</v>
      </c>
      <c r="S3938" s="13">
        <f t="shared" si="279"/>
        <v>42675.262962962966</v>
      </c>
      <c r="T3938" s="13">
        <f t="shared" si="280"/>
        <v>42705.304629629631</v>
      </c>
      <c r="U3938">
        <f t="shared" si="28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7"/>
        <v>86</v>
      </c>
      <c r="P3939">
        <f t="shared" si="278"/>
        <v>248.5</v>
      </c>
      <c r="Q3939" t="s">
        <v>8315</v>
      </c>
      <c r="R3939" t="s">
        <v>8316</v>
      </c>
      <c r="S3939" s="13">
        <f t="shared" si="279"/>
        <v>42534.631481481483</v>
      </c>
      <c r="T3939" s="13">
        <f t="shared" si="280"/>
        <v>42562.631481481483</v>
      </c>
      <c r="U3939">
        <f t="shared" si="281"/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7"/>
        <v>12</v>
      </c>
      <c r="P3940">
        <f t="shared" si="278"/>
        <v>79.400000000000006</v>
      </c>
      <c r="Q3940" t="s">
        <v>8315</v>
      </c>
      <c r="R3940" t="s">
        <v>8316</v>
      </c>
      <c r="S3940" s="13">
        <f t="shared" si="279"/>
        <v>42151.905717592599</v>
      </c>
      <c r="T3940" s="13">
        <f t="shared" si="280"/>
        <v>42182.905717592599</v>
      </c>
      <c r="U3940">
        <f t="shared" si="281"/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7"/>
        <v>0</v>
      </c>
      <c r="P3941">
        <f t="shared" si="278"/>
        <v>5</v>
      </c>
      <c r="Q3941" t="s">
        <v>8315</v>
      </c>
      <c r="R3941" t="s">
        <v>8316</v>
      </c>
      <c r="S3941" s="13">
        <f t="shared" si="279"/>
        <v>41915.400219907409</v>
      </c>
      <c r="T3941" s="13">
        <f t="shared" si="280"/>
        <v>41919.1875</v>
      </c>
      <c r="U3941">
        <f t="shared" si="281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7"/>
        <v>0</v>
      </c>
      <c r="P3942">
        <f t="shared" si="278"/>
        <v>5.5</v>
      </c>
      <c r="Q3942" t="s">
        <v>8315</v>
      </c>
      <c r="R3942" t="s">
        <v>8316</v>
      </c>
      <c r="S3942" s="13">
        <f t="shared" si="279"/>
        <v>41961.492488425924</v>
      </c>
      <c r="T3942" s="13">
        <f t="shared" si="280"/>
        <v>42006.492488425924</v>
      </c>
      <c r="U3942">
        <f t="shared" si="28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7"/>
        <v>1</v>
      </c>
      <c r="P3943">
        <f t="shared" si="278"/>
        <v>25</v>
      </c>
      <c r="Q3943" t="s">
        <v>8315</v>
      </c>
      <c r="R3943" t="s">
        <v>8316</v>
      </c>
      <c r="S3943" s="13">
        <f t="shared" si="279"/>
        <v>41940.587233796294</v>
      </c>
      <c r="T3943" s="13">
        <f t="shared" si="280"/>
        <v>41968.041666666672</v>
      </c>
      <c r="U3943">
        <f t="shared" si="28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7"/>
        <v>0</v>
      </c>
      <c r="P3944">
        <f t="shared" si="278"/>
        <v>0</v>
      </c>
      <c r="Q3944" t="s">
        <v>8315</v>
      </c>
      <c r="R3944" t="s">
        <v>8316</v>
      </c>
      <c r="S3944" s="13">
        <f t="shared" si="279"/>
        <v>42111.904097222221</v>
      </c>
      <c r="T3944" s="13">
        <f t="shared" si="280"/>
        <v>42171.904097222221</v>
      </c>
      <c r="U3944">
        <f t="shared" si="28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7"/>
        <v>36</v>
      </c>
      <c r="P3945">
        <f t="shared" si="278"/>
        <v>137.08000000000001</v>
      </c>
      <c r="Q3945" t="s">
        <v>8315</v>
      </c>
      <c r="R3945" t="s">
        <v>8316</v>
      </c>
      <c r="S3945" s="13">
        <f t="shared" si="279"/>
        <v>42279.778564814813</v>
      </c>
      <c r="T3945" s="13">
        <f t="shared" si="280"/>
        <v>42310.701388888891</v>
      </c>
      <c r="U3945">
        <f t="shared" si="28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7"/>
        <v>0</v>
      </c>
      <c r="P3946">
        <f t="shared" si="278"/>
        <v>0</v>
      </c>
      <c r="Q3946" t="s">
        <v>8315</v>
      </c>
      <c r="R3946" t="s">
        <v>8316</v>
      </c>
      <c r="S3946" s="13">
        <f t="shared" si="279"/>
        <v>42213.662905092591</v>
      </c>
      <c r="T3946" s="13">
        <f t="shared" si="280"/>
        <v>42243.662905092591</v>
      </c>
      <c r="U3946">
        <f t="shared" si="281"/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7"/>
        <v>0</v>
      </c>
      <c r="P3947">
        <f t="shared" si="278"/>
        <v>5</v>
      </c>
      <c r="Q3947" t="s">
        <v>8315</v>
      </c>
      <c r="R3947" t="s">
        <v>8316</v>
      </c>
      <c r="S3947" s="13">
        <f t="shared" si="279"/>
        <v>42109.801712962959</v>
      </c>
      <c r="T3947" s="13">
        <f t="shared" si="280"/>
        <v>42139.801712962959</v>
      </c>
      <c r="U3947">
        <f t="shared" si="28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7"/>
        <v>3</v>
      </c>
      <c r="P3948">
        <f t="shared" si="278"/>
        <v>39</v>
      </c>
      <c r="Q3948" t="s">
        <v>8315</v>
      </c>
      <c r="R3948" t="s">
        <v>8316</v>
      </c>
      <c r="S3948" s="13">
        <f t="shared" si="279"/>
        <v>42031.833587962959</v>
      </c>
      <c r="T3948" s="13">
        <f t="shared" si="280"/>
        <v>42063.333333333328</v>
      </c>
      <c r="U3948">
        <f t="shared" si="28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7"/>
        <v>3</v>
      </c>
      <c r="P3949">
        <f t="shared" si="278"/>
        <v>50.5</v>
      </c>
      <c r="Q3949" t="s">
        <v>8315</v>
      </c>
      <c r="R3949" t="s">
        <v>8316</v>
      </c>
      <c r="S3949" s="13">
        <f t="shared" si="279"/>
        <v>42615.142870370371</v>
      </c>
      <c r="T3949" s="13">
        <f t="shared" si="280"/>
        <v>42645.142870370371</v>
      </c>
      <c r="U3949">
        <f t="shared" si="281"/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7"/>
        <v>0</v>
      </c>
      <c r="P3950">
        <f t="shared" si="278"/>
        <v>0</v>
      </c>
      <c r="Q3950" t="s">
        <v>8315</v>
      </c>
      <c r="R3950" t="s">
        <v>8316</v>
      </c>
      <c r="S3950" s="13">
        <f t="shared" si="279"/>
        <v>41829.325497685182</v>
      </c>
      <c r="T3950" s="13">
        <f t="shared" si="280"/>
        <v>41889.325497685182</v>
      </c>
      <c r="U3950">
        <f t="shared" si="28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7"/>
        <v>16</v>
      </c>
      <c r="P3951">
        <f t="shared" si="278"/>
        <v>49.28</v>
      </c>
      <c r="Q3951" t="s">
        <v>8315</v>
      </c>
      <c r="R3951" t="s">
        <v>8316</v>
      </c>
      <c r="S3951" s="13">
        <f t="shared" si="279"/>
        <v>42016.120613425926</v>
      </c>
      <c r="T3951" s="13">
        <f t="shared" si="280"/>
        <v>42046.120613425926</v>
      </c>
      <c r="U3951">
        <f t="shared" si="28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7"/>
        <v>1</v>
      </c>
      <c r="P3952">
        <f t="shared" si="278"/>
        <v>25</v>
      </c>
      <c r="Q3952" t="s">
        <v>8315</v>
      </c>
      <c r="R3952" t="s">
        <v>8316</v>
      </c>
      <c r="S3952" s="13">
        <f t="shared" si="279"/>
        <v>42439.702314814815</v>
      </c>
      <c r="T3952" s="13">
        <f t="shared" si="280"/>
        <v>42468.774305555555</v>
      </c>
      <c r="U3952">
        <f t="shared" si="281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7"/>
        <v>0</v>
      </c>
      <c r="P3953">
        <f t="shared" si="278"/>
        <v>1</v>
      </c>
      <c r="Q3953" t="s">
        <v>8315</v>
      </c>
      <c r="R3953" t="s">
        <v>8316</v>
      </c>
      <c r="S3953" s="13">
        <f t="shared" si="279"/>
        <v>42433.825717592597</v>
      </c>
      <c r="T3953" s="13">
        <f t="shared" si="280"/>
        <v>42493.784050925926</v>
      </c>
      <c r="U3953">
        <f t="shared" si="281"/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7"/>
        <v>0</v>
      </c>
      <c r="P3954">
        <f t="shared" si="278"/>
        <v>25</v>
      </c>
      <c r="Q3954" t="s">
        <v>8315</v>
      </c>
      <c r="R3954" t="s">
        <v>8316</v>
      </c>
      <c r="S3954" s="13">
        <f t="shared" si="279"/>
        <v>42243.790393518517</v>
      </c>
      <c r="T3954" s="13">
        <f t="shared" si="280"/>
        <v>42303.790393518517</v>
      </c>
      <c r="U3954">
        <f t="shared" si="28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7"/>
        <v>0</v>
      </c>
      <c r="P3955">
        <f t="shared" si="278"/>
        <v>0</v>
      </c>
      <c r="Q3955" t="s">
        <v>8315</v>
      </c>
      <c r="R3955" t="s">
        <v>8316</v>
      </c>
      <c r="S3955" s="13">
        <f t="shared" si="279"/>
        <v>42550.048449074078</v>
      </c>
      <c r="T3955" s="13">
        <f t="shared" si="280"/>
        <v>42580.978472222225</v>
      </c>
      <c r="U3955">
        <f t="shared" si="28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7"/>
        <v>0</v>
      </c>
      <c r="P3956">
        <f t="shared" si="278"/>
        <v>0</v>
      </c>
      <c r="Q3956" t="s">
        <v>8315</v>
      </c>
      <c r="R3956" t="s">
        <v>8316</v>
      </c>
      <c r="S3956" s="13">
        <f t="shared" si="279"/>
        <v>41774.651203703703</v>
      </c>
      <c r="T3956" s="13">
        <f t="shared" si="280"/>
        <v>41834.651203703703</v>
      </c>
      <c r="U3956">
        <f t="shared" si="281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7"/>
        <v>24</v>
      </c>
      <c r="P3957">
        <f t="shared" si="278"/>
        <v>53.13</v>
      </c>
      <c r="Q3957" t="s">
        <v>8315</v>
      </c>
      <c r="R3957" t="s">
        <v>8316</v>
      </c>
      <c r="S3957" s="13">
        <f t="shared" si="279"/>
        <v>42306.848854166667</v>
      </c>
      <c r="T3957" s="13">
        <f t="shared" si="280"/>
        <v>42336.890520833331</v>
      </c>
      <c r="U3957">
        <f t="shared" si="281"/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7"/>
        <v>0</v>
      </c>
      <c r="P3958">
        <f t="shared" si="278"/>
        <v>0</v>
      </c>
      <c r="Q3958" t="s">
        <v>8315</v>
      </c>
      <c r="R3958" t="s">
        <v>8316</v>
      </c>
      <c r="S3958" s="13">
        <f t="shared" si="279"/>
        <v>42457.932025462964</v>
      </c>
      <c r="T3958" s="13">
        <f t="shared" si="280"/>
        <v>42485.013888888891</v>
      </c>
      <c r="U3958">
        <f t="shared" si="28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7"/>
        <v>0</v>
      </c>
      <c r="P3959">
        <f t="shared" si="278"/>
        <v>7</v>
      </c>
      <c r="Q3959" t="s">
        <v>8315</v>
      </c>
      <c r="R3959" t="s">
        <v>8316</v>
      </c>
      <c r="S3959" s="13">
        <f t="shared" si="279"/>
        <v>42513.976319444439</v>
      </c>
      <c r="T3959" s="13">
        <f t="shared" si="280"/>
        <v>42559.976319444439</v>
      </c>
      <c r="U3959">
        <f t="shared" si="28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7"/>
        <v>32</v>
      </c>
      <c r="P3960">
        <f t="shared" si="278"/>
        <v>40.06</v>
      </c>
      <c r="Q3960" t="s">
        <v>8315</v>
      </c>
      <c r="R3960" t="s">
        <v>8316</v>
      </c>
      <c r="S3960" s="13">
        <f t="shared" si="279"/>
        <v>41816.950370370374</v>
      </c>
      <c r="T3960" s="13">
        <f t="shared" si="280"/>
        <v>41853.583333333336</v>
      </c>
      <c r="U3960">
        <f t="shared" si="281"/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7"/>
        <v>24</v>
      </c>
      <c r="P3961">
        <f t="shared" si="278"/>
        <v>24.33</v>
      </c>
      <c r="Q3961" t="s">
        <v>8315</v>
      </c>
      <c r="R3961" t="s">
        <v>8316</v>
      </c>
      <c r="S3961" s="13">
        <f t="shared" si="279"/>
        <v>41880.788842592592</v>
      </c>
      <c r="T3961" s="13">
        <f t="shared" si="280"/>
        <v>41910.788842592592</v>
      </c>
      <c r="U3961">
        <f t="shared" si="281"/>
        <v>2014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7"/>
        <v>2</v>
      </c>
      <c r="P3962">
        <f t="shared" si="278"/>
        <v>11.25</v>
      </c>
      <c r="Q3962" t="s">
        <v>8315</v>
      </c>
      <c r="R3962" t="s">
        <v>8316</v>
      </c>
      <c r="S3962" s="13">
        <f t="shared" si="279"/>
        <v>42342.845555555556</v>
      </c>
      <c r="T3962" s="13">
        <f t="shared" si="280"/>
        <v>42372.845555555556</v>
      </c>
      <c r="U3962">
        <f t="shared" si="28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7"/>
        <v>0</v>
      </c>
      <c r="P3963">
        <f t="shared" si="278"/>
        <v>10.5</v>
      </c>
      <c r="Q3963" t="s">
        <v>8315</v>
      </c>
      <c r="R3963" t="s">
        <v>8316</v>
      </c>
      <c r="S3963" s="13">
        <f t="shared" si="279"/>
        <v>41745.891319444447</v>
      </c>
      <c r="T3963" s="13">
        <f t="shared" si="280"/>
        <v>41767.891319444447</v>
      </c>
      <c r="U3963">
        <f t="shared" si="28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7"/>
        <v>3</v>
      </c>
      <c r="P3964">
        <f t="shared" si="278"/>
        <v>15</v>
      </c>
      <c r="Q3964" t="s">
        <v>8315</v>
      </c>
      <c r="R3964" t="s">
        <v>8316</v>
      </c>
      <c r="S3964" s="13">
        <f t="shared" si="279"/>
        <v>42311.621458333335</v>
      </c>
      <c r="T3964" s="13">
        <f t="shared" si="280"/>
        <v>42336.621458333335</v>
      </c>
      <c r="U3964">
        <f t="shared" si="28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7"/>
        <v>0</v>
      </c>
      <c r="P3965">
        <f t="shared" si="278"/>
        <v>0</v>
      </c>
      <c r="Q3965" t="s">
        <v>8315</v>
      </c>
      <c r="R3965" t="s">
        <v>8316</v>
      </c>
      <c r="S3965" s="13">
        <f t="shared" si="279"/>
        <v>42296.154131944444</v>
      </c>
      <c r="T3965" s="13">
        <f t="shared" si="280"/>
        <v>42326.195798611108</v>
      </c>
      <c r="U3965">
        <f t="shared" si="28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7"/>
        <v>6</v>
      </c>
      <c r="P3966">
        <f t="shared" si="278"/>
        <v>42</v>
      </c>
      <c r="Q3966" t="s">
        <v>8315</v>
      </c>
      <c r="R3966" t="s">
        <v>8316</v>
      </c>
      <c r="S3966" s="13">
        <f t="shared" si="279"/>
        <v>42053.722060185188</v>
      </c>
      <c r="T3966" s="13">
        <f t="shared" si="280"/>
        <v>42113.680393518516</v>
      </c>
      <c r="U3966">
        <f t="shared" si="28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7"/>
        <v>14</v>
      </c>
      <c r="P3967">
        <f t="shared" si="278"/>
        <v>71.25</v>
      </c>
      <c r="Q3967" t="s">
        <v>8315</v>
      </c>
      <c r="R3967" t="s">
        <v>8316</v>
      </c>
      <c r="S3967" s="13">
        <f t="shared" si="279"/>
        <v>42414.235879629632</v>
      </c>
      <c r="T3967" s="13">
        <f t="shared" si="280"/>
        <v>42474.194212962961</v>
      </c>
      <c r="U3967">
        <f t="shared" si="28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7"/>
        <v>1</v>
      </c>
      <c r="P3968">
        <f t="shared" si="278"/>
        <v>22.5</v>
      </c>
      <c r="Q3968" t="s">
        <v>8315</v>
      </c>
      <c r="R3968" t="s">
        <v>8316</v>
      </c>
      <c r="S3968" s="13">
        <f t="shared" si="279"/>
        <v>41801.711550925924</v>
      </c>
      <c r="T3968" s="13">
        <f t="shared" si="280"/>
        <v>41844.124305555553</v>
      </c>
      <c r="U3968">
        <f t="shared" si="281"/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7"/>
        <v>24</v>
      </c>
      <c r="P3969">
        <f t="shared" si="278"/>
        <v>41</v>
      </c>
      <c r="Q3969" t="s">
        <v>8315</v>
      </c>
      <c r="R3969" t="s">
        <v>8316</v>
      </c>
      <c r="S3969" s="13">
        <f t="shared" si="279"/>
        <v>42770.290590277778</v>
      </c>
      <c r="T3969" s="13">
        <f t="shared" si="280"/>
        <v>42800.290590277778</v>
      </c>
      <c r="U3969">
        <f t="shared" si="28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82">ROUND(E3970/D3970*100,0)</f>
        <v>11</v>
      </c>
      <c r="P3970">
        <f t="shared" si="278"/>
        <v>47.91</v>
      </c>
      <c r="Q3970" t="s">
        <v>8315</v>
      </c>
      <c r="R3970" t="s">
        <v>8316</v>
      </c>
      <c r="S3970" s="13">
        <f t="shared" si="279"/>
        <v>42452.815659722226</v>
      </c>
      <c r="T3970" s="13">
        <f t="shared" si="280"/>
        <v>42512.815659722226</v>
      </c>
      <c r="U3970">
        <f t="shared" si="28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82"/>
        <v>7</v>
      </c>
      <c r="P3971">
        <f t="shared" ref="P3971:P4034" si="283">IFERROR(ROUND(E3971/L3971,2),0)</f>
        <v>35.17</v>
      </c>
      <c r="Q3971" t="s">
        <v>8315</v>
      </c>
      <c r="R3971" t="s">
        <v>8316</v>
      </c>
      <c r="S3971" s="13">
        <f t="shared" ref="S3971:S4034" si="284">(((J3971/60)/60)/24)+DATE(1970,1,1)</f>
        <v>42601.854699074072</v>
      </c>
      <c r="T3971" s="13">
        <f t="shared" ref="T3971:T4034" si="285">(((I3971/60)/60)/24)+DATE(1970,1,1)</f>
        <v>42611.163194444445</v>
      </c>
      <c r="U3971">
        <f t="shared" si="281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82"/>
        <v>0</v>
      </c>
      <c r="P3972">
        <f t="shared" si="283"/>
        <v>5.5</v>
      </c>
      <c r="Q3972" t="s">
        <v>8315</v>
      </c>
      <c r="R3972" t="s">
        <v>8316</v>
      </c>
      <c r="S3972" s="13">
        <f t="shared" si="284"/>
        <v>42447.863553240735</v>
      </c>
      <c r="T3972" s="13">
        <f t="shared" si="285"/>
        <v>42477.863553240735</v>
      </c>
      <c r="U3972">
        <f t="shared" si="281"/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82"/>
        <v>1</v>
      </c>
      <c r="P3973">
        <f t="shared" si="283"/>
        <v>22.67</v>
      </c>
      <c r="Q3973" t="s">
        <v>8315</v>
      </c>
      <c r="R3973" t="s">
        <v>8316</v>
      </c>
      <c r="S3973" s="13">
        <f t="shared" si="284"/>
        <v>41811.536180555559</v>
      </c>
      <c r="T3973" s="13">
        <f t="shared" si="285"/>
        <v>41841.536180555559</v>
      </c>
      <c r="U3973">
        <f t="shared" si="281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82"/>
        <v>21</v>
      </c>
      <c r="P3974">
        <f t="shared" si="283"/>
        <v>26.38</v>
      </c>
      <c r="Q3974" t="s">
        <v>8315</v>
      </c>
      <c r="R3974" t="s">
        <v>8316</v>
      </c>
      <c r="S3974" s="13">
        <f t="shared" si="284"/>
        <v>41981.067523148144</v>
      </c>
      <c r="T3974" s="13">
        <f t="shared" si="285"/>
        <v>42041.067523148144</v>
      </c>
      <c r="U3974">
        <f t="shared" si="281"/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82"/>
        <v>78</v>
      </c>
      <c r="P3975">
        <f t="shared" si="283"/>
        <v>105.54</v>
      </c>
      <c r="Q3975" t="s">
        <v>8315</v>
      </c>
      <c r="R3975" t="s">
        <v>8316</v>
      </c>
      <c r="S3975" s="13">
        <f t="shared" si="284"/>
        <v>42469.68414351852</v>
      </c>
      <c r="T3975" s="13">
        <f t="shared" si="285"/>
        <v>42499.166666666672</v>
      </c>
      <c r="U3975">
        <f t="shared" si="281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82"/>
        <v>32</v>
      </c>
      <c r="P3976">
        <f t="shared" si="283"/>
        <v>29.09</v>
      </c>
      <c r="Q3976" t="s">
        <v>8315</v>
      </c>
      <c r="R3976" t="s">
        <v>8316</v>
      </c>
      <c r="S3976" s="13">
        <f t="shared" si="284"/>
        <v>42493.546851851846</v>
      </c>
      <c r="T3976" s="13">
        <f t="shared" si="285"/>
        <v>42523.546851851846</v>
      </c>
      <c r="U3976">
        <f t="shared" si="281"/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82"/>
        <v>0</v>
      </c>
      <c r="P3977">
        <f t="shared" si="283"/>
        <v>0</v>
      </c>
      <c r="Q3977" t="s">
        <v>8315</v>
      </c>
      <c r="R3977" t="s">
        <v>8316</v>
      </c>
      <c r="S3977" s="13">
        <f t="shared" si="284"/>
        <v>42534.866875</v>
      </c>
      <c r="T3977" s="13">
        <f t="shared" si="285"/>
        <v>42564.866875</v>
      </c>
      <c r="U3977">
        <f t="shared" si="281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82"/>
        <v>48</v>
      </c>
      <c r="P3978">
        <f t="shared" si="283"/>
        <v>62</v>
      </c>
      <c r="Q3978" t="s">
        <v>8315</v>
      </c>
      <c r="R3978" t="s">
        <v>8316</v>
      </c>
      <c r="S3978" s="13">
        <f t="shared" si="284"/>
        <v>41830.858344907407</v>
      </c>
      <c r="T3978" s="13">
        <f t="shared" si="285"/>
        <v>41852.291666666664</v>
      </c>
      <c r="U3978">
        <f t="shared" si="281"/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82"/>
        <v>1</v>
      </c>
      <c r="P3979">
        <f t="shared" si="283"/>
        <v>217.5</v>
      </c>
      <c r="Q3979" t="s">
        <v>8315</v>
      </c>
      <c r="R3979" t="s">
        <v>8316</v>
      </c>
      <c r="S3979" s="13">
        <f t="shared" si="284"/>
        <v>42543.788564814815</v>
      </c>
      <c r="T3979" s="13">
        <f t="shared" si="285"/>
        <v>42573.788564814815</v>
      </c>
      <c r="U3979">
        <f t="shared" si="281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82"/>
        <v>11</v>
      </c>
      <c r="P3980">
        <f t="shared" si="283"/>
        <v>26.75</v>
      </c>
      <c r="Q3980" t="s">
        <v>8315</v>
      </c>
      <c r="R3980" t="s">
        <v>8316</v>
      </c>
      <c r="S3980" s="13">
        <f t="shared" si="284"/>
        <v>41975.642974537041</v>
      </c>
      <c r="T3980" s="13">
        <f t="shared" si="285"/>
        <v>42035.642974537041</v>
      </c>
      <c r="U3980">
        <f t="shared" si="281"/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82"/>
        <v>2</v>
      </c>
      <c r="P3981">
        <f t="shared" si="283"/>
        <v>18.329999999999998</v>
      </c>
      <c r="Q3981" t="s">
        <v>8315</v>
      </c>
      <c r="R3981" t="s">
        <v>8316</v>
      </c>
      <c r="S3981" s="13">
        <f t="shared" si="284"/>
        <v>42069.903437500005</v>
      </c>
      <c r="T3981" s="13">
        <f t="shared" si="285"/>
        <v>42092.833333333328</v>
      </c>
      <c r="U3981">
        <f t="shared" si="281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82"/>
        <v>18</v>
      </c>
      <c r="P3982">
        <f t="shared" si="283"/>
        <v>64.290000000000006</v>
      </c>
      <c r="Q3982" t="s">
        <v>8315</v>
      </c>
      <c r="R3982" t="s">
        <v>8316</v>
      </c>
      <c r="S3982" s="13">
        <f t="shared" si="284"/>
        <v>41795.598923611113</v>
      </c>
      <c r="T3982" s="13">
        <f t="shared" si="285"/>
        <v>41825.598923611113</v>
      </c>
      <c r="U3982">
        <f t="shared" si="281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82"/>
        <v>4</v>
      </c>
      <c r="P3983">
        <f t="shared" si="283"/>
        <v>175</v>
      </c>
      <c r="Q3983" t="s">
        <v>8315</v>
      </c>
      <c r="R3983" t="s">
        <v>8316</v>
      </c>
      <c r="S3983" s="13">
        <f t="shared" si="284"/>
        <v>42508.179965277777</v>
      </c>
      <c r="T3983" s="13">
        <f t="shared" si="285"/>
        <v>42568.179965277777</v>
      </c>
      <c r="U3983">
        <f t="shared" si="281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82"/>
        <v>20</v>
      </c>
      <c r="P3984">
        <f t="shared" si="283"/>
        <v>34</v>
      </c>
      <c r="Q3984" t="s">
        <v>8315</v>
      </c>
      <c r="R3984" t="s">
        <v>8316</v>
      </c>
      <c r="S3984" s="13">
        <f t="shared" si="284"/>
        <v>42132.809953703705</v>
      </c>
      <c r="T3984" s="13">
        <f t="shared" si="285"/>
        <v>42192.809953703705</v>
      </c>
      <c r="U3984">
        <f t="shared" si="281"/>
        <v>2015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82"/>
        <v>35</v>
      </c>
      <c r="P3985">
        <f t="shared" si="283"/>
        <v>84.28</v>
      </c>
      <c r="Q3985" t="s">
        <v>8315</v>
      </c>
      <c r="R3985" t="s">
        <v>8316</v>
      </c>
      <c r="S3985" s="13">
        <f t="shared" si="284"/>
        <v>41747.86986111111</v>
      </c>
      <c r="T3985" s="13">
        <f t="shared" si="285"/>
        <v>41779.290972222225</v>
      </c>
      <c r="U3985">
        <f t="shared" ref="U3985:U4048" si="286">YEAR(S3985)</f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82"/>
        <v>6</v>
      </c>
      <c r="P3986">
        <f t="shared" si="283"/>
        <v>9.5</v>
      </c>
      <c r="Q3986" t="s">
        <v>8315</v>
      </c>
      <c r="R3986" t="s">
        <v>8316</v>
      </c>
      <c r="S3986" s="13">
        <f t="shared" si="284"/>
        <v>41920.963472222218</v>
      </c>
      <c r="T3986" s="13">
        <f t="shared" si="285"/>
        <v>41951</v>
      </c>
      <c r="U3986">
        <f t="shared" si="286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82"/>
        <v>32</v>
      </c>
      <c r="P3987">
        <f t="shared" si="283"/>
        <v>33.74</v>
      </c>
      <c r="Q3987" t="s">
        <v>8315</v>
      </c>
      <c r="R3987" t="s">
        <v>8316</v>
      </c>
      <c r="S3987" s="13">
        <f t="shared" si="284"/>
        <v>42399.707407407404</v>
      </c>
      <c r="T3987" s="13">
        <f t="shared" si="285"/>
        <v>42420.878472222219</v>
      </c>
      <c r="U3987">
        <f t="shared" si="286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82"/>
        <v>10</v>
      </c>
      <c r="P3988">
        <f t="shared" si="283"/>
        <v>37.54</v>
      </c>
      <c r="Q3988" t="s">
        <v>8315</v>
      </c>
      <c r="R3988" t="s">
        <v>8316</v>
      </c>
      <c r="S3988" s="13">
        <f t="shared" si="284"/>
        <v>42467.548541666663</v>
      </c>
      <c r="T3988" s="13">
        <f t="shared" si="285"/>
        <v>42496.544444444444</v>
      </c>
      <c r="U3988">
        <f t="shared" si="286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82"/>
        <v>38</v>
      </c>
      <c r="P3989">
        <f t="shared" si="283"/>
        <v>11.62</v>
      </c>
      <c r="Q3989" t="s">
        <v>8315</v>
      </c>
      <c r="R3989" t="s">
        <v>8316</v>
      </c>
      <c r="S3989" s="13">
        <f t="shared" si="284"/>
        <v>41765.92465277778</v>
      </c>
      <c r="T3989" s="13">
        <f t="shared" si="285"/>
        <v>41775.92465277778</v>
      </c>
      <c r="U3989">
        <f t="shared" si="286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82"/>
        <v>2</v>
      </c>
      <c r="P3990">
        <f t="shared" si="283"/>
        <v>8</v>
      </c>
      <c r="Q3990" t="s">
        <v>8315</v>
      </c>
      <c r="R3990" t="s">
        <v>8316</v>
      </c>
      <c r="S3990" s="13">
        <f t="shared" si="284"/>
        <v>42230.08116898148</v>
      </c>
      <c r="T3990" s="13">
        <f t="shared" si="285"/>
        <v>42245.08116898148</v>
      </c>
      <c r="U3990">
        <f t="shared" si="286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82"/>
        <v>0</v>
      </c>
      <c r="P3991">
        <f t="shared" si="283"/>
        <v>0</v>
      </c>
      <c r="Q3991" t="s">
        <v>8315</v>
      </c>
      <c r="R3991" t="s">
        <v>8316</v>
      </c>
      <c r="S3991" s="13">
        <f t="shared" si="284"/>
        <v>42286.749780092592</v>
      </c>
      <c r="T3991" s="13">
        <f t="shared" si="285"/>
        <v>42316.791446759264</v>
      </c>
      <c r="U3991">
        <f t="shared" si="28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82"/>
        <v>4</v>
      </c>
      <c r="P3992">
        <f t="shared" si="283"/>
        <v>23</v>
      </c>
      <c r="Q3992" t="s">
        <v>8315</v>
      </c>
      <c r="R3992" t="s">
        <v>8316</v>
      </c>
      <c r="S3992" s="13">
        <f t="shared" si="284"/>
        <v>42401.672372685185</v>
      </c>
      <c r="T3992" s="13">
        <f t="shared" si="285"/>
        <v>42431.672372685185</v>
      </c>
      <c r="U3992">
        <f t="shared" si="286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82"/>
        <v>20</v>
      </c>
      <c r="P3993">
        <f t="shared" si="283"/>
        <v>100</v>
      </c>
      <c r="Q3993" t="s">
        <v>8315</v>
      </c>
      <c r="R3993" t="s">
        <v>8316</v>
      </c>
      <c r="S3993" s="13">
        <f t="shared" si="284"/>
        <v>42125.644467592589</v>
      </c>
      <c r="T3993" s="13">
        <f t="shared" si="285"/>
        <v>42155.644467592589</v>
      </c>
      <c r="U3993">
        <f t="shared" si="286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82"/>
        <v>5</v>
      </c>
      <c r="P3994">
        <f t="shared" si="283"/>
        <v>60.11</v>
      </c>
      <c r="Q3994" t="s">
        <v>8315</v>
      </c>
      <c r="R3994" t="s">
        <v>8316</v>
      </c>
      <c r="S3994" s="13">
        <f t="shared" si="284"/>
        <v>42289.94049768518</v>
      </c>
      <c r="T3994" s="13">
        <f t="shared" si="285"/>
        <v>42349.982164351852</v>
      </c>
      <c r="U3994">
        <f t="shared" si="286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82"/>
        <v>0</v>
      </c>
      <c r="P3995">
        <f t="shared" si="283"/>
        <v>3</v>
      </c>
      <c r="Q3995" t="s">
        <v>8315</v>
      </c>
      <c r="R3995" t="s">
        <v>8316</v>
      </c>
      <c r="S3995" s="13">
        <f t="shared" si="284"/>
        <v>42107.864722222221</v>
      </c>
      <c r="T3995" s="13">
        <f t="shared" si="285"/>
        <v>42137.864722222221</v>
      </c>
      <c r="U3995">
        <f t="shared" si="286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82"/>
        <v>0</v>
      </c>
      <c r="P3996">
        <f t="shared" si="283"/>
        <v>5</v>
      </c>
      <c r="Q3996" t="s">
        <v>8315</v>
      </c>
      <c r="R3996" t="s">
        <v>8316</v>
      </c>
      <c r="S3996" s="13">
        <f t="shared" si="284"/>
        <v>41809.389930555553</v>
      </c>
      <c r="T3996" s="13">
        <f t="shared" si="285"/>
        <v>41839.389930555553</v>
      </c>
      <c r="U3996">
        <f t="shared" si="286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82"/>
        <v>35</v>
      </c>
      <c r="P3997">
        <f t="shared" si="283"/>
        <v>17.5</v>
      </c>
      <c r="Q3997" t="s">
        <v>8315</v>
      </c>
      <c r="R3997" t="s">
        <v>8316</v>
      </c>
      <c r="S3997" s="13">
        <f t="shared" si="284"/>
        <v>42019.683761574073</v>
      </c>
      <c r="T3997" s="13">
        <f t="shared" si="285"/>
        <v>42049.477083333331</v>
      </c>
      <c r="U3997">
        <f t="shared" si="286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82"/>
        <v>17</v>
      </c>
      <c r="P3998">
        <f t="shared" si="283"/>
        <v>29.24</v>
      </c>
      <c r="Q3998" t="s">
        <v>8315</v>
      </c>
      <c r="R3998" t="s">
        <v>8316</v>
      </c>
      <c r="S3998" s="13">
        <f t="shared" si="284"/>
        <v>41950.26694444444</v>
      </c>
      <c r="T3998" s="13">
        <f t="shared" si="285"/>
        <v>41963.669444444444</v>
      </c>
      <c r="U3998">
        <f t="shared" si="286"/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82"/>
        <v>0</v>
      </c>
      <c r="P3999">
        <f t="shared" si="283"/>
        <v>0</v>
      </c>
      <c r="Q3999" t="s">
        <v>8315</v>
      </c>
      <c r="R3999" t="s">
        <v>8316</v>
      </c>
      <c r="S3999" s="13">
        <f t="shared" si="284"/>
        <v>42069.391446759255</v>
      </c>
      <c r="T3999" s="13">
        <f t="shared" si="285"/>
        <v>42099.349780092598</v>
      </c>
      <c r="U3999">
        <f t="shared" si="286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82"/>
        <v>57</v>
      </c>
      <c r="P4000">
        <f t="shared" si="283"/>
        <v>59.58</v>
      </c>
      <c r="Q4000" t="s">
        <v>8315</v>
      </c>
      <c r="R4000" t="s">
        <v>8316</v>
      </c>
      <c r="S4000" s="13">
        <f t="shared" si="284"/>
        <v>42061.963263888887</v>
      </c>
      <c r="T4000" s="13">
        <f t="shared" si="285"/>
        <v>42091.921597222223</v>
      </c>
      <c r="U4000">
        <f t="shared" si="286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82"/>
        <v>17</v>
      </c>
      <c r="P4001">
        <f t="shared" si="283"/>
        <v>82.57</v>
      </c>
      <c r="Q4001" t="s">
        <v>8315</v>
      </c>
      <c r="R4001" t="s">
        <v>8316</v>
      </c>
      <c r="S4001" s="13">
        <f t="shared" si="284"/>
        <v>41842.828680555554</v>
      </c>
      <c r="T4001" s="13">
        <f t="shared" si="285"/>
        <v>41882.827650462961</v>
      </c>
      <c r="U4001">
        <f t="shared" si="286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82"/>
        <v>0</v>
      </c>
      <c r="P4002">
        <f t="shared" si="283"/>
        <v>10</v>
      </c>
      <c r="Q4002" t="s">
        <v>8315</v>
      </c>
      <c r="R4002" t="s">
        <v>8316</v>
      </c>
      <c r="S4002" s="13">
        <f t="shared" si="284"/>
        <v>42437.64534722222</v>
      </c>
      <c r="T4002" s="13">
        <f t="shared" si="285"/>
        <v>42497.603680555556</v>
      </c>
      <c r="U4002">
        <f t="shared" si="28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82"/>
        <v>38</v>
      </c>
      <c r="P4003">
        <f t="shared" si="283"/>
        <v>32.36</v>
      </c>
      <c r="Q4003" t="s">
        <v>8315</v>
      </c>
      <c r="R4003" t="s">
        <v>8316</v>
      </c>
      <c r="S4003" s="13">
        <f t="shared" si="284"/>
        <v>42775.964212962965</v>
      </c>
      <c r="T4003" s="13">
        <f t="shared" si="285"/>
        <v>42795.791666666672</v>
      </c>
      <c r="U4003">
        <f t="shared" si="286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82"/>
        <v>2</v>
      </c>
      <c r="P4004">
        <f t="shared" si="283"/>
        <v>5.75</v>
      </c>
      <c r="Q4004" t="s">
        <v>8315</v>
      </c>
      <c r="R4004" t="s">
        <v>8316</v>
      </c>
      <c r="S4004" s="13">
        <f t="shared" si="284"/>
        <v>41879.043530092589</v>
      </c>
      <c r="T4004" s="13">
        <f t="shared" si="285"/>
        <v>41909.043530092589</v>
      </c>
      <c r="U4004">
        <f t="shared" si="286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82"/>
        <v>10</v>
      </c>
      <c r="P4005">
        <f t="shared" si="283"/>
        <v>100.5</v>
      </c>
      <c r="Q4005" t="s">
        <v>8315</v>
      </c>
      <c r="R4005" t="s">
        <v>8316</v>
      </c>
      <c r="S4005" s="13">
        <f t="shared" si="284"/>
        <v>42020.587349537032</v>
      </c>
      <c r="T4005" s="13">
        <f t="shared" si="285"/>
        <v>42050.587349537032</v>
      </c>
      <c r="U4005">
        <f t="shared" si="286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82"/>
        <v>0</v>
      </c>
      <c r="P4006">
        <f t="shared" si="283"/>
        <v>1</v>
      </c>
      <c r="Q4006" t="s">
        <v>8315</v>
      </c>
      <c r="R4006" t="s">
        <v>8316</v>
      </c>
      <c r="S4006" s="13">
        <f t="shared" si="284"/>
        <v>41890.16269675926</v>
      </c>
      <c r="T4006" s="13">
        <f t="shared" si="285"/>
        <v>41920.16269675926</v>
      </c>
      <c r="U4006">
        <f t="shared" si="286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82"/>
        <v>1</v>
      </c>
      <c r="P4007">
        <f t="shared" si="283"/>
        <v>20</v>
      </c>
      <c r="Q4007" t="s">
        <v>8315</v>
      </c>
      <c r="R4007" t="s">
        <v>8316</v>
      </c>
      <c r="S4007" s="13">
        <f t="shared" si="284"/>
        <v>41872.807696759257</v>
      </c>
      <c r="T4007" s="13">
        <f t="shared" si="285"/>
        <v>41932.807696759257</v>
      </c>
      <c r="U4007">
        <f t="shared" si="286"/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82"/>
        <v>0</v>
      </c>
      <c r="P4008">
        <f t="shared" si="283"/>
        <v>2</v>
      </c>
      <c r="Q4008" t="s">
        <v>8315</v>
      </c>
      <c r="R4008" t="s">
        <v>8316</v>
      </c>
      <c r="S4008" s="13">
        <f t="shared" si="284"/>
        <v>42391.772997685184</v>
      </c>
      <c r="T4008" s="13">
        <f t="shared" si="285"/>
        <v>42416.772997685184</v>
      </c>
      <c r="U4008">
        <f t="shared" si="286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82"/>
        <v>0</v>
      </c>
      <c r="P4009">
        <f t="shared" si="283"/>
        <v>5</v>
      </c>
      <c r="Q4009" t="s">
        <v>8315</v>
      </c>
      <c r="R4009" t="s">
        <v>8316</v>
      </c>
      <c r="S4009" s="13">
        <f t="shared" si="284"/>
        <v>41848.772928240738</v>
      </c>
      <c r="T4009" s="13">
        <f t="shared" si="285"/>
        <v>41877.686111111114</v>
      </c>
      <c r="U4009">
        <f t="shared" si="28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82"/>
        <v>6</v>
      </c>
      <c r="P4010">
        <f t="shared" si="283"/>
        <v>15</v>
      </c>
      <c r="Q4010" t="s">
        <v>8315</v>
      </c>
      <c r="R4010" t="s">
        <v>8316</v>
      </c>
      <c r="S4010" s="13">
        <f t="shared" si="284"/>
        <v>42177.964201388888</v>
      </c>
      <c r="T4010" s="13">
        <f t="shared" si="285"/>
        <v>42207.964201388888</v>
      </c>
      <c r="U4010">
        <f t="shared" si="28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82"/>
        <v>4</v>
      </c>
      <c r="P4011">
        <f t="shared" si="283"/>
        <v>25</v>
      </c>
      <c r="Q4011" t="s">
        <v>8315</v>
      </c>
      <c r="R4011" t="s">
        <v>8316</v>
      </c>
      <c r="S4011" s="13">
        <f t="shared" si="284"/>
        <v>41851.700925925928</v>
      </c>
      <c r="T4011" s="13">
        <f t="shared" si="285"/>
        <v>41891.700925925928</v>
      </c>
      <c r="U4011">
        <f t="shared" si="286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82"/>
        <v>24</v>
      </c>
      <c r="P4012">
        <f t="shared" si="283"/>
        <v>45.84</v>
      </c>
      <c r="Q4012" t="s">
        <v>8315</v>
      </c>
      <c r="R4012" t="s">
        <v>8316</v>
      </c>
      <c r="S4012" s="13">
        <f t="shared" si="284"/>
        <v>41921.770439814813</v>
      </c>
      <c r="T4012" s="13">
        <f t="shared" si="285"/>
        <v>41938.770439814813</v>
      </c>
      <c r="U4012">
        <f t="shared" si="286"/>
        <v>2014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82"/>
        <v>8</v>
      </c>
      <c r="P4013">
        <f t="shared" si="283"/>
        <v>4.75</v>
      </c>
      <c r="Q4013" t="s">
        <v>8315</v>
      </c>
      <c r="R4013" t="s">
        <v>8316</v>
      </c>
      <c r="S4013" s="13">
        <f t="shared" si="284"/>
        <v>42002.54488425926</v>
      </c>
      <c r="T4013" s="13">
        <f t="shared" si="285"/>
        <v>42032.54488425926</v>
      </c>
      <c r="U4013">
        <f t="shared" si="28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82"/>
        <v>0</v>
      </c>
      <c r="P4014">
        <f t="shared" si="283"/>
        <v>0</v>
      </c>
      <c r="Q4014" t="s">
        <v>8315</v>
      </c>
      <c r="R4014" t="s">
        <v>8316</v>
      </c>
      <c r="S4014" s="13">
        <f t="shared" si="284"/>
        <v>42096.544548611113</v>
      </c>
      <c r="T4014" s="13">
        <f t="shared" si="285"/>
        <v>42126.544548611113</v>
      </c>
      <c r="U4014">
        <f t="shared" si="286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82"/>
        <v>1</v>
      </c>
      <c r="P4015">
        <f t="shared" si="283"/>
        <v>13</v>
      </c>
      <c r="Q4015" t="s">
        <v>8315</v>
      </c>
      <c r="R4015" t="s">
        <v>8316</v>
      </c>
      <c r="S4015" s="13">
        <f t="shared" si="284"/>
        <v>42021.301192129627</v>
      </c>
      <c r="T4015" s="13">
        <f t="shared" si="285"/>
        <v>42051.301192129627</v>
      </c>
      <c r="U4015">
        <f t="shared" si="286"/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82"/>
        <v>0</v>
      </c>
      <c r="P4016">
        <f t="shared" si="283"/>
        <v>0</v>
      </c>
      <c r="Q4016" t="s">
        <v>8315</v>
      </c>
      <c r="R4016" t="s">
        <v>8316</v>
      </c>
      <c r="S4016" s="13">
        <f t="shared" si="284"/>
        <v>42419.246168981481</v>
      </c>
      <c r="T4016" s="13">
        <f t="shared" si="285"/>
        <v>42434.246168981481</v>
      </c>
      <c r="U4016">
        <f t="shared" si="286"/>
        <v>2016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82"/>
        <v>0</v>
      </c>
      <c r="P4017">
        <f t="shared" si="283"/>
        <v>1</v>
      </c>
      <c r="Q4017" t="s">
        <v>8315</v>
      </c>
      <c r="R4017" t="s">
        <v>8316</v>
      </c>
      <c r="S4017" s="13">
        <f t="shared" si="284"/>
        <v>42174.780821759254</v>
      </c>
      <c r="T4017" s="13">
        <f t="shared" si="285"/>
        <v>42204.780821759254</v>
      </c>
      <c r="U4017">
        <f t="shared" si="286"/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82"/>
        <v>14</v>
      </c>
      <c r="P4018">
        <f t="shared" si="283"/>
        <v>10</v>
      </c>
      <c r="Q4018" t="s">
        <v>8315</v>
      </c>
      <c r="R4018" t="s">
        <v>8316</v>
      </c>
      <c r="S4018" s="13">
        <f t="shared" si="284"/>
        <v>41869.872685185182</v>
      </c>
      <c r="T4018" s="13">
        <f t="shared" si="285"/>
        <v>41899.872685185182</v>
      </c>
      <c r="U4018">
        <f t="shared" si="286"/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82"/>
        <v>1</v>
      </c>
      <c r="P4019">
        <f t="shared" si="283"/>
        <v>52.5</v>
      </c>
      <c r="Q4019" t="s">
        <v>8315</v>
      </c>
      <c r="R4019" t="s">
        <v>8316</v>
      </c>
      <c r="S4019" s="13">
        <f t="shared" si="284"/>
        <v>41856.672152777777</v>
      </c>
      <c r="T4019" s="13">
        <f t="shared" si="285"/>
        <v>41886.672152777777</v>
      </c>
      <c r="U4019">
        <f t="shared" si="286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82"/>
        <v>9</v>
      </c>
      <c r="P4020">
        <f t="shared" si="283"/>
        <v>32.5</v>
      </c>
      <c r="Q4020" t="s">
        <v>8315</v>
      </c>
      <c r="R4020" t="s">
        <v>8316</v>
      </c>
      <c r="S4020" s="13">
        <f t="shared" si="284"/>
        <v>42620.91097222222</v>
      </c>
      <c r="T4020" s="13">
        <f t="shared" si="285"/>
        <v>42650.91097222222</v>
      </c>
      <c r="U4020">
        <f t="shared" si="286"/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82"/>
        <v>1</v>
      </c>
      <c r="P4021">
        <f t="shared" si="283"/>
        <v>7.25</v>
      </c>
      <c r="Q4021" t="s">
        <v>8315</v>
      </c>
      <c r="R4021" t="s">
        <v>8316</v>
      </c>
      <c r="S4021" s="13">
        <f t="shared" si="284"/>
        <v>42417.675879629634</v>
      </c>
      <c r="T4021" s="13">
        <f t="shared" si="285"/>
        <v>42475.686111111107</v>
      </c>
      <c r="U4021">
        <f t="shared" si="286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82"/>
        <v>17</v>
      </c>
      <c r="P4022">
        <f t="shared" si="283"/>
        <v>33.33</v>
      </c>
      <c r="Q4022" t="s">
        <v>8315</v>
      </c>
      <c r="R4022" t="s">
        <v>8316</v>
      </c>
      <c r="S4022" s="13">
        <f t="shared" si="284"/>
        <v>42057.190960648149</v>
      </c>
      <c r="T4022" s="13">
        <f t="shared" si="285"/>
        <v>42087.149293981478</v>
      </c>
      <c r="U4022">
        <f t="shared" si="286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82"/>
        <v>1</v>
      </c>
      <c r="P4023">
        <f t="shared" si="283"/>
        <v>62.5</v>
      </c>
      <c r="Q4023" t="s">
        <v>8315</v>
      </c>
      <c r="R4023" t="s">
        <v>8316</v>
      </c>
      <c r="S4023" s="13">
        <f t="shared" si="284"/>
        <v>41878.911550925928</v>
      </c>
      <c r="T4023" s="13">
        <f t="shared" si="285"/>
        <v>41938.911550925928</v>
      </c>
      <c r="U4023">
        <f t="shared" si="286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82"/>
        <v>70</v>
      </c>
      <c r="P4024">
        <f t="shared" si="283"/>
        <v>63.56</v>
      </c>
      <c r="Q4024" t="s">
        <v>8315</v>
      </c>
      <c r="R4024" t="s">
        <v>8316</v>
      </c>
      <c r="S4024" s="13">
        <f t="shared" si="284"/>
        <v>41990.584108796291</v>
      </c>
      <c r="T4024" s="13">
        <f t="shared" si="285"/>
        <v>42036.120833333334</v>
      </c>
      <c r="U4024">
        <f t="shared" si="286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82"/>
        <v>0</v>
      </c>
      <c r="P4025">
        <f t="shared" si="283"/>
        <v>0</v>
      </c>
      <c r="Q4025" t="s">
        <v>8315</v>
      </c>
      <c r="R4025" t="s">
        <v>8316</v>
      </c>
      <c r="S4025" s="13">
        <f t="shared" si="284"/>
        <v>42408.999571759254</v>
      </c>
      <c r="T4025" s="13">
        <f t="shared" si="285"/>
        <v>42453.957905092597</v>
      </c>
      <c r="U4025">
        <f t="shared" si="286"/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82"/>
        <v>1</v>
      </c>
      <c r="P4026">
        <f t="shared" si="283"/>
        <v>10</v>
      </c>
      <c r="Q4026" t="s">
        <v>8315</v>
      </c>
      <c r="R4026" t="s">
        <v>8316</v>
      </c>
      <c r="S4026" s="13">
        <f t="shared" si="284"/>
        <v>42217.670104166667</v>
      </c>
      <c r="T4026" s="13">
        <f t="shared" si="285"/>
        <v>42247.670104166667</v>
      </c>
      <c r="U4026">
        <f t="shared" si="286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82"/>
        <v>5</v>
      </c>
      <c r="P4027">
        <f t="shared" si="283"/>
        <v>62.5</v>
      </c>
      <c r="Q4027" t="s">
        <v>8315</v>
      </c>
      <c r="R4027" t="s">
        <v>8316</v>
      </c>
      <c r="S4027" s="13">
        <f t="shared" si="284"/>
        <v>42151.237685185188</v>
      </c>
      <c r="T4027" s="13">
        <f t="shared" si="285"/>
        <v>42211.237685185188</v>
      </c>
      <c r="U4027">
        <f t="shared" si="286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82"/>
        <v>0</v>
      </c>
      <c r="P4028">
        <f t="shared" si="283"/>
        <v>0</v>
      </c>
      <c r="Q4028" t="s">
        <v>8315</v>
      </c>
      <c r="R4028" t="s">
        <v>8316</v>
      </c>
      <c r="S4028" s="13">
        <f t="shared" si="284"/>
        <v>42282.655543981484</v>
      </c>
      <c r="T4028" s="13">
        <f t="shared" si="285"/>
        <v>42342.697210648148</v>
      </c>
      <c r="U4028">
        <f t="shared" si="286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82"/>
        <v>7</v>
      </c>
      <c r="P4029">
        <f t="shared" si="283"/>
        <v>30.71</v>
      </c>
      <c r="Q4029" t="s">
        <v>8315</v>
      </c>
      <c r="R4029" t="s">
        <v>8316</v>
      </c>
      <c r="S4029" s="13">
        <f t="shared" si="284"/>
        <v>42768.97084490741</v>
      </c>
      <c r="T4029" s="13">
        <f t="shared" si="285"/>
        <v>42789.041666666672</v>
      </c>
      <c r="U4029">
        <f t="shared" si="286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82"/>
        <v>28</v>
      </c>
      <c r="P4030">
        <f t="shared" si="283"/>
        <v>51</v>
      </c>
      <c r="Q4030" t="s">
        <v>8315</v>
      </c>
      <c r="R4030" t="s">
        <v>8316</v>
      </c>
      <c r="S4030" s="13">
        <f t="shared" si="284"/>
        <v>41765.938657407409</v>
      </c>
      <c r="T4030" s="13">
        <f t="shared" si="285"/>
        <v>41795.938657407409</v>
      </c>
      <c r="U4030">
        <f t="shared" si="286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82"/>
        <v>0</v>
      </c>
      <c r="P4031">
        <f t="shared" si="283"/>
        <v>0</v>
      </c>
      <c r="Q4031" t="s">
        <v>8315</v>
      </c>
      <c r="R4031" t="s">
        <v>8316</v>
      </c>
      <c r="S4031" s="13">
        <f t="shared" si="284"/>
        <v>42322.025115740747</v>
      </c>
      <c r="T4031" s="13">
        <f t="shared" si="285"/>
        <v>42352.025115740747</v>
      </c>
      <c r="U4031">
        <f t="shared" si="286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82"/>
        <v>16</v>
      </c>
      <c r="P4032">
        <f t="shared" si="283"/>
        <v>66.67</v>
      </c>
      <c r="Q4032" t="s">
        <v>8315</v>
      </c>
      <c r="R4032" t="s">
        <v>8316</v>
      </c>
      <c r="S4032" s="13">
        <f t="shared" si="284"/>
        <v>42374.655081018514</v>
      </c>
      <c r="T4032" s="13">
        <f t="shared" si="285"/>
        <v>42403.784027777772</v>
      </c>
      <c r="U4032">
        <f t="shared" si="286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82"/>
        <v>0</v>
      </c>
      <c r="P4033">
        <f t="shared" si="283"/>
        <v>0</v>
      </c>
      <c r="Q4033" t="s">
        <v>8315</v>
      </c>
      <c r="R4033" t="s">
        <v>8316</v>
      </c>
      <c r="S4033" s="13">
        <f t="shared" si="284"/>
        <v>41941.585231481484</v>
      </c>
      <c r="T4033" s="13">
        <f t="shared" si="285"/>
        <v>41991.626898148148</v>
      </c>
      <c r="U4033">
        <f t="shared" si="286"/>
        <v>2014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87">ROUND(E4034/D4034*100,0)</f>
        <v>7</v>
      </c>
      <c r="P4034">
        <f t="shared" si="283"/>
        <v>59</v>
      </c>
      <c r="Q4034" t="s">
        <v>8315</v>
      </c>
      <c r="R4034" t="s">
        <v>8316</v>
      </c>
      <c r="S4034" s="13">
        <f t="shared" si="284"/>
        <v>42293.809212962966</v>
      </c>
      <c r="T4034" s="13">
        <f t="shared" si="285"/>
        <v>42353.85087962963</v>
      </c>
      <c r="U4034">
        <f t="shared" si="286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7"/>
        <v>26</v>
      </c>
      <c r="P4035">
        <f t="shared" ref="P4035:P4098" si="288">IFERROR(ROUND(E4035/L4035,2),0)</f>
        <v>65.34</v>
      </c>
      <c r="Q4035" t="s">
        <v>8315</v>
      </c>
      <c r="R4035" t="s">
        <v>8316</v>
      </c>
      <c r="S4035" s="13">
        <f t="shared" ref="S4035:S4098" si="289">(((J4035/60)/60)/24)+DATE(1970,1,1)</f>
        <v>42614.268796296295</v>
      </c>
      <c r="T4035" s="13">
        <f t="shared" ref="T4035:T4098" si="290">(((I4035/60)/60)/24)+DATE(1970,1,1)</f>
        <v>42645.375</v>
      </c>
      <c r="U4035">
        <f t="shared" si="286"/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7"/>
        <v>1</v>
      </c>
      <c r="P4036">
        <f t="shared" si="288"/>
        <v>100</v>
      </c>
      <c r="Q4036" t="s">
        <v>8315</v>
      </c>
      <c r="R4036" t="s">
        <v>8316</v>
      </c>
      <c r="S4036" s="13">
        <f t="shared" si="289"/>
        <v>42067.947337962964</v>
      </c>
      <c r="T4036" s="13">
        <f t="shared" si="290"/>
        <v>42097.905671296292</v>
      </c>
      <c r="U4036">
        <f t="shared" si="286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7"/>
        <v>37</v>
      </c>
      <c r="P4037">
        <f t="shared" si="288"/>
        <v>147.4</v>
      </c>
      <c r="Q4037" t="s">
        <v>8315</v>
      </c>
      <c r="R4037" t="s">
        <v>8316</v>
      </c>
      <c r="S4037" s="13">
        <f t="shared" si="289"/>
        <v>41903.882951388885</v>
      </c>
      <c r="T4037" s="13">
        <f t="shared" si="290"/>
        <v>41933.882951388885</v>
      </c>
      <c r="U4037">
        <f t="shared" si="286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7"/>
        <v>47</v>
      </c>
      <c r="P4038">
        <f t="shared" si="288"/>
        <v>166.06</v>
      </c>
      <c r="Q4038" t="s">
        <v>8315</v>
      </c>
      <c r="R4038" t="s">
        <v>8316</v>
      </c>
      <c r="S4038" s="13">
        <f t="shared" si="289"/>
        <v>41804.937083333331</v>
      </c>
      <c r="T4038" s="13">
        <f t="shared" si="290"/>
        <v>41821.9375</v>
      </c>
      <c r="U4038">
        <f t="shared" si="286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7"/>
        <v>11</v>
      </c>
      <c r="P4039">
        <f t="shared" si="288"/>
        <v>40</v>
      </c>
      <c r="Q4039" t="s">
        <v>8315</v>
      </c>
      <c r="R4039" t="s">
        <v>8316</v>
      </c>
      <c r="S4039" s="13">
        <f t="shared" si="289"/>
        <v>42497.070775462969</v>
      </c>
      <c r="T4039" s="13">
        <f t="shared" si="290"/>
        <v>42514.600694444445</v>
      </c>
      <c r="U4039">
        <f t="shared" si="286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7"/>
        <v>12</v>
      </c>
      <c r="P4040">
        <f t="shared" si="288"/>
        <v>75.25</v>
      </c>
      <c r="Q4040" t="s">
        <v>8315</v>
      </c>
      <c r="R4040" t="s">
        <v>8316</v>
      </c>
      <c r="S4040" s="13">
        <f t="shared" si="289"/>
        <v>41869.798726851855</v>
      </c>
      <c r="T4040" s="13">
        <f t="shared" si="290"/>
        <v>41929.798726851855</v>
      </c>
      <c r="U4040">
        <f t="shared" si="286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7"/>
        <v>60</v>
      </c>
      <c r="P4041">
        <f t="shared" si="288"/>
        <v>60</v>
      </c>
      <c r="Q4041" t="s">
        <v>8315</v>
      </c>
      <c r="R4041" t="s">
        <v>8316</v>
      </c>
      <c r="S4041" s="13">
        <f t="shared" si="289"/>
        <v>42305.670914351853</v>
      </c>
      <c r="T4041" s="13">
        <f t="shared" si="290"/>
        <v>42339.249305555553</v>
      </c>
      <c r="U4041">
        <f t="shared" si="286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7"/>
        <v>31</v>
      </c>
      <c r="P4042">
        <f t="shared" si="288"/>
        <v>1250</v>
      </c>
      <c r="Q4042" t="s">
        <v>8315</v>
      </c>
      <c r="R4042" t="s">
        <v>8316</v>
      </c>
      <c r="S4042" s="13">
        <f t="shared" si="289"/>
        <v>42144.231527777782</v>
      </c>
      <c r="T4042" s="13">
        <f t="shared" si="290"/>
        <v>42203.125</v>
      </c>
      <c r="U4042">
        <f t="shared" si="286"/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7"/>
        <v>0</v>
      </c>
      <c r="P4043">
        <f t="shared" si="288"/>
        <v>10.5</v>
      </c>
      <c r="Q4043" t="s">
        <v>8315</v>
      </c>
      <c r="R4043" t="s">
        <v>8316</v>
      </c>
      <c r="S4043" s="13">
        <f t="shared" si="289"/>
        <v>42559.474004629628</v>
      </c>
      <c r="T4043" s="13">
        <f t="shared" si="290"/>
        <v>42619.474004629628</v>
      </c>
      <c r="U4043">
        <f t="shared" si="286"/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7"/>
        <v>0</v>
      </c>
      <c r="P4044">
        <f t="shared" si="288"/>
        <v>7</v>
      </c>
      <c r="Q4044" t="s">
        <v>8315</v>
      </c>
      <c r="R4044" t="s">
        <v>8316</v>
      </c>
      <c r="S4044" s="13">
        <f t="shared" si="289"/>
        <v>41995.084074074075</v>
      </c>
      <c r="T4044" s="13">
        <f t="shared" si="290"/>
        <v>42024.802777777775</v>
      </c>
      <c r="U4044">
        <f t="shared" si="286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7"/>
        <v>0</v>
      </c>
      <c r="P4045">
        <f t="shared" si="288"/>
        <v>0</v>
      </c>
      <c r="Q4045" t="s">
        <v>8315</v>
      </c>
      <c r="R4045" t="s">
        <v>8316</v>
      </c>
      <c r="S4045" s="13">
        <f t="shared" si="289"/>
        <v>41948.957465277781</v>
      </c>
      <c r="T4045" s="13">
        <f t="shared" si="290"/>
        <v>41963.957465277781</v>
      </c>
      <c r="U4045">
        <f t="shared" si="286"/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7"/>
        <v>38</v>
      </c>
      <c r="P4046">
        <f t="shared" si="288"/>
        <v>56.25</v>
      </c>
      <c r="Q4046" t="s">
        <v>8315</v>
      </c>
      <c r="R4046" t="s">
        <v>8316</v>
      </c>
      <c r="S4046" s="13">
        <f t="shared" si="289"/>
        <v>42074.219699074078</v>
      </c>
      <c r="T4046" s="13">
        <f t="shared" si="290"/>
        <v>42104.208333333328</v>
      </c>
      <c r="U4046">
        <f t="shared" si="286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7"/>
        <v>0</v>
      </c>
      <c r="P4047">
        <f t="shared" si="288"/>
        <v>1</v>
      </c>
      <c r="Q4047" t="s">
        <v>8315</v>
      </c>
      <c r="R4047" t="s">
        <v>8316</v>
      </c>
      <c r="S4047" s="13">
        <f t="shared" si="289"/>
        <v>41842.201261574075</v>
      </c>
      <c r="T4047" s="13">
        <f t="shared" si="290"/>
        <v>41872.201261574075</v>
      </c>
      <c r="U4047">
        <f t="shared" si="286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7"/>
        <v>8</v>
      </c>
      <c r="P4048">
        <f t="shared" si="288"/>
        <v>38.33</v>
      </c>
      <c r="Q4048" t="s">
        <v>8315</v>
      </c>
      <c r="R4048" t="s">
        <v>8316</v>
      </c>
      <c r="S4048" s="13">
        <f t="shared" si="289"/>
        <v>41904.650578703702</v>
      </c>
      <c r="T4048" s="13">
        <f t="shared" si="290"/>
        <v>41934.650578703702</v>
      </c>
      <c r="U4048">
        <f t="shared" si="286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7"/>
        <v>2</v>
      </c>
      <c r="P4049">
        <f t="shared" si="288"/>
        <v>27.5</v>
      </c>
      <c r="Q4049" t="s">
        <v>8315</v>
      </c>
      <c r="R4049" t="s">
        <v>8316</v>
      </c>
      <c r="S4049" s="13">
        <f t="shared" si="289"/>
        <v>41991.022488425922</v>
      </c>
      <c r="T4049" s="13">
        <f t="shared" si="290"/>
        <v>42015.041666666672</v>
      </c>
      <c r="U4049">
        <f t="shared" ref="U4049:U4112" si="291">YEAR(S4049)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7"/>
        <v>18</v>
      </c>
      <c r="P4050">
        <f t="shared" si="288"/>
        <v>32.979999999999997</v>
      </c>
      <c r="Q4050" t="s">
        <v>8315</v>
      </c>
      <c r="R4050" t="s">
        <v>8316</v>
      </c>
      <c r="S4050" s="13">
        <f t="shared" si="289"/>
        <v>42436.509108796294</v>
      </c>
      <c r="T4050" s="13">
        <f t="shared" si="290"/>
        <v>42471.467442129629</v>
      </c>
      <c r="U4050">
        <f t="shared" si="291"/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7"/>
        <v>0</v>
      </c>
      <c r="P4051">
        <f t="shared" si="288"/>
        <v>16</v>
      </c>
      <c r="Q4051" t="s">
        <v>8315</v>
      </c>
      <c r="R4051" t="s">
        <v>8316</v>
      </c>
      <c r="S4051" s="13">
        <f t="shared" si="289"/>
        <v>42169.958506944444</v>
      </c>
      <c r="T4051" s="13">
        <f t="shared" si="290"/>
        <v>42199.958506944444</v>
      </c>
      <c r="U4051">
        <f t="shared" si="29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7"/>
        <v>0</v>
      </c>
      <c r="P4052">
        <f t="shared" si="288"/>
        <v>1</v>
      </c>
      <c r="Q4052" t="s">
        <v>8315</v>
      </c>
      <c r="R4052" t="s">
        <v>8316</v>
      </c>
      <c r="S4052" s="13">
        <f t="shared" si="289"/>
        <v>41905.636469907404</v>
      </c>
      <c r="T4052" s="13">
        <f t="shared" si="290"/>
        <v>41935.636469907404</v>
      </c>
      <c r="U4052">
        <f t="shared" si="29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7"/>
        <v>0</v>
      </c>
      <c r="P4053">
        <f t="shared" si="288"/>
        <v>0</v>
      </c>
      <c r="Q4053" t="s">
        <v>8315</v>
      </c>
      <c r="R4053" t="s">
        <v>8316</v>
      </c>
      <c r="S4053" s="13">
        <f t="shared" si="289"/>
        <v>41761.810150462967</v>
      </c>
      <c r="T4053" s="13">
        <f t="shared" si="290"/>
        <v>41768.286805555559</v>
      </c>
      <c r="U4053">
        <f t="shared" si="29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7"/>
        <v>38</v>
      </c>
      <c r="P4054">
        <f t="shared" si="288"/>
        <v>86.62</v>
      </c>
      <c r="Q4054" t="s">
        <v>8315</v>
      </c>
      <c r="R4054" t="s">
        <v>8316</v>
      </c>
      <c r="S4054" s="13">
        <f t="shared" si="289"/>
        <v>41865.878657407404</v>
      </c>
      <c r="T4054" s="13">
        <f t="shared" si="290"/>
        <v>41925.878657407404</v>
      </c>
      <c r="U4054">
        <f t="shared" si="291"/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7"/>
        <v>22</v>
      </c>
      <c r="P4055">
        <f t="shared" si="288"/>
        <v>55</v>
      </c>
      <c r="Q4055" t="s">
        <v>8315</v>
      </c>
      <c r="R4055" t="s">
        <v>8316</v>
      </c>
      <c r="S4055" s="13">
        <f t="shared" si="289"/>
        <v>41928.690138888887</v>
      </c>
      <c r="T4055" s="13">
        <f t="shared" si="290"/>
        <v>41958.833333333328</v>
      </c>
      <c r="U4055">
        <f t="shared" si="29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7"/>
        <v>0</v>
      </c>
      <c r="P4056">
        <f t="shared" si="288"/>
        <v>0</v>
      </c>
      <c r="Q4056" t="s">
        <v>8315</v>
      </c>
      <c r="R4056" t="s">
        <v>8316</v>
      </c>
      <c r="S4056" s="13">
        <f t="shared" si="289"/>
        <v>42613.841261574074</v>
      </c>
      <c r="T4056" s="13">
        <f t="shared" si="290"/>
        <v>42644.166666666672</v>
      </c>
      <c r="U4056">
        <f t="shared" si="291"/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7"/>
        <v>18</v>
      </c>
      <c r="P4057">
        <f t="shared" si="288"/>
        <v>41.95</v>
      </c>
      <c r="Q4057" t="s">
        <v>8315</v>
      </c>
      <c r="R4057" t="s">
        <v>8316</v>
      </c>
      <c r="S4057" s="13">
        <f t="shared" si="289"/>
        <v>41779.648506944446</v>
      </c>
      <c r="T4057" s="13">
        <f t="shared" si="290"/>
        <v>41809.648506944446</v>
      </c>
      <c r="U4057">
        <f t="shared" si="291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7"/>
        <v>53</v>
      </c>
      <c r="P4058">
        <f t="shared" si="288"/>
        <v>88.33</v>
      </c>
      <c r="Q4058" t="s">
        <v>8315</v>
      </c>
      <c r="R4058" t="s">
        <v>8316</v>
      </c>
      <c r="S4058" s="13">
        <f t="shared" si="289"/>
        <v>42534.933321759265</v>
      </c>
      <c r="T4058" s="13">
        <f t="shared" si="290"/>
        <v>42554.832638888889</v>
      </c>
      <c r="U4058">
        <f t="shared" si="29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7"/>
        <v>22</v>
      </c>
      <c r="P4059">
        <f t="shared" si="288"/>
        <v>129.16999999999999</v>
      </c>
      <c r="Q4059" t="s">
        <v>8315</v>
      </c>
      <c r="R4059" t="s">
        <v>8316</v>
      </c>
      <c r="S4059" s="13">
        <f t="shared" si="289"/>
        <v>42310.968518518523</v>
      </c>
      <c r="T4059" s="13">
        <f t="shared" si="290"/>
        <v>42333.958333333328</v>
      </c>
      <c r="U4059">
        <f t="shared" si="29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7"/>
        <v>3</v>
      </c>
      <c r="P4060">
        <f t="shared" si="288"/>
        <v>23.75</v>
      </c>
      <c r="Q4060" t="s">
        <v>8315</v>
      </c>
      <c r="R4060" t="s">
        <v>8316</v>
      </c>
      <c r="S4060" s="13">
        <f t="shared" si="289"/>
        <v>42446.060694444444</v>
      </c>
      <c r="T4060" s="13">
        <f t="shared" si="290"/>
        <v>42461.165972222225</v>
      </c>
      <c r="U4060">
        <f t="shared" si="291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7"/>
        <v>3</v>
      </c>
      <c r="P4061">
        <f t="shared" si="288"/>
        <v>35.71</v>
      </c>
      <c r="Q4061" t="s">
        <v>8315</v>
      </c>
      <c r="R4061" t="s">
        <v>8316</v>
      </c>
      <c r="S4061" s="13">
        <f t="shared" si="289"/>
        <v>41866.640648148146</v>
      </c>
      <c r="T4061" s="13">
        <f t="shared" si="290"/>
        <v>41898.125</v>
      </c>
      <c r="U4061">
        <f t="shared" si="291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7"/>
        <v>3</v>
      </c>
      <c r="P4062">
        <f t="shared" si="288"/>
        <v>57</v>
      </c>
      <c r="Q4062" t="s">
        <v>8315</v>
      </c>
      <c r="R4062" t="s">
        <v>8316</v>
      </c>
      <c r="S4062" s="13">
        <f t="shared" si="289"/>
        <v>41779.695092592592</v>
      </c>
      <c r="T4062" s="13">
        <f t="shared" si="290"/>
        <v>41813.666666666664</v>
      </c>
      <c r="U4062">
        <f t="shared" si="29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7"/>
        <v>0</v>
      </c>
      <c r="P4063">
        <f t="shared" si="288"/>
        <v>0</v>
      </c>
      <c r="Q4063" t="s">
        <v>8315</v>
      </c>
      <c r="R4063" t="s">
        <v>8316</v>
      </c>
      <c r="S4063" s="13">
        <f t="shared" si="289"/>
        <v>42421.141469907408</v>
      </c>
      <c r="T4063" s="13">
        <f t="shared" si="290"/>
        <v>42481.099803240737</v>
      </c>
      <c r="U4063">
        <f t="shared" si="291"/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7"/>
        <v>2</v>
      </c>
      <c r="P4064">
        <f t="shared" si="288"/>
        <v>163.33000000000001</v>
      </c>
      <c r="Q4064" t="s">
        <v>8315</v>
      </c>
      <c r="R4064" t="s">
        <v>8316</v>
      </c>
      <c r="S4064" s="13">
        <f t="shared" si="289"/>
        <v>42523.739212962959</v>
      </c>
      <c r="T4064" s="13">
        <f t="shared" si="290"/>
        <v>42553.739212962959</v>
      </c>
      <c r="U4064">
        <f t="shared" si="29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7"/>
        <v>1</v>
      </c>
      <c r="P4065">
        <f t="shared" si="288"/>
        <v>15</v>
      </c>
      <c r="Q4065" t="s">
        <v>8315</v>
      </c>
      <c r="R4065" t="s">
        <v>8316</v>
      </c>
      <c r="S4065" s="13">
        <f t="shared" si="289"/>
        <v>41787.681527777779</v>
      </c>
      <c r="T4065" s="13">
        <f t="shared" si="290"/>
        <v>41817.681527777779</v>
      </c>
      <c r="U4065">
        <f t="shared" si="291"/>
        <v>2014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7"/>
        <v>19</v>
      </c>
      <c r="P4066">
        <f t="shared" si="288"/>
        <v>64.17</v>
      </c>
      <c r="Q4066" t="s">
        <v>8315</v>
      </c>
      <c r="R4066" t="s">
        <v>8316</v>
      </c>
      <c r="S4066" s="13">
        <f t="shared" si="289"/>
        <v>42093.588263888887</v>
      </c>
      <c r="T4066" s="13">
        <f t="shared" si="290"/>
        <v>42123.588263888887</v>
      </c>
      <c r="U4066">
        <f t="shared" si="291"/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7"/>
        <v>1</v>
      </c>
      <c r="P4067">
        <f t="shared" si="288"/>
        <v>6.75</v>
      </c>
      <c r="Q4067" t="s">
        <v>8315</v>
      </c>
      <c r="R4067" t="s">
        <v>8316</v>
      </c>
      <c r="S4067" s="13">
        <f t="shared" si="289"/>
        <v>41833.951516203706</v>
      </c>
      <c r="T4067" s="13">
        <f t="shared" si="290"/>
        <v>41863.951516203706</v>
      </c>
      <c r="U4067">
        <f t="shared" si="29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7"/>
        <v>0</v>
      </c>
      <c r="P4068">
        <f t="shared" si="288"/>
        <v>25</v>
      </c>
      <c r="Q4068" t="s">
        <v>8315</v>
      </c>
      <c r="R4068" t="s">
        <v>8316</v>
      </c>
      <c r="S4068" s="13">
        <f t="shared" si="289"/>
        <v>42479.039212962962</v>
      </c>
      <c r="T4068" s="13">
        <f t="shared" si="290"/>
        <v>42509.039212962962</v>
      </c>
      <c r="U4068">
        <f t="shared" si="291"/>
        <v>2016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7"/>
        <v>61</v>
      </c>
      <c r="P4069">
        <f t="shared" si="288"/>
        <v>179.12</v>
      </c>
      <c r="Q4069" t="s">
        <v>8315</v>
      </c>
      <c r="R4069" t="s">
        <v>8316</v>
      </c>
      <c r="S4069" s="13">
        <f t="shared" si="289"/>
        <v>42235.117476851854</v>
      </c>
      <c r="T4069" s="13">
        <f t="shared" si="290"/>
        <v>42275.117476851854</v>
      </c>
      <c r="U4069">
        <f t="shared" si="29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7"/>
        <v>1</v>
      </c>
      <c r="P4070">
        <f t="shared" si="288"/>
        <v>34.950000000000003</v>
      </c>
      <c r="Q4070" t="s">
        <v>8315</v>
      </c>
      <c r="R4070" t="s">
        <v>8316</v>
      </c>
      <c r="S4070" s="13">
        <f t="shared" si="289"/>
        <v>42718.963599537034</v>
      </c>
      <c r="T4070" s="13">
        <f t="shared" si="290"/>
        <v>42748.961805555555</v>
      </c>
      <c r="U4070">
        <f t="shared" si="29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7"/>
        <v>34</v>
      </c>
      <c r="P4071">
        <f t="shared" si="288"/>
        <v>33.08</v>
      </c>
      <c r="Q4071" t="s">
        <v>8315</v>
      </c>
      <c r="R4071" t="s">
        <v>8316</v>
      </c>
      <c r="S4071" s="13">
        <f t="shared" si="289"/>
        <v>42022.661527777775</v>
      </c>
      <c r="T4071" s="13">
        <f t="shared" si="290"/>
        <v>42063.5</v>
      </c>
      <c r="U4071">
        <f t="shared" si="29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7"/>
        <v>17</v>
      </c>
      <c r="P4072">
        <f t="shared" si="288"/>
        <v>27.5</v>
      </c>
      <c r="Q4072" t="s">
        <v>8315</v>
      </c>
      <c r="R4072" t="s">
        <v>8316</v>
      </c>
      <c r="S4072" s="13">
        <f t="shared" si="289"/>
        <v>42031.666898148149</v>
      </c>
      <c r="T4072" s="13">
        <f t="shared" si="290"/>
        <v>42064.125</v>
      </c>
      <c r="U4072">
        <f t="shared" si="29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7"/>
        <v>0</v>
      </c>
      <c r="P4073">
        <f t="shared" si="288"/>
        <v>0</v>
      </c>
      <c r="Q4073" t="s">
        <v>8315</v>
      </c>
      <c r="R4073" t="s">
        <v>8316</v>
      </c>
      <c r="S4073" s="13">
        <f t="shared" si="289"/>
        <v>42700.804756944446</v>
      </c>
      <c r="T4073" s="13">
        <f t="shared" si="290"/>
        <v>42730.804756944446</v>
      </c>
      <c r="U4073">
        <f t="shared" si="29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7"/>
        <v>0</v>
      </c>
      <c r="P4074">
        <f t="shared" si="288"/>
        <v>2</v>
      </c>
      <c r="Q4074" t="s">
        <v>8315</v>
      </c>
      <c r="R4074" t="s">
        <v>8316</v>
      </c>
      <c r="S4074" s="13">
        <f t="shared" si="289"/>
        <v>41812.77443287037</v>
      </c>
      <c r="T4074" s="13">
        <f t="shared" si="290"/>
        <v>41872.77443287037</v>
      </c>
      <c r="U4074">
        <f t="shared" si="29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7"/>
        <v>1</v>
      </c>
      <c r="P4075">
        <f t="shared" si="288"/>
        <v>18.5</v>
      </c>
      <c r="Q4075" t="s">
        <v>8315</v>
      </c>
      <c r="R4075" t="s">
        <v>8316</v>
      </c>
      <c r="S4075" s="13">
        <f t="shared" si="289"/>
        <v>42078.34520833334</v>
      </c>
      <c r="T4075" s="13">
        <f t="shared" si="290"/>
        <v>42133.166666666672</v>
      </c>
      <c r="U4075">
        <f t="shared" si="291"/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7"/>
        <v>27</v>
      </c>
      <c r="P4076">
        <f t="shared" si="288"/>
        <v>35</v>
      </c>
      <c r="Q4076" t="s">
        <v>8315</v>
      </c>
      <c r="R4076" t="s">
        <v>8316</v>
      </c>
      <c r="S4076" s="13">
        <f t="shared" si="289"/>
        <v>42283.552951388891</v>
      </c>
      <c r="T4076" s="13">
        <f t="shared" si="290"/>
        <v>42313.594618055555</v>
      </c>
      <c r="U4076">
        <f t="shared" si="291"/>
        <v>2015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7"/>
        <v>29</v>
      </c>
      <c r="P4077">
        <f t="shared" si="288"/>
        <v>44.31</v>
      </c>
      <c r="Q4077" t="s">
        <v>8315</v>
      </c>
      <c r="R4077" t="s">
        <v>8316</v>
      </c>
      <c r="S4077" s="13">
        <f t="shared" si="289"/>
        <v>41779.045937499999</v>
      </c>
      <c r="T4077" s="13">
        <f t="shared" si="290"/>
        <v>41820.727777777778</v>
      </c>
      <c r="U4077">
        <f t="shared" si="29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7"/>
        <v>0</v>
      </c>
      <c r="P4078">
        <f t="shared" si="288"/>
        <v>0</v>
      </c>
      <c r="Q4078" t="s">
        <v>8315</v>
      </c>
      <c r="R4078" t="s">
        <v>8316</v>
      </c>
      <c r="S4078" s="13">
        <f t="shared" si="289"/>
        <v>41905.795706018522</v>
      </c>
      <c r="T4078" s="13">
        <f t="shared" si="290"/>
        <v>41933.82708333333</v>
      </c>
      <c r="U4078">
        <f t="shared" si="291"/>
        <v>2014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7"/>
        <v>9</v>
      </c>
      <c r="P4079">
        <f t="shared" si="288"/>
        <v>222.5</v>
      </c>
      <c r="Q4079" t="s">
        <v>8315</v>
      </c>
      <c r="R4079" t="s">
        <v>8316</v>
      </c>
      <c r="S4079" s="13">
        <f t="shared" si="289"/>
        <v>42695.7105787037</v>
      </c>
      <c r="T4079" s="13">
        <f t="shared" si="290"/>
        <v>42725.7105787037</v>
      </c>
      <c r="U4079">
        <f t="shared" si="291"/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7"/>
        <v>0</v>
      </c>
      <c r="P4080">
        <f t="shared" si="288"/>
        <v>0</v>
      </c>
      <c r="Q4080" t="s">
        <v>8315</v>
      </c>
      <c r="R4080" t="s">
        <v>8316</v>
      </c>
      <c r="S4080" s="13">
        <f t="shared" si="289"/>
        <v>42732.787523148145</v>
      </c>
      <c r="T4080" s="13">
        <f t="shared" si="290"/>
        <v>42762.787523148145</v>
      </c>
      <c r="U4080">
        <f t="shared" si="291"/>
        <v>2016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7"/>
        <v>0</v>
      </c>
      <c r="P4081">
        <f t="shared" si="288"/>
        <v>5</v>
      </c>
      <c r="Q4081" t="s">
        <v>8315</v>
      </c>
      <c r="R4081" t="s">
        <v>8316</v>
      </c>
      <c r="S4081" s="13">
        <f t="shared" si="289"/>
        <v>42510.938900462963</v>
      </c>
      <c r="T4081" s="13">
        <f t="shared" si="290"/>
        <v>42540.938900462963</v>
      </c>
      <c r="U4081">
        <f t="shared" si="291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7"/>
        <v>0</v>
      </c>
      <c r="P4082">
        <f t="shared" si="288"/>
        <v>0</v>
      </c>
      <c r="Q4082" t="s">
        <v>8315</v>
      </c>
      <c r="R4082" t="s">
        <v>8316</v>
      </c>
      <c r="S4082" s="13">
        <f t="shared" si="289"/>
        <v>42511.698101851856</v>
      </c>
      <c r="T4082" s="13">
        <f t="shared" si="290"/>
        <v>42535.787500000006</v>
      </c>
      <c r="U4082">
        <f t="shared" si="291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7"/>
        <v>16</v>
      </c>
      <c r="P4083">
        <f t="shared" si="288"/>
        <v>29.17</v>
      </c>
      <c r="Q4083" t="s">
        <v>8315</v>
      </c>
      <c r="R4083" t="s">
        <v>8316</v>
      </c>
      <c r="S4083" s="13">
        <f t="shared" si="289"/>
        <v>42041.581307870365</v>
      </c>
      <c r="T4083" s="13">
        <f t="shared" si="290"/>
        <v>42071.539641203708</v>
      </c>
      <c r="U4083">
        <f t="shared" si="291"/>
        <v>2015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7"/>
        <v>2</v>
      </c>
      <c r="P4084">
        <f t="shared" si="288"/>
        <v>1.5</v>
      </c>
      <c r="Q4084" t="s">
        <v>8315</v>
      </c>
      <c r="R4084" t="s">
        <v>8316</v>
      </c>
      <c r="S4084" s="13">
        <f t="shared" si="289"/>
        <v>42307.189270833333</v>
      </c>
      <c r="T4084" s="13">
        <f t="shared" si="290"/>
        <v>42322.958333333328</v>
      </c>
      <c r="U4084">
        <f t="shared" si="291"/>
        <v>2015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7"/>
        <v>22</v>
      </c>
      <c r="P4085">
        <f t="shared" si="288"/>
        <v>126.5</v>
      </c>
      <c r="Q4085" t="s">
        <v>8315</v>
      </c>
      <c r="R4085" t="s">
        <v>8316</v>
      </c>
      <c r="S4085" s="13">
        <f t="shared" si="289"/>
        <v>42353.761759259258</v>
      </c>
      <c r="T4085" s="13">
        <f t="shared" si="290"/>
        <v>42383.761759259258</v>
      </c>
      <c r="U4085">
        <f t="shared" si="291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7"/>
        <v>0</v>
      </c>
      <c r="P4086">
        <f t="shared" si="288"/>
        <v>10</v>
      </c>
      <c r="Q4086" t="s">
        <v>8315</v>
      </c>
      <c r="R4086" t="s">
        <v>8316</v>
      </c>
      <c r="S4086" s="13">
        <f t="shared" si="289"/>
        <v>42622.436412037037</v>
      </c>
      <c r="T4086" s="13">
        <f t="shared" si="290"/>
        <v>42652.436412037037</v>
      </c>
      <c r="U4086">
        <f t="shared" si="291"/>
        <v>2016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7"/>
        <v>0</v>
      </c>
      <c r="P4087">
        <f t="shared" si="288"/>
        <v>10</v>
      </c>
      <c r="Q4087" t="s">
        <v>8315</v>
      </c>
      <c r="R4087" t="s">
        <v>8316</v>
      </c>
      <c r="S4087" s="13">
        <f t="shared" si="289"/>
        <v>42058.603877314818</v>
      </c>
      <c r="T4087" s="13">
        <f t="shared" si="290"/>
        <v>42087.165972222225</v>
      </c>
      <c r="U4087">
        <f t="shared" si="291"/>
        <v>2015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7"/>
        <v>5</v>
      </c>
      <c r="P4088">
        <f t="shared" si="288"/>
        <v>9.4</v>
      </c>
      <c r="Q4088" t="s">
        <v>8315</v>
      </c>
      <c r="R4088" t="s">
        <v>8316</v>
      </c>
      <c r="S4088" s="13">
        <f t="shared" si="289"/>
        <v>42304.940960648149</v>
      </c>
      <c r="T4088" s="13">
        <f t="shared" si="290"/>
        <v>42329.166666666672</v>
      </c>
      <c r="U4088">
        <f t="shared" si="291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7"/>
        <v>0</v>
      </c>
      <c r="P4089">
        <f t="shared" si="288"/>
        <v>0</v>
      </c>
      <c r="Q4089" t="s">
        <v>8315</v>
      </c>
      <c r="R4089" t="s">
        <v>8316</v>
      </c>
      <c r="S4089" s="13">
        <f t="shared" si="289"/>
        <v>42538.742893518516</v>
      </c>
      <c r="T4089" s="13">
        <f t="shared" si="290"/>
        <v>42568.742893518516</v>
      </c>
      <c r="U4089">
        <f t="shared" si="29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7"/>
        <v>11</v>
      </c>
      <c r="P4090">
        <f t="shared" si="288"/>
        <v>72</v>
      </c>
      <c r="Q4090" t="s">
        <v>8315</v>
      </c>
      <c r="R4090" t="s">
        <v>8316</v>
      </c>
      <c r="S4090" s="13">
        <f t="shared" si="289"/>
        <v>41990.612546296295</v>
      </c>
      <c r="T4090" s="13">
        <f t="shared" si="290"/>
        <v>42020.434722222228</v>
      </c>
      <c r="U4090">
        <f t="shared" si="291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7"/>
        <v>5</v>
      </c>
      <c r="P4091">
        <f t="shared" si="288"/>
        <v>30</v>
      </c>
      <c r="Q4091" t="s">
        <v>8315</v>
      </c>
      <c r="R4091" t="s">
        <v>8316</v>
      </c>
      <c r="S4091" s="13">
        <f t="shared" si="289"/>
        <v>42122.732499999998</v>
      </c>
      <c r="T4091" s="13">
        <f t="shared" si="290"/>
        <v>42155.732638888891</v>
      </c>
      <c r="U4091">
        <f t="shared" si="29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7"/>
        <v>3</v>
      </c>
      <c r="P4092">
        <f t="shared" si="288"/>
        <v>10.67</v>
      </c>
      <c r="Q4092" t="s">
        <v>8315</v>
      </c>
      <c r="R4092" t="s">
        <v>8316</v>
      </c>
      <c r="S4092" s="13">
        <f t="shared" si="289"/>
        <v>42209.67288194444</v>
      </c>
      <c r="T4092" s="13">
        <f t="shared" si="290"/>
        <v>42223.625</v>
      </c>
      <c r="U4092">
        <f t="shared" si="291"/>
        <v>2015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7"/>
        <v>13</v>
      </c>
      <c r="P4093">
        <f t="shared" si="288"/>
        <v>25.5</v>
      </c>
      <c r="Q4093" t="s">
        <v>8315</v>
      </c>
      <c r="R4093" t="s">
        <v>8316</v>
      </c>
      <c r="S4093" s="13">
        <f t="shared" si="289"/>
        <v>41990.506377314814</v>
      </c>
      <c r="T4093" s="13">
        <f t="shared" si="290"/>
        <v>42020.506377314814</v>
      </c>
      <c r="U4093">
        <f t="shared" si="29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7"/>
        <v>0</v>
      </c>
      <c r="P4094">
        <f t="shared" si="288"/>
        <v>20</v>
      </c>
      <c r="Q4094" t="s">
        <v>8315</v>
      </c>
      <c r="R4094" t="s">
        <v>8316</v>
      </c>
      <c r="S4094" s="13">
        <f t="shared" si="289"/>
        <v>42039.194988425923</v>
      </c>
      <c r="T4094" s="13">
        <f t="shared" si="290"/>
        <v>42099.153321759266</v>
      </c>
      <c r="U4094">
        <f t="shared" si="291"/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7"/>
        <v>2</v>
      </c>
      <c r="P4095">
        <f t="shared" si="288"/>
        <v>15</v>
      </c>
      <c r="Q4095" t="s">
        <v>8315</v>
      </c>
      <c r="R4095" t="s">
        <v>8316</v>
      </c>
      <c r="S4095" s="13">
        <f t="shared" si="289"/>
        <v>42178.815891203703</v>
      </c>
      <c r="T4095" s="13">
        <f t="shared" si="290"/>
        <v>42238.815891203703</v>
      </c>
      <c r="U4095">
        <f t="shared" si="29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7"/>
        <v>37</v>
      </c>
      <c r="P4096">
        <f t="shared" si="288"/>
        <v>91.25</v>
      </c>
      <c r="Q4096" t="s">
        <v>8315</v>
      </c>
      <c r="R4096" t="s">
        <v>8316</v>
      </c>
      <c r="S4096" s="13">
        <f t="shared" si="289"/>
        <v>41890.086805555555</v>
      </c>
      <c r="T4096" s="13">
        <f t="shared" si="290"/>
        <v>41934.207638888889</v>
      </c>
      <c r="U4096">
        <f t="shared" si="291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7"/>
        <v>3</v>
      </c>
      <c r="P4097">
        <f t="shared" si="288"/>
        <v>800</v>
      </c>
      <c r="Q4097" t="s">
        <v>8315</v>
      </c>
      <c r="R4097" t="s">
        <v>8316</v>
      </c>
      <c r="S4097" s="13">
        <f t="shared" si="289"/>
        <v>42693.031828703708</v>
      </c>
      <c r="T4097" s="13">
        <f t="shared" si="290"/>
        <v>42723.031828703708</v>
      </c>
      <c r="U4097">
        <f t="shared" si="29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92">ROUND(E4098/D4098*100,0)</f>
        <v>11</v>
      </c>
      <c r="P4098">
        <f t="shared" si="288"/>
        <v>80</v>
      </c>
      <c r="Q4098" t="s">
        <v>8315</v>
      </c>
      <c r="R4098" t="s">
        <v>8316</v>
      </c>
      <c r="S4098" s="13">
        <f t="shared" si="289"/>
        <v>42750.530312499999</v>
      </c>
      <c r="T4098" s="13">
        <f t="shared" si="290"/>
        <v>42794.368749999994</v>
      </c>
      <c r="U4098">
        <f t="shared" si="29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92"/>
        <v>0</v>
      </c>
      <c r="P4099">
        <f t="shared" ref="P4099:P4115" si="293">IFERROR(ROUND(E4099/L4099,2),0)</f>
        <v>0</v>
      </c>
      <c r="Q4099" t="s">
        <v>8315</v>
      </c>
      <c r="R4099" t="s">
        <v>8316</v>
      </c>
      <c r="S4099" s="13">
        <f t="shared" ref="S4099:S4115" si="294">(((J4099/60)/60)/24)+DATE(1970,1,1)</f>
        <v>42344.824502314819</v>
      </c>
      <c r="T4099" s="13">
        <f t="shared" ref="T4099:T4115" si="295">(((I4099/60)/60)/24)+DATE(1970,1,1)</f>
        <v>42400.996527777781</v>
      </c>
      <c r="U4099">
        <f t="shared" si="291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92"/>
        <v>0</v>
      </c>
      <c r="P4100">
        <f t="shared" si="293"/>
        <v>0</v>
      </c>
      <c r="Q4100" t="s">
        <v>8315</v>
      </c>
      <c r="R4100" t="s">
        <v>8316</v>
      </c>
      <c r="S4100" s="13">
        <f t="shared" si="294"/>
        <v>42495.722187499996</v>
      </c>
      <c r="T4100" s="13">
        <f t="shared" si="295"/>
        <v>42525.722187499996</v>
      </c>
      <c r="U4100">
        <f t="shared" si="291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92"/>
        <v>1</v>
      </c>
      <c r="P4101">
        <f t="shared" si="293"/>
        <v>50</v>
      </c>
      <c r="Q4101" t="s">
        <v>8315</v>
      </c>
      <c r="R4101" t="s">
        <v>8316</v>
      </c>
      <c r="S4101" s="13">
        <f t="shared" si="294"/>
        <v>42570.850381944445</v>
      </c>
      <c r="T4101" s="13">
        <f t="shared" si="295"/>
        <v>42615.850381944445</v>
      </c>
      <c r="U4101">
        <f t="shared" si="291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92"/>
        <v>0</v>
      </c>
      <c r="P4102">
        <f t="shared" si="293"/>
        <v>0</v>
      </c>
      <c r="Q4102" t="s">
        <v>8315</v>
      </c>
      <c r="R4102" t="s">
        <v>8316</v>
      </c>
      <c r="S4102" s="13">
        <f t="shared" si="294"/>
        <v>41927.124884259261</v>
      </c>
      <c r="T4102" s="13">
        <f t="shared" si="295"/>
        <v>41937.124884259261</v>
      </c>
      <c r="U4102">
        <f t="shared" si="291"/>
        <v>2014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92"/>
        <v>0</v>
      </c>
      <c r="P4103">
        <f t="shared" si="293"/>
        <v>0</v>
      </c>
      <c r="Q4103" t="s">
        <v>8315</v>
      </c>
      <c r="R4103" t="s">
        <v>8316</v>
      </c>
      <c r="S4103" s="13">
        <f t="shared" si="294"/>
        <v>42730.903726851851</v>
      </c>
      <c r="T4103" s="13">
        <f t="shared" si="295"/>
        <v>42760.903726851851</v>
      </c>
      <c r="U4103">
        <f t="shared" si="291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92"/>
        <v>27</v>
      </c>
      <c r="P4104">
        <f t="shared" si="293"/>
        <v>22.83</v>
      </c>
      <c r="Q4104" t="s">
        <v>8315</v>
      </c>
      <c r="R4104" t="s">
        <v>8316</v>
      </c>
      <c r="S4104" s="13">
        <f t="shared" si="294"/>
        <v>42475.848067129627</v>
      </c>
      <c r="T4104" s="13">
        <f t="shared" si="295"/>
        <v>42505.848067129627</v>
      </c>
      <c r="U4104">
        <f t="shared" si="291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92"/>
        <v>10</v>
      </c>
      <c r="P4105">
        <f t="shared" si="293"/>
        <v>16.670000000000002</v>
      </c>
      <c r="Q4105" t="s">
        <v>8315</v>
      </c>
      <c r="R4105" t="s">
        <v>8316</v>
      </c>
      <c r="S4105" s="13">
        <f t="shared" si="294"/>
        <v>42188.83293981482</v>
      </c>
      <c r="T4105" s="13">
        <f t="shared" si="295"/>
        <v>42242.772222222222</v>
      </c>
      <c r="U4105">
        <f t="shared" si="291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92"/>
        <v>21</v>
      </c>
      <c r="P4106">
        <f t="shared" si="293"/>
        <v>45.79</v>
      </c>
      <c r="Q4106" t="s">
        <v>8315</v>
      </c>
      <c r="R4106" t="s">
        <v>8316</v>
      </c>
      <c r="S4106" s="13">
        <f t="shared" si="294"/>
        <v>42640.278171296297</v>
      </c>
      <c r="T4106" s="13">
        <f t="shared" si="295"/>
        <v>42670.278171296297</v>
      </c>
      <c r="U4106">
        <f t="shared" si="291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92"/>
        <v>7</v>
      </c>
      <c r="P4107">
        <f t="shared" si="293"/>
        <v>383.33</v>
      </c>
      <c r="Q4107" t="s">
        <v>8315</v>
      </c>
      <c r="R4107" t="s">
        <v>8316</v>
      </c>
      <c r="S4107" s="13">
        <f t="shared" si="294"/>
        <v>42697.010520833333</v>
      </c>
      <c r="T4107" s="13">
        <f t="shared" si="295"/>
        <v>42730.010520833333</v>
      </c>
      <c r="U4107">
        <f t="shared" si="291"/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92"/>
        <v>71</v>
      </c>
      <c r="P4108">
        <f t="shared" si="293"/>
        <v>106.97</v>
      </c>
      <c r="Q4108" t="s">
        <v>8315</v>
      </c>
      <c r="R4108" t="s">
        <v>8316</v>
      </c>
      <c r="S4108" s="13">
        <f t="shared" si="294"/>
        <v>42053.049375000002</v>
      </c>
      <c r="T4108" s="13">
        <f t="shared" si="295"/>
        <v>42096.041666666672</v>
      </c>
      <c r="U4108">
        <f t="shared" si="291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92"/>
        <v>2</v>
      </c>
      <c r="P4109">
        <f t="shared" si="293"/>
        <v>10.25</v>
      </c>
      <c r="Q4109" t="s">
        <v>8315</v>
      </c>
      <c r="R4109" t="s">
        <v>8316</v>
      </c>
      <c r="S4109" s="13">
        <f t="shared" si="294"/>
        <v>41883.916678240741</v>
      </c>
      <c r="T4109" s="13">
        <f t="shared" si="295"/>
        <v>41906.916678240741</v>
      </c>
      <c r="U4109">
        <f t="shared" si="291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92"/>
        <v>2</v>
      </c>
      <c r="P4110">
        <f t="shared" si="293"/>
        <v>59</v>
      </c>
      <c r="Q4110" t="s">
        <v>8315</v>
      </c>
      <c r="R4110" t="s">
        <v>8316</v>
      </c>
      <c r="S4110" s="13">
        <f t="shared" si="294"/>
        <v>42767.031678240746</v>
      </c>
      <c r="T4110" s="13">
        <f t="shared" si="295"/>
        <v>42797.208333333328</v>
      </c>
      <c r="U4110">
        <f t="shared" si="291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92"/>
        <v>0</v>
      </c>
      <c r="P4111">
        <f t="shared" si="293"/>
        <v>0</v>
      </c>
      <c r="Q4111" t="s">
        <v>8315</v>
      </c>
      <c r="R4111" t="s">
        <v>8316</v>
      </c>
      <c r="S4111" s="13">
        <f t="shared" si="294"/>
        <v>42307.539398148147</v>
      </c>
      <c r="T4111" s="13">
        <f t="shared" si="295"/>
        <v>42337.581064814818</v>
      </c>
      <c r="U4111">
        <f t="shared" si="291"/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92"/>
        <v>29</v>
      </c>
      <c r="P4112">
        <f t="shared" si="293"/>
        <v>14.33</v>
      </c>
      <c r="Q4112" t="s">
        <v>8315</v>
      </c>
      <c r="R4112" t="s">
        <v>8316</v>
      </c>
      <c r="S4112" s="13">
        <f t="shared" si="294"/>
        <v>42512.626747685179</v>
      </c>
      <c r="T4112" s="13">
        <f t="shared" si="295"/>
        <v>42572.626747685179</v>
      </c>
      <c r="U4112">
        <f t="shared" si="291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92"/>
        <v>3</v>
      </c>
      <c r="P4113">
        <f t="shared" si="293"/>
        <v>15.67</v>
      </c>
      <c r="Q4113" t="s">
        <v>8315</v>
      </c>
      <c r="R4113" t="s">
        <v>8316</v>
      </c>
      <c r="S4113" s="13">
        <f t="shared" si="294"/>
        <v>42029.135879629626</v>
      </c>
      <c r="T4113" s="13">
        <f t="shared" si="295"/>
        <v>42059.135879629626</v>
      </c>
      <c r="U4113">
        <f t="shared" ref="U4113:U4115" si="296">YEAR(S4113)</f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92"/>
        <v>0</v>
      </c>
      <c r="P4114">
        <f t="shared" si="293"/>
        <v>1</v>
      </c>
      <c r="Q4114" t="s">
        <v>8315</v>
      </c>
      <c r="R4114" t="s">
        <v>8316</v>
      </c>
      <c r="S4114" s="13">
        <f t="shared" si="294"/>
        <v>42400.946597222224</v>
      </c>
      <c r="T4114" s="13">
        <f t="shared" si="295"/>
        <v>42428</v>
      </c>
      <c r="U4114">
        <f t="shared" si="296"/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92"/>
        <v>0</v>
      </c>
      <c r="P4115">
        <f t="shared" si="293"/>
        <v>1</v>
      </c>
      <c r="Q4115" t="s">
        <v>8315</v>
      </c>
      <c r="R4115" t="s">
        <v>8316</v>
      </c>
      <c r="S4115" s="13">
        <f t="shared" si="294"/>
        <v>42358.573182870372</v>
      </c>
      <c r="T4115" s="13">
        <f t="shared" si="295"/>
        <v>42377.273611111115</v>
      </c>
      <c r="U4115">
        <f t="shared" si="296"/>
        <v>2015</v>
      </c>
    </row>
  </sheetData>
  <autoFilter ref="A1:U4115" xr:uid="{00000000-0001-0000-0000-000000000000}"/>
  <conditionalFormatting sqref="F1:F1048576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79BD9-A015-4566-8FBC-AB4893BCB573}">
  <dimension ref="A1:H13"/>
  <sheetViews>
    <sheetView workbookViewId="0">
      <selection activeCell="G12" sqref="G1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" customFormat="1" x14ac:dyDescent="0.25">
      <c r="A1" s="1" t="s">
        <v>8382</v>
      </c>
      <c r="B1" s="1" t="s">
        <v>8403</v>
      </c>
      <c r="C1" s="1" t="s">
        <v>8404</v>
      </c>
      <c r="D1" s="1" t="s">
        <v>8405</v>
      </c>
      <c r="E1" s="1" t="s">
        <v>8406</v>
      </c>
      <c r="F1" s="1" t="s">
        <v>8407</v>
      </c>
      <c r="G1" s="1" t="s">
        <v>8408</v>
      </c>
      <c r="H1" s="1" t="s">
        <v>8409</v>
      </c>
    </row>
    <row r="2" spans="1:8" x14ac:dyDescent="0.25">
      <c r="A2" t="s">
        <v>8410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8">
        <f>IFERROR(B2/E2,0)</f>
        <v>0.75806451612903225</v>
      </c>
      <c r="G2" s="18">
        <f>IFERROR(C2/E2,0)</f>
        <v>0.24193548387096775</v>
      </c>
      <c r="H2" s="18">
        <f>IFERROR(D2/E2,0)</f>
        <v>0</v>
      </c>
    </row>
    <row r="3" spans="1:8" x14ac:dyDescent="0.25">
      <c r="A3" t="s">
        <v>8411</v>
      </c>
      <c r="B3">
        <f>COUNTIFS(Kickstarter!$D:$D,"&gt;=1000",Kickstarter!$D:$D,"&lt;=4999",Kickstarter!$R:$R,"plays",Kickstarter!$F:$F,"successful")</f>
        <v>388</v>
      </c>
      <c r="C3">
        <f>COUNTIFS(Kickstarter!$D:$D,"&gt;=1000",Kickstarter!$D:$D,"&lt;=4999",Kickstarter!$R:$R,"plays",Kickstarter!$F:$F,"failed")</f>
        <v>146</v>
      </c>
      <c r="D3">
        <f>COUNTIFS(Kickstarter!$D:$D,"&gt;=1000",Kickstarter!$D:$D,"&lt;=4999",Kickstarter!$R:$R,"plays",Kickstarter!$F:$F,"canceled")</f>
        <v>0</v>
      </c>
      <c r="E3">
        <f t="shared" ref="E3:E13" si="0">SUM(B3:D3)</f>
        <v>534</v>
      </c>
      <c r="F3" s="18">
        <f t="shared" ref="F3:F13" si="1">IFERROR(B3/E3,0)</f>
        <v>0.72659176029962547</v>
      </c>
      <c r="G3" s="18">
        <f t="shared" ref="G3:G13" si="2">IFERROR(C3/E3,0)</f>
        <v>0.27340823970037453</v>
      </c>
      <c r="H3" s="18">
        <f t="shared" ref="H3:H13" si="3">IFERROR(D3/E3,0)</f>
        <v>0</v>
      </c>
    </row>
    <row r="4" spans="1:8" x14ac:dyDescent="0.25">
      <c r="A4" t="s">
        <v>8412</v>
      </c>
      <c r="B4">
        <f>COUNTIFS(Kickstarter!$D:$D,"&gt;=5000",Kickstarter!$D:$D,"&lt;=9999",Kickstarter!$R:$R,"plays",Kickstarter!$F:$F,"successful")</f>
        <v>93</v>
      </c>
      <c r="C4">
        <f>COUNTIFS(Kickstarter!$D:$D,"&gt;=5000",Kickstarter!$D:$D,"&lt;=9999",Kickstarter!$R:$R,"plays",Kickstarter!$F:$F,"failed")</f>
        <v>76</v>
      </c>
      <c r="D4">
        <f>COUNTIFS(Kickstarter!$D:$D,"&gt;=5000",Kickstarter!$D:$D,"&lt;=9999",Kickstarter!$R:$R,"plays",Kickstarter!$F:$F,"canceled")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8413</v>
      </c>
      <c r="B5">
        <f>COUNTIFS(Kickstarter!$D:$D,"&gt;=10000",Kickstarter!$D:$D,"&lt;=14999",Kickstarter!$R:$R,"plays",Kickstarter!$F:$F,"successful")</f>
        <v>39</v>
      </c>
      <c r="C5">
        <f>COUNTIFS(Kickstarter!$D:$D,"&gt;=10000",Kickstarter!$D:$D,"&lt;=14999",Kickstarter!$R:$R,"plays",Kickstarter!$F:$F,"failed")</f>
        <v>33</v>
      </c>
      <c r="D5">
        <f>COUNTIFS(Kickstarter!$D:$D,"&gt;=10000",Kickstarter!$D:$D,"&lt;=14999",Kickstarter!$R:$R,"plays",Kickstarter!$F:$F,"canceled")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8414</v>
      </c>
      <c r="B6">
        <f>COUNTIFS(Kickstarter!$D:$D,"&gt;=15000",Kickstarter!$D:$D,"&lt;=19999",Kickstarter!$R:$R,"plays",Kickstarter!$F:$F,"successful")</f>
        <v>12</v>
      </c>
      <c r="C6">
        <f>COUNTIFS(Kickstarter!$D:$D,"&gt;=15000",Kickstarter!$D:$D,"&lt;=19999",Kickstarter!$R:$R,"plays",Kickstarter!$F:$F,"failed")</f>
        <v>12</v>
      </c>
      <c r="D6">
        <f>COUNTIFS(Kickstarter!$D:$D,"&gt;=15000",Kickstarter!$D:$D,"&lt;=19999",Kickstarter!$R:$R,"plays",Kickstarter!$F:$F,"canceled")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8415</v>
      </c>
      <c r="B7">
        <f>COUNTIFS(Kickstarter!$D:$D,"&gt;=20000",Kickstarter!$D:$D,"&lt;=24999",Kickstarter!$R:$R,"plays",Kickstarter!$F:$F,"successful")</f>
        <v>9</v>
      </c>
      <c r="C7">
        <f>COUNTIFS(Kickstarter!$D:$D,"&gt;=20000",Kickstarter!$D:$D,"&lt;=24999",Kickstarter!$R:$R,"plays",Kickstarter!$F:$F,"failed")</f>
        <v>11</v>
      </c>
      <c r="D7">
        <f>COUNTIFS(Kickstarter!$D:$D,"&gt;=20000",Kickstarter!$D:$D,"&lt;=24999",Kickstarter!$R:$R,"plays",Kickstarter!$F:$F,"canceled")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8416</v>
      </c>
      <c r="B8">
        <f>COUNTIFS(Kickstarter!$D:$D,"&gt;=25000",Kickstarter!$D:$D,"&lt;=29999",Kickstarter!$R:$R,"plays",Kickstarter!$F:$F,"successful")</f>
        <v>1</v>
      </c>
      <c r="C8">
        <f>COUNTIFS(Kickstarter!$D:$D,"&gt;=25000",Kickstarter!$D:$D,"&lt;=29999",Kickstarter!$R:$R,"plays",Kickstarter!$F:$F,"failed")</f>
        <v>4</v>
      </c>
      <c r="D8">
        <f>COUNTIFS(Kickstarter!$D:$D,"&gt;=25000",Kickstarter!$D:$D,"&lt;=29999",Kickstarter!$R:$R,"plays",Kickstarter!$F:$F,"canceled")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8417</v>
      </c>
      <c r="B9">
        <f>COUNTIFS(Kickstarter!$D:$D,"&gt;=30000",Kickstarter!$D:$D,"&lt;=34999",Kickstarter!$R:$R,"plays",Kickstarter!$F:$F,"successful")</f>
        <v>3</v>
      </c>
      <c r="C9">
        <f>COUNTIFS(Kickstarter!$D:$D,"&gt;=30000",Kickstarter!$D:$D,"&lt;=34999",Kickstarter!$R:$R,"plays",Kickstarter!$F:$F,"failed")</f>
        <v>8</v>
      </c>
      <c r="D9">
        <f>COUNTIFS(Kickstarter!$D:$D,"&gt;=30000",Kickstarter!$D:$D,"&lt;=34999",Kickstarter!$R:$R,"plays",Kickstarter!$F:$F,"canceled")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8418</v>
      </c>
      <c r="B10">
        <f>COUNTIFS(Kickstarter!$D:$D,"&gt;=35000",Kickstarter!$D:$D,"&lt;=39999",Kickstarter!$R:$R,"plays",Kickstarter!$F:$F,"successful")</f>
        <v>4</v>
      </c>
      <c r="C10">
        <f>COUNTIFS(Kickstarter!$D:$D,"&gt;=35000",Kickstarter!$D:$D,"&lt;=39999",Kickstarter!$R:$R,"plays",Kickstarter!$F:$F,"failed")</f>
        <v>2</v>
      </c>
      <c r="D10">
        <f>COUNTIFS(Kickstarter!$D:$D,"&gt;=35000",Kickstarter!$D:$D,"&lt;=29999",Kickstarter!$R:$R,"plays",Kickstarter!$F:$F,"canceled")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8419</v>
      </c>
      <c r="B11">
        <f>COUNTIFS(Kickstarter!$D:$D,"&gt;=40000",Kickstarter!$D:$D,"&lt;=44999",Kickstarter!$R:$R,"plays",Kickstarter!$F:$F,"successful")</f>
        <v>2</v>
      </c>
      <c r="C11">
        <f>COUNTIFS(Kickstarter!$D:$D,"&gt;=40000",Kickstarter!$D:$D,"&lt;=44999",Kickstarter!$R:$R,"plays",Kickstarter!$F:$F,"failed")</f>
        <v>1</v>
      </c>
      <c r="D11">
        <f>COUNTIFS(Kickstarter!$D:$D,"&gt;=40000",Kickstarter!$D:$D,"&lt;=44999",Kickstarter!$R:$R,"plays",Kickstarter!$F:$F,"canceled")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8420</v>
      </c>
      <c r="B12">
        <f>COUNTIFS(Kickstarter!$D:$D,"&gt;=45000",Kickstarter!$D:$D,"&lt;=49999",Kickstarter!$R:$R,"plays",Kickstarter!$F:$F,"successful")</f>
        <v>0</v>
      </c>
      <c r="C12">
        <f>COUNTIFS(Kickstarter!$D:$D,"&gt;=45000",Kickstarter!$D:$D,"&lt;=49999",Kickstarter!$R:$R,"plays",Kickstarter!$F:$F,"failed")</f>
        <v>1</v>
      </c>
      <c r="D12">
        <f>COUNTIFS(Kickstarter!$D:$D,"&gt;=45000",Kickstarter!$D:$D,"&lt;=49999",Kickstarter!$R:$R,"plays",Kickstarter!$F:$F,"canceled")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8421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ACE27-610F-471B-9536-B31135211F9D}">
  <dimension ref="A1:F18"/>
  <sheetViews>
    <sheetView tabSelected="1" workbookViewId="0">
      <selection activeCell="B18" sqref="B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  <c r="F6" s="12"/>
    </row>
    <row r="7" spans="1:6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  <c r="F7" s="12"/>
    </row>
    <row r="8" spans="1:6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  <c r="F8" s="12"/>
    </row>
    <row r="9" spans="1:6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  <c r="F9" s="12"/>
    </row>
    <row r="10" spans="1:6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  <c r="F10" s="12"/>
    </row>
    <row r="11" spans="1:6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  <c r="F11" s="12"/>
    </row>
    <row r="12" spans="1:6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  <c r="F12" s="12"/>
    </row>
    <row r="13" spans="1:6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  <c r="F13" s="12"/>
    </row>
    <row r="14" spans="1:6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  <c r="F14" s="12"/>
    </row>
    <row r="15" spans="1:6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  <c r="F15" s="12"/>
    </row>
    <row r="16" spans="1:6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  <c r="F16" s="12"/>
    </row>
    <row r="17" spans="1:6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  <c r="F17" s="12"/>
    </row>
    <row r="18" spans="1:6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  <c r="F18" s="12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EE40-4ED7-48ED-ADC6-8C0EB10C304F}">
  <dimension ref="A1:F46"/>
  <sheetViews>
    <sheetView workbookViewId="0">
      <selection activeCell="A18" sqref="A18:XFD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8314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1" t="s">
        <v>8342</v>
      </c>
      <c r="B6" s="12">
        <v>20</v>
      </c>
      <c r="C6" s="12"/>
      <c r="D6" s="12"/>
      <c r="E6" s="12"/>
      <c r="F6" s="12">
        <v>20</v>
      </c>
    </row>
    <row r="7" spans="1:6" x14ac:dyDescent="0.25">
      <c r="A7" s="11" t="s">
        <v>8330</v>
      </c>
      <c r="B7" s="12">
        <v>24</v>
      </c>
      <c r="C7" s="12"/>
      <c r="D7" s="12"/>
      <c r="E7" s="12"/>
      <c r="F7" s="12">
        <v>24</v>
      </c>
    </row>
    <row r="8" spans="1:6" x14ac:dyDescent="0.25">
      <c r="A8" s="11" t="s">
        <v>8356</v>
      </c>
      <c r="B8" s="12"/>
      <c r="C8" s="12">
        <v>40</v>
      </c>
      <c r="D8" s="12"/>
      <c r="E8" s="12"/>
      <c r="F8" s="12">
        <v>40</v>
      </c>
    </row>
    <row r="9" spans="1:6" x14ac:dyDescent="0.25">
      <c r="A9" s="11" t="s">
        <v>8352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1" t="s">
        <v>8313</v>
      </c>
      <c r="B10" s="12"/>
      <c r="C10" s="12"/>
      <c r="D10" s="12"/>
      <c r="E10" s="12">
        <v>180</v>
      </c>
      <c r="F10" s="12">
        <v>180</v>
      </c>
    </row>
    <row r="11" spans="1:6" x14ac:dyDescent="0.25">
      <c r="A11" s="11" t="s">
        <v>8312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1" t="s">
        <v>8328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1" t="s">
        <v>8345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5">
      <c r="A14" s="11" t="s">
        <v>8322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1" t="s">
        <v>8335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5">
      <c r="A16" s="11" t="s">
        <v>8346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1" t="s">
        <v>8347</v>
      </c>
      <c r="B17" s="12"/>
      <c r="C17" s="12"/>
      <c r="D17" s="12"/>
      <c r="E17" s="12">
        <v>140</v>
      </c>
      <c r="F17" s="12">
        <v>140</v>
      </c>
    </row>
    <row r="18" spans="1:6" x14ac:dyDescent="0.25">
      <c r="A18" s="11" t="s">
        <v>8327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5">
      <c r="A19" s="11" t="s">
        <v>8326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1" t="s">
        <v>8354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5">
      <c r="A21" s="11" t="s">
        <v>8325</v>
      </c>
      <c r="B21" s="12"/>
      <c r="C21" s="12"/>
      <c r="D21" s="12"/>
      <c r="E21" s="12">
        <v>20</v>
      </c>
      <c r="F21" s="12">
        <v>20</v>
      </c>
    </row>
    <row r="22" spans="1:6" x14ac:dyDescent="0.25">
      <c r="A22" s="11" t="s">
        <v>8333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1" t="s">
        <v>8357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5">
      <c r="A24" s="11" t="s">
        <v>8341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1" t="s">
        <v>8321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1" t="s">
        <v>8348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1" t="s">
        <v>8337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5">
      <c r="A28" s="11" t="s">
        <v>8343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1" t="s">
        <v>8316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5">
      <c r="A30" s="11" t="s">
        <v>8344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1" t="s">
        <v>8340</v>
      </c>
      <c r="B31" s="12"/>
      <c r="C31" s="12"/>
      <c r="D31" s="12"/>
      <c r="E31" s="12">
        <v>20</v>
      </c>
      <c r="F31" s="12">
        <v>20</v>
      </c>
    </row>
    <row r="32" spans="1:6" x14ac:dyDescent="0.25">
      <c r="A32" s="11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1" t="s">
        <v>8324</v>
      </c>
      <c r="B33" s="12"/>
      <c r="C33" s="12"/>
      <c r="D33" s="12"/>
      <c r="E33" s="12">
        <v>260</v>
      </c>
      <c r="F33" s="12">
        <v>260</v>
      </c>
    </row>
    <row r="34" spans="1:6" x14ac:dyDescent="0.25">
      <c r="A34" s="11" t="s">
        <v>8311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8310</v>
      </c>
      <c r="B35" s="12"/>
      <c r="C35" s="12"/>
      <c r="D35" s="12"/>
      <c r="E35" s="12">
        <v>60</v>
      </c>
      <c r="F35" s="12">
        <v>60</v>
      </c>
    </row>
    <row r="36" spans="1:6" x14ac:dyDescent="0.25">
      <c r="A36" s="11" t="s">
        <v>8350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5">
      <c r="A37" s="11" t="s">
        <v>8353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5">
      <c r="A38" s="11" t="s">
        <v>8355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5">
      <c r="A39" s="11" t="s">
        <v>8349</v>
      </c>
      <c r="B39" s="12"/>
      <c r="C39" s="12"/>
      <c r="D39" s="12"/>
      <c r="E39" s="12">
        <v>80</v>
      </c>
      <c r="F39" s="12">
        <v>80</v>
      </c>
    </row>
    <row r="40" spans="1:6" x14ac:dyDescent="0.25">
      <c r="A40" s="11" t="s">
        <v>8309</v>
      </c>
      <c r="B40" s="12"/>
      <c r="C40" s="12"/>
      <c r="D40" s="12"/>
      <c r="E40" s="12">
        <v>60</v>
      </c>
      <c r="F40" s="12">
        <v>60</v>
      </c>
    </row>
    <row r="41" spans="1:6" x14ac:dyDescent="0.25">
      <c r="A41" s="11" t="s">
        <v>8339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5">
      <c r="A42" s="11" t="s">
        <v>8332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1" t="s">
        <v>8319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5">
      <c r="A44" s="11" t="s">
        <v>8318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5">
      <c r="A45" s="11" t="s">
        <v>8338</v>
      </c>
      <c r="B45" s="12">
        <v>20</v>
      </c>
      <c r="C45" s="12"/>
      <c r="D45" s="12"/>
      <c r="E45" s="12"/>
      <c r="F45" s="12">
        <v>20</v>
      </c>
    </row>
    <row r="46" spans="1:6" x14ac:dyDescent="0.25">
      <c r="A46" s="11" t="s">
        <v>8361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16BA7-D9D8-4A5D-B107-C77F9607C858}">
  <dimension ref="A1:E7"/>
  <sheetViews>
    <sheetView workbookViewId="0">
      <selection activeCell="Q28" sqref="Q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5A92-6BB5-46CF-8F59-B7A5195A2995}">
  <dimension ref="A1:F18"/>
  <sheetViews>
    <sheetView workbookViewId="0">
      <selection activeCell="D7" sqref="D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7A207-F848-414A-BE34-896AC781FB2C}">
  <dimension ref="A1:F6"/>
  <sheetViews>
    <sheetView workbookViewId="0">
      <selection activeCell="E24" sqref="E24"/>
    </sheetView>
  </sheetViews>
  <sheetFormatPr defaultRowHeight="15" x14ac:dyDescent="0.25"/>
  <cols>
    <col min="1" max="1" width="33.5703125" bestFit="1" customWidth="1"/>
    <col min="2" max="2" width="51.28515625" style="3" customWidth="1"/>
    <col min="4" max="4" width="8.28515625" bestFit="1" customWidth="1"/>
    <col min="5" max="5" width="12.85546875" bestFit="1" customWidth="1"/>
    <col min="6" max="6" width="11.42578125" bestFit="1" customWidth="1"/>
  </cols>
  <sheetData>
    <row r="1" spans="1:6" x14ac:dyDescent="0.25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A0B34-6A51-4599-AE0B-558F32BCF75B}">
  <dimension ref="A1:T413"/>
  <sheetViews>
    <sheetView workbookViewId="0">
      <selection activeCell="J11" sqref="J11"/>
    </sheetView>
  </sheetViews>
  <sheetFormatPr defaultRowHeight="15" x14ac:dyDescent="0.25"/>
  <cols>
    <col min="1" max="1" width="5" bestFit="1" customWidth="1"/>
    <col min="2" max="2" width="34" bestFit="1" customWidth="1"/>
    <col min="3" max="3" width="43.140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autoFilter ref="A1:T413" xr:uid="{798A0B34-6A51-4599-AE0B-558F32BCF75B}"/>
  <conditionalFormatting sqref="F1:F413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 R1:T1">
    <cfRule type="colorScale" priority="1446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2B5C1-9B91-4577-B98B-6E045C123206}">
  <dimension ref="A1:T251"/>
  <sheetViews>
    <sheetView workbookViewId="0">
      <selection activeCell="E6" sqref="E6"/>
    </sheetView>
  </sheetViews>
  <sheetFormatPr defaultRowHeight="15" x14ac:dyDescent="0.25"/>
  <cols>
    <col min="1" max="1" width="5" bestFit="1" customWidth="1"/>
    <col min="2" max="2" width="31.85546875" bestFit="1" customWidth="1"/>
    <col min="3" max="3" width="43.140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6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autoFilter ref="A1:T251" xr:uid="{7932B5C1-9B91-4577-B98B-6E045C123206}"/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251 O1:P1 R1:T1">
    <cfRule type="colorScale" priority="2085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CEC70-46BE-4018-A66A-39F02EE203E8}">
  <dimension ref="A1:J15"/>
  <sheetViews>
    <sheetView zoomScaleNormal="100" workbookViewId="0">
      <selection activeCell="C10" sqref="C10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5" max="5" width="16.7109375" hidden="1" customWidth="1"/>
    <col min="6" max="7" width="13.85546875" hidden="1" customWidth="1"/>
    <col min="8" max="8" width="15.5703125" hidden="1" customWidth="1"/>
    <col min="9" max="9" width="12.5703125" hidden="1" customWidth="1"/>
    <col min="10" max="11" width="0" hidden="1" customWidth="1"/>
  </cols>
  <sheetData>
    <row r="1" spans="1:10" x14ac:dyDescent="0.25">
      <c r="A1" s="17" t="s">
        <v>8392</v>
      </c>
      <c r="B1" s="16" t="s">
        <v>8386</v>
      </c>
      <c r="C1" s="16" t="s">
        <v>8387</v>
      </c>
      <c r="E1" s="17" t="s">
        <v>8394</v>
      </c>
      <c r="F1" s="16" t="s">
        <v>8386</v>
      </c>
      <c r="G1" s="16" t="s">
        <v>8387</v>
      </c>
      <c r="H1" s="17" t="s">
        <v>8393</v>
      </c>
      <c r="I1" s="16" t="s">
        <v>8386</v>
      </c>
      <c r="J1" s="16" t="s">
        <v>8387</v>
      </c>
    </row>
    <row r="2" spans="1:10" x14ac:dyDescent="0.25">
      <c r="A2" s="16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  <c r="E2" s="16" t="s">
        <v>8388</v>
      </c>
      <c r="F2" s="16">
        <f>AVERAGE('Photobook Success'!D:D)</f>
        <v>14338.184466019418</v>
      </c>
      <c r="G2" s="16">
        <f>AVERAGE('Photobook Failure'!D:D)</f>
        <v>15939.649122807017</v>
      </c>
      <c r="H2" s="16" t="s">
        <v>8388</v>
      </c>
      <c r="I2" s="16">
        <f>AVERAGE('Indie Rock Success'!D:D)</f>
        <v>4386.881928571428</v>
      </c>
      <c r="J2" s="16">
        <f>AVERAGE('Indie Rock Failure'!D:D)</f>
        <v>5289</v>
      </c>
    </row>
    <row r="3" spans="1:10" x14ac:dyDescent="0.25">
      <c r="A3" s="16" t="s">
        <v>8389</v>
      </c>
      <c r="B3" s="16">
        <f>MEDIAN('Successful US Kickstarters'!D:D)</f>
        <v>3000</v>
      </c>
      <c r="C3" s="16">
        <f>MEDIAN('Failed US Kickstarters'!D:D)</f>
        <v>5000</v>
      </c>
      <c r="E3" s="16" t="s">
        <v>8389</v>
      </c>
      <c r="F3" s="16">
        <f>MEDIAN('Photobook Success'!D:D)</f>
        <v>9000</v>
      </c>
      <c r="G3" s="16">
        <f>MEDIAN('Photobook Failure'!D:D)</f>
        <v>11000</v>
      </c>
      <c r="H3" s="16" t="s">
        <v>8389</v>
      </c>
      <c r="I3" s="16">
        <f>MEDIAN('Indie Rock Success'!D:D)</f>
        <v>2500</v>
      </c>
      <c r="J3" s="16">
        <f>AVERAGE('Indie Rock Failure'!D:D)</f>
        <v>5289</v>
      </c>
    </row>
    <row r="4" spans="1:10" x14ac:dyDescent="0.25">
      <c r="A4" s="16" t="s">
        <v>8395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  <c r="E4" s="16"/>
      <c r="F4" s="16"/>
      <c r="G4" s="16"/>
      <c r="H4" s="16"/>
      <c r="I4" s="16"/>
      <c r="J4" s="16"/>
    </row>
    <row r="5" spans="1:10" x14ac:dyDescent="0.25">
      <c r="A5" s="16" t="s">
        <v>8396</v>
      </c>
      <c r="B5" s="16">
        <f>_xlfn.QUARTILE.EXC('Successful US Kickstarters'!D:D,3)</f>
        <v>5000</v>
      </c>
      <c r="C5" s="16">
        <f>_xlfn.QUARTILE.EXC('Failed US Kickstarters'!D:D,3)</f>
        <v>10000</v>
      </c>
      <c r="E5" s="16"/>
      <c r="F5" s="16"/>
      <c r="G5" s="16"/>
      <c r="H5" s="16"/>
      <c r="I5" s="16"/>
      <c r="J5" s="16"/>
    </row>
    <row r="6" spans="1:10" x14ac:dyDescent="0.25">
      <c r="A6" s="16" t="s">
        <v>8398</v>
      </c>
      <c r="B6" s="16">
        <f>_xlfn.QUARTILE.EXC('Successful US Kickstarters'!D:D,1)</f>
        <v>1500</v>
      </c>
      <c r="C6" s="16">
        <f>_xlfn.QUARTILE.EXC('Failed US Kickstarters'!D:D,1)</f>
        <v>2000</v>
      </c>
      <c r="E6" s="16"/>
      <c r="F6" s="16"/>
      <c r="G6" s="16"/>
      <c r="H6" s="16"/>
      <c r="I6" s="16"/>
      <c r="J6" s="16"/>
    </row>
    <row r="7" spans="1:10" x14ac:dyDescent="0.25">
      <c r="A7" s="16" t="s">
        <v>8397</v>
      </c>
      <c r="B7" s="16">
        <f>B5-B6</f>
        <v>3500</v>
      </c>
      <c r="C7" s="16">
        <f>C5-C6</f>
        <v>8000</v>
      </c>
      <c r="E7" s="16"/>
      <c r="F7" s="16"/>
      <c r="G7" s="16"/>
      <c r="H7" s="16"/>
      <c r="I7" s="16"/>
      <c r="J7" s="16"/>
    </row>
    <row r="8" spans="1:10" x14ac:dyDescent="0.25">
      <c r="A8" s="16"/>
      <c r="B8" s="16"/>
      <c r="C8" s="16"/>
      <c r="E8" s="16"/>
      <c r="F8" s="16"/>
      <c r="G8" s="16"/>
      <c r="H8" s="16"/>
      <c r="I8" s="16"/>
      <c r="J8" s="16"/>
    </row>
    <row r="9" spans="1:10" x14ac:dyDescent="0.25">
      <c r="A9" s="16"/>
      <c r="B9" s="16"/>
      <c r="C9" s="16"/>
      <c r="E9" s="16"/>
      <c r="F9" s="16"/>
      <c r="G9" s="16"/>
      <c r="H9" s="16"/>
      <c r="I9" s="16"/>
      <c r="J9" s="16"/>
    </row>
    <row r="10" spans="1:10" x14ac:dyDescent="0.25">
      <c r="A10" s="16" t="s">
        <v>8390</v>
      </c>
      <c r="B10" s="16">
        <f>AVERAGE('Successful US Kickstarters'!E:E)</f>
        <v>5601.5458009708727</v>
      </c>
      <c r="C10" s="16">
        <f>AVERAGE('Failed US Kickstarters'!E:E)</f>
        <v>558.65484000000004</v>
      </c>
      <c r="E10" s="16" t="s">
        <v>8390</v>
      </c>
      <c r="F10" s="16">
        <f>AVERAGE('Photobook Success'!E:E)</f>
        <v>21142.6545631068</v>
      </c>
      <c r="G10" s="16">
        <f>AVERAGE('Photobook Failure'!E:E)</f>
        <v>3557.4615789473678</v>
      </c>
      <c r="H10" s="16" t="s">
        <v>8390</v>
      </c>
      <c r="I10" s="16">
        <f>AVERAGE('Indie Rock Success'!E:E)</f>
        <v>5447.2144285714276</v>
      </c>
      <c r="J10" s="16">
        <f>AVERAGE('Indie Rock Failure'!E:E)</f>
        <v>1023.116</v>
      </c>
    </row>
    <row r="11" spans="1:10" x14ac:dyDescent="0.25">
      <c r="A11" s="16" t="s">
        <v>8391</v>
      </c>
      <c r="B11" s="16">
        <f>MEDIAN('Successful US Kickstarters'!E:E)</f>
        <v>3167.5</v>
      </c>
      <c r="C11" s="16">
        <f>MEDIAN('Failed US Kickstarters'!E:E)</f>
        <v>103</v>
      </c>
      <c r="E11" s="16" t="s">
        <v>8391</v>
      </c>
      <c r="F11" s="16">
        <f>MEDIAN('Photobook Success'!E:E)</f>
        <v>13112</v>
      </c>
      <c r="G11" s="16">
        <f>MEDIAN('Photobook Failure'!E:E)</f>
        <v>1533</v>
      </c>
      <c r="H11" s="16" t="s">
        <v>8391</v>
      </c>
      <c r="I11" s="16">
        <f>MEDIAN('Indie Rock Success'!E:E)</f>
        <v>2832.4</v>
      </c>
      <c r="J11" s="16">
        <f>MEDIAN('Indie Rock Failure'!E:E)</f>
        <v>202.5</v>
      </c>
    </row>
    <row r="12" spans="1:10" x14ac:dyDescent="0.25">
      <c r="A12" s="16" t="s">
        <v>8399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10" x14ac:dyDescent="0.25">
      <c r="A13" s="16" t="s">
        <v>8400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10" x14ac:dyDescent="0.25">
      <c r="A14" s="16" t="s">
        <v>8401</v>
      </c>
      <c r="B14" s="16">
        <f>_xlfn.QUARTILE.EXC('Successful US Kickstarters'!E:E,1)</f>
        <v>1716.5074999999999</v>
      </c>
      <c r="C14" s="16">
        <f>_xlfn.QUARTILE.EXC('Failed US Kickstarters'!E:E,1)</f>
        <v>9.25</v>
      </c>
    </row>
    <row r="15" spans="1:10" x14ac:dyDescent="0.25">
      <c r="A15" s="16" t="s">
        <v>8402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E1D0-7316-4A06-AD17-C2AC1E1B71F4}">
  <dimension ref="A1:T104"/>
  <sheetViews>
    <sheetView workbookViewId="0">
      <selection activeCell="F3" sqref="F3"/>
    </sheetView>
  </sheetViews>
  <sheetFormatPr defaultRowHeight="15" x14ac:dyDescent="0.25"/>
  <cols>
    <col min="1" max="1" width="5" bestFit="1" customWidth="1"/>
    <col min="2" max="2" width="32.140625" bestFit="1" customWidth="1"/>
    <col min="3" max="3" width="43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1184</v>
      </c>
      <c r="B2" s="3" t="s">
        <v>1185</v>
      </c>
      <c r="C2" s="3" t="s">
        <v>5294</v>
      </c>
      <c r="D2" s="6">
        <v>22000</v>
      </c>
      <c r="E2" s="8">
        <v>23086</v>
      </c>
      <c r="F2" t="s">
        <v>8218</v>
      </c>
      <c r="G2" t="s">
        <v>8224</v>
      </c>
      <c r="H2" t="s">
        <v>8246</v>
      </c>
      <c r="I2">
        <v>1486391011</v>
      </c>
      <c r="J2">
        <v>1483712611</v>
      </c>
      <c r="K2" t="b">
        <v>0</v>
      </c>
      <c r="L2">
        <v>375</v>
      </c>
      <c r="M2" t="b">
        <v>1</v>
      </c>
      <c r="N2" t="s">
        <v>8283</v>
      </c>
      <c r="O2">
        <v>105</v>
      </c>
      <c r="P2">
        <v>61.56</v>
      </c>
      <c r="Q2" t="s">
        <v>8336</v>
      </c>
      <c r="R2" t="s">
        <v>8337</v>
      </c>
      <c r="S2" s="13">
        <v>42741.599664351852</v>
      </c>
      <c r="T2" s="13">
        <v>42772.599664351852</v>
      </c>
    </row>
    <row r="3" spans="1:20" ht="60" x14ac:dyDescent="0.25">
      <c r="A3">
        <v>1185</v>
      </c>
      <c r="B3" s="3" t="s">
        <v>1186</v>
      </c>
      <c r="C3" s="3" t="s">
        <v>5295</v>
      </c>
      <c r="D3" s="6">
        <v>12500</v>
      </c>
      <c r="E3" s="8">
        <v>13180</v>
      </c>
      <c r="F3" t="s">
        <v>8218</v>
      </c>
      <c r="G3" t="s">
        <v>8223</v>
      </c>
      <c r="H3" t="s">
        <v>8245</v>
      </c>
      <c r="I3">
        <v>1433736000</v>
      </c>
      <c r="J3">
        <v>1430945149</v>
      </c>
      <c r="K3" t="b">
        <v>0</v>
      </c>
      <c r="L3">
        <v>111</v>
      </c>
      <c r="M3" t="b">
        <v>1</v>
      </c>
      <c r="N3" t="s">
        <v>8283</v>
      </c>
      <c r="O3">
        <v>105</v>
      </c>
      <c r="P3">
        <v>118.74</v>
      </c>
      <c r="Q3" t="s">
        <v>8336</v>
      </c>
      <c r="R3" t="s">
        <v>8337</v>
      </c>
      <c r="S3" s="13">
        <v>42130.865150462967</v>
      </c>
      <c r="T3" s="13">
        <v>42163.166666666672</v>
      </c>
    </row>
    <row r="4" spans="1:20" ht="45" x14ac:dyDescent="0.25">
      <c r="A4">
        <v>1186</v>
      </c>
      <c r="B4" s="3" t="s">
        <v>1187</v>
      </c>
      <c r="C4" s="3" t="s">
        <v>5296</v>
      </c>
      <c r="D4" s="6">
        <v>7500</v>
      </c>
      <c r="E4" s="8">
        <v>8005</v>
      </c>
      <c r="F4" t="s">
        <v>8218</v>
      </c>
      <c r="G4" t="s">
        <v>8224</v>
      </c>
      <c r="H4" t="s">
        <v>8246</v>
      </c>
      <c r="I4">
        <v>1433198520</v>
      </c>
      <c r="J4">
        <v>1430340195</v>
      </c>
      <c r="K4" t="b">
        <v>0</v>
      </c>
      <c r="L4">
        <v>123</v>
      </c>
      <c r="M4" t="b">
        <v>1</v>
      </c>
      <c r="N4" t="s">
        <v>8283</v>
      </c>
      <c r="O4">
        <v>107</v>
      </c>
      <c r="P4">
        <v>65.08</v>
      </c>
      <c r="Q4" t="s">
        <v>8336</v>
      </c>
      <c r="R4" t="s">
        <v>8337</v>
      </c>
      <c r="S4" s="13">
        <v>42123.86336805555</v>
      </c>
      <c r="T4" s="13">
        <v>42156.945833333331</v>
      </c>
    </row>
    <row r="5" spans="1:20" ht="60" x14ac:dyDescent="0.25">
      <c r="A5">
        <v>1187</v>
      </c>
      <c r="B5" s="3" t="s">
        <v>1188</v>
      </c>
      <c r="C5" s="3" t="s">
        <v>5297</v>
      </c>
      <c r="D5" s="6">
        <v>8750</v>
      </c>
      <c r="E5" s="8">
        <v>9111</v>
      </c>
      <c r="F5" t="s">
        <v>8218</v>
      </c>
      <c r="G5" t="s">
        <v>8223</v>
      </c>
      <c r="H5" t="s">
        <v>8245</v>
      </c>
      <c r="I5">
        <v>1431885600</v>
      </c>
      <c r="J5">
        <v>1429133323</v>
      </c>
      <c r="K5" t="b">
        <v>0</v>
      </c>
      <c r="L5">
        <v>70</v>
      </c>
      <c r="M5" t="b">
        <v>1</v>
      </c>
      <c r="N5" t="s">
        <v>8283</v>
      </c>
      <c r="O5">
        <v>104</v>
      </c>
      <c r="P5">
        <v>130.16</v>
      </c>
      <c r="Q5" t="s">
        <v>8336</v>
      </c>
      <c r="R5" t="s">
        <v>8337</v>
      </c>
      <c r="S5" s="13">
        <v>42109.894942129627</v>
      </c>
      <c r="T5" s="13">
        <v>42141.75</v>
      </c>
    </row>
    <row r="6" spans="1:20" ht="45" x14ac:dyDescent="0.25">
      <c r="A6">
        <v>1188</v>
      </c>
      <c r="B6" s="3" t="s">
        <v>1189</v>
      </c>
      <c r="C6" s="3" t="s">
        <v>5298</v>
      </c>
      <c r="D6" s="6">
        <v>2000</v>
      </c>
      <c r="E6" s="8">
        <v>3211</v>
      </c>
      <c r="F6" t="s">
        <v>8218</v>
      </c>
      <c r="G6" t="s">
        <v>8228</v>
      </c>
      <c r="H6" t="s">
        <v>8250</v>
      </c>
      <c r="I6">
        <v>1482943740</v>
      </c>
      <c r="J6">
        <v>1481129340</v>
      </c>
      <c r="K6" t="b">
        <v>0</v>
      </c>
      <c r="L6">
        <v>85</v>
      </c>
      <c r="M6" t="b">
        <v>1</v>
      </c>
      <c r="N6" t="s">
        <v>8283</v>
      </c>
      <c r="O6">
        <v>161</v>
      </c>
      <c r="P6">
        <v>37.78</v>
      </c>
      <c r="Q6" t="s">
        <v>8336</v>
      </c>
      <c r="R6" t="s">
        <v>8337</v>
      </c>
      <c r="S6" s="13">
        <v>42711.700694444444</v>
      </c>
      <c r="T6" s="13">
        <v>42732.700694444444</v>
      </c>
    </row>
    <row r="7" spans="1:20" ht="45" x14ac:dyDescent="0.25">
      <c r="A7">
        <v>1189</v>
      </c>
      <c r="B7" s="3" t="s">
        <v>1190</v>
      </c>
      <c r="C7" s="3" t="s">
        <v>5299</v>
      </c>
      <c r="D7" s="6">
        <v>9000</v>
      </c>
      <c r="E7" s="8">
        <v>9700</v>
      </c>
      <c r="F7" t="s">
        <v>8218</v>
      </c>
      <c r="G7" t="s">
        <v>8223</v>
      </c>
      <c r="H7" t="s">
        <v>8245</v>
      </c>
      <c r="I7">
        <v>1467242995</v>
      </c>
      <c r="J7">
        <v>1465428595</v>
      </c>
      <c r="K7" t="b">
        <v>0</v>
      </c>
      <c r="L7">
        <v>86</v>
      </c>
      <c r="M7" t="b">
        <v>1</v>
      </c>
      <c r="N7" t="s">
        <v>8283</v>
      </c>
      <c r="O7">
        <v>108</v>
      </c>
      <c r="P7">
        <v>112.79</v>
      </c>
      <c r="Q7" t="s">
        <v>8336</v>
      </c>
      <c r="R7" t="s">
        <v>8337</v>
      </c>
      <c r="S7" s="13">
        <v>42529.979108796295</v>
      </c>
      <c r="T7" s="13">
        <v>42550.979108796295</v>
      </c>
    </row>
    <row r="8" spans="1:20" ht="45" x14ac:dyDescent="0.25">
      <c r="A8">
        <v>1190</v>
      </c>
      <c r="B8" s="3" t="s">
        <v>1191</v>
      </c>
      <c r="C8" s="3" t="s">
        <v>5300</v>
      </c>
      <c r="D8" s="6">
        <v>500</v>
      </c>
      <c r="E8" s="8">
        <v>675</v>
      </c>
      <c r="F8" t="s">
        <v>8218</v>
      </c>
      <c r="G8" t="s">
        <v>8223</v>
      </c>
      <c r="H8" t="s">
        <v>8245</v>
      </c>
      <c r="I8">
        <v>1409500725</v>
      </c>
      <c r="J8">
        <v>1406908725</v>
      </c>
      <c r="K8" t="b">
        <v>0</v>
      </c>
      <c r="L8">
        <v>13</v>
      </c>
      <c r="M8" t="b">
        <v>1</v>
      </c>
      <c r="N8" t="s">
        <v>8283</v>
      </c>
      <c r="O8">
        <v>135</v>
      </c>
      <c r="P8">
        <v>51.92</v>
      </c>
      <c r="Q8" t="s">
        <v>8336</v>
      </c>
      <c r="R8" t="s">
        <v>8337</v>
      </c>
      <c r="S8" s="13">
        <v>41852.665798611109</v>
      </c>
      <c r="T8" s="13">
        <v>41882.665798611109</v>
      </c>
    </row>
    <row r="9" spans="1:20" ht="45" x14ac:dyDescent="0.25">
      <c r="A9">
        <v>1191</v>
      </c>
      <c r="B9" s="3" t="s">
        <v>1192</v>
      </c>
      <c r="C9" s="3" t="s">
        <v>5301</v>
      </c>
      <c r="D9" s="6">
        <v>2700</v>
      </c>
      <c r="E9" s="8">
        <v>2945</v>
      </c>
      <c r="F9" t="s">
        <v>8218</v>
      </c>
      <c r="G9" t="s">
        <v>8223</v>
      </c>
      <c r="H9" t="s">
        <v>8245</v>
      </c>
      <c r="I9">
        <v>1458480560</v>
      </c>
      <c r="J9">
        <v>1455892160</v>
      </c>
      <c r="K9" t="b">
        <v>0</v>
      </c>
      <c r="L9">
        <v>33</v>
      </c>
      <c r="M9" t="b">
        <v>1</v>
      </c>
      <c r="N9" t="s">
        <v>8283</v>
      </c>
      <c r="O9">
        <v>109</v>
      </c>
      <c r="P9">
        <v>89.24</v>
      </c>
      <c r="Q9" t="s">
        <v>8336</v>
      </c>
      <c r="R9" t="s">
        <v>8337</v>
      </c>
      <c r="S9" s="13">
        <v>42419.603703703702</v>
      </c>
      <c r="T9" s="13">
        <v>42449.562037037031</v>
      </c>
    </row>
    <row r="10" spans="1:20" ht="30" x14ac:dyDescent="0.25">
      <c r="A10">
        <v>1192</v>
      </c>
      <c r="B10" s="3" t="s">
        <v>1193</v>
      </c>
      <c r="C10" s="3" t="s">
        <v>5302</v>
      </c>
      <c r="D10" s="6">
        <v>100</v>
      </c>
      <c r="E10" s="8">
        <v>290</v>
      </c>
      <c r="F10" t="s">
        <v>8218</v>
      </c>
      <c r="G10" t="s">
        <v>8224</v>
      </c>
      <c r="H10" t="s">
        <v>8246</v>
      </c>
      <c r="I10">
        <v>1486814978</v>
      </c>
      <c r="J10">
        <v>1484222978</v>
      </c>
      <c r="K10" t="b">
        <v>0</v>
      </c>
      <c r="L10">
        <v>15</v>
      </c>
      <c r="M10" t="b">
        <v>1</v>
      </c>
      <c r="N10" t="s">
        <v>8283</v>
      </c>
      <c r="O10">
        <v>290</v>
      </c>
      <c r="P10">
        <v>19.329999999999998</v>
      </c>
      <c r="Q10" t="s">
        <v>8336</v>
      </c>
      <c r="R10" t="s">
        <v>8337</v>
      </c>
      <c r="S10" s="13">
        <v>42747.506689814814</v>
      </c>
      <c r="T10" s="13">
        <v>42777.506689814814</v>
      </c>
    </row>
    <row r="11" spans="1:20" ht="60" x14ac:dyDescent="0.25">
      <c r="A11">
        <v>1193</v>
      </c>
      <c r="B11" s="3" t="s">
        <v>1194</v>
      </c>
      <c r="C11" s="3" t="s">
        <v>5303</v>
      </c>
      <c r="D11" s="6">
        <v>21000</v>
      </c>
      <c r="E11" s="8">
        <v>21831</v>
      </c>
      <c r="F11" t="s">
        <v>8218</v>
      </c>
      <c r="G11" t="s">
        <v>8223</v>
      </c>
      <c r="H11" t="s">
        <v>8245</v>
      </c>
      <c r="I11">
        <v>1460223453</v>
      </c>
      <c r="J11">
        <v>1455043053</v>
      </c>
      <c r="K11" t="b">
        <v>0</v>
      </c>
      <c r="L11">
        <v>273</v>
      </c>
      <c r="M11" t="b">
        <v>1</v>
      </c>
      <c r="N11" t="s">
        <v>8283</v>
      </c>
      <c r="O11">
        <v>104</v>
      </c>
      <c r="P11">
        <v>79.97</v>
      </c>
      <c r="Q11" t="s">
        <v>8336</v>
      </c>
      <c r="R11" t="s">
        <v>8337</v>
      </c>
      <c r="S11" s="13">
        <v>42409.776076388895</v>
      </c>
      <c r="T11" s="13">
        <v>42469.734409722223</v>
      </c>
    </row>
    <row r="12" spans="1:20" ht="45" x14ac:dyDescent="0.25">
      <c r="A12">
        <v>1194</v>
      </c>
      <c r="B12" s="3" t="s">
        <v>1195</v>
      </c>
      <c r="C12" s="3" t="s">
        <v>5304</v>
      </c>
      <c r="D12" s="6">
        <v>12500</v>
      </c>
      <c r="E12" s="8">
        <v>40280</v>
      </c>
      <c r="F12" t="s">
        <v>8218</v>
      </c>
      <c r="G12" t="s">
        <v>8240</v>
      </c>
      <c r="H12" t="s">
        <v>8248</v>
      </c>
      <c r="I12">
        <v>1428493379</v>
      </c>
      <c r="J12">
        <v>1425901379</v>
      </c>
      <c r="K12" t="b">
        <v>0</v>
      </c>
      <c r="L12">
        <v>714</v>
      </c>
      <c r="M12" t="b">
        <v>1</v>
      </c>
      <c r="N12" t="s">
        <v>8283</v>
      </c>
      <c r="O12">
        <v>322</v>
      </c>
      <c r="P12">
        <v>56.41</v>
      </c>
      <c r="Q12" t="s">
        <v>8336</v>
      </c>
      <c r="R12" t="s">
        <v>8337</v>
      </c>
      <c r="S12" s="13">
        <v>42072.488182870366</v>
      </c>
      <c r="T12" s="13">
        <v>42102.488182870366</v>
      </c>
    </row>
    <row r="13" spans="1:20" ht="60" x14ac:dyDescent="0.25">
      <c r="A13">
        <v>1195</v>
      </c>
      <c r="B13" s="3" t="s">
        <v>1196</v>
      </c>
      <c r="C13" s="3" t="s">
        <v>5305</v>
      </c>
      <c r="D13" s="6">
        <v>10000</v>
      </c>
      <c r="E13" s="8">
        <v>13500</v>
      </c>
      <c r="F13" t="s">
        <v>8218</v>
      </c>
      <c r="G13" t="s">
        <v>8236</v>
      </c>
      <c r="H13" t="s">
        <v>8248</v>
      </c>
      <c r="I13">
        <v>1450602000</v>
      </c>
      <c r="J13">
        <v>1445415653</v>
      </c>
      <c r="K13" t="b">
        <v>0</v>
      </c>
      <c r="L13">
        <v>170</v>
      </c>
      <c r="M13" t="b">
        <v>1</v>
      </c>
      <c r="N13" t="s">
        <v>8283</v>
      </c>
      <c r="O13">
        <v>135</v>
      </c>
      <c r="P13">
        <v>79.41</v>
      </c>
      <c r="Q13" t="s">
        <v>8336</v>
      </c>
      <c r="R13" t="s">
        <v>8337</v>
      </c>
      <c r="S13" s="13">
        <v>42298.34783564815</v>
      </c>
      <c r="T13" s="13">
        <v>42358.375</v>
      </c>
    </row>
    <row r="14" spans="1:20" ht="30" x14ac:dyDescent="0.25">
      <c r="A14">
        <v>1196</v>
      </c>
      <c r="B14" s="3" t="s">
        <v>1197</v>
      </c>
      <c r="C14" s="3" t="s">
        <v>5306</v>
      </c>
      <c r="D14" s="6">
        <v>14500</v>
      </c>
      <c r="E14" s="8">
        <v>39137</v>
      </c>
      <c r="F14" t="s">
        <v>8218</v>
      </c>
      <c r="G14" t="s">
        <v>8224</v>
      </c>
      <c r="H14" t="s">
        <v>8246</v>
      </c>
      <c r="I14">
        <v>1450467539</v>
      </c>
      <c r="J14">
        <v>1447875539</v>
      </c>
      <c r="K14" t="b">
        <v>0</v>
      </c>
      <c r="L14">
        <v>512</v>
      </c>
      <c r="M14" t="b">
        <v>1</v>
      </c>
      <c r="N14" t="s">
        <v>8283</v>
      </c>
      <c r="O14">
        <v>270</v>
      </c>
      <c r="P14">
        <v>76.44</v>
      </c>
      <c r="Q14" t="s">
        <v>8336</v>
      </c>
      <c r="R14" t="s">
        <v>8337</v>
      </c>
      <c r="S14" s="13">
        <v>42326.818738425922</v>
      </c>
      <c r="T14" s="13">
        <v>42356.818738425922</v>
      </c>
    </row>
    <row r="15" spans="1:20" ht="60" x14ac:dyDescent="0.25">
      <c r="A15">
        <v>1197</v>
      </c>
      <c r="B15" s="3" t="s">
        <v>1198</v>
      </c>
      <c r="C15" s="3" t="s">
        <v>5307</v>
      </c>
      <c r="D15" s="6">
        <v>15000</v>
      </c>
      <c r="E15" s="8">
        <v>37994</v>
      </c>
      <c r="F15" t="s">
        <v>8218</v>
      </c>
      <c r="G15" t="s">
        <v>8223</v>
      </c>
      <c r="H15" t="s">
        <v>8245</v>
      </c>
      <c r="I15">
        <v>1465797540</v>
      </c>
      <c r="J15">
        <v>1463155034</v>
      </c>
      <c r="K15" t="b">
        <v>0</v>
      </c>
      <c r="L15">
        <v>314</v>
      </c>
      <c r="M15" t="b">
        <v>1</v>
      </c>
      <c r="N15" t="s">
        <v>8283</v>
      </c>
      <c r="O15">
        <v>253</v>
      </c>
      <c r="P15">
        <v>121</v>
      </c>
      <c r="Q15" t="s">
        <v>8336</v>
      </c>
      <c r="R15" t="s">
        <v>8337</v>
      </c>
      <c r="S15" s="13">
        <v>42503.66474537037</v>
      </c>
      <c r="T15" s="13">
        <v>42534.249305555553</v>
      </c>
    </row>
    <row r="16" spans="1:20" ht="45" x14ac:dyDescent="0.25">
      <c r="A16">
        <v>1198</v>
      </c>
      <c r="B16" s="3" t="s">
        <v>1199</v>
      </c>
      <c r="C16" s="3" t="s">
        <v>5308</v>
      </c>
      <c r="D16" s="6">
        <v>3500</v>
      </c>
      <c r="E16" s="8">
        <v>9121</v>
      </c>
      <c r="F16" t="s">
        <v>8218</v>
      </c>
      <c r="G16" t="s">
        <v>8223</v>
      </c>
      <c r="H16" t="s">
        <v>8245</v>
      </c>
      <c r="I16">
        <v>1451530800</v>
      </c>
      <c r="J16">
        <v>1448463086</v>
      </c>
      <c r="K16" t="b">
        <v>0</v>
      </c>
      <c r="L16">
        <v>167</v>
      </c>
      <c r="M16" t="b">
        <v>1</v>
      </c>
      <c r="N16" t="s">
        <v>8283</v>
      </c>
      <c r="O16">
        <v>261</v>
      </c>
      <c r="P16">
        <v>54.62</v>
      </c>
      <c r="Q16" t="s">
        <v>8336</v>
      </c>
      <c r="R16" t="s">
        <v>8337</v>
      </c>
      <c r="S16" s="13">
        <v>42333.619050925925</v>
      </c>
      <c r="T16" s="13">
        <v>42369.125</v>
      </c>
    </row>
    <row r="17" spans="1:20" ht="45" x14ac:dyDescent="0.25">
      <c r="A17">
        <v>1199</v>
      </c>
      <c r="B17" s="3" t="s">
        <v>1200</v>
      </c>
      <c r="C17" s="3" t="s">
        <v>5309</v>
      </c>
      <c r="D17" s="6">
        <v>2658</v>
      </c>
      <c r="E17" s="8">
        <v>2693</v>
      </c>
      <c r="F17" t="s">
        <v>8218</v>
      </c>
      <c r="G17" t="s">
        <v>8224</v>
      </c>
      <c r="H17" t="s">
        <v>8246</v>
      </c>
      <c r="I17">
        <v>1436380200</v>
      </c>
      <c r="J17">
        <v>1433615400</v>
      </c>
      <c r="K17" t="b">
        <v>0</v>
      </c>
      <c r="L17">
        <v>9</v>
      </c>
      <c r="M17" t="b">
        <v>1</v>
      </c>
      <c r="N17" t="s">
        <v>8283</v>
      </c>
      <c r="O17">
        <v>101</v>
      </c>
      <c r="P17">
        <v>299.22000000000003</v>
      </c>
      <c r="Q17" t="s">
        <v>8336</v>
      </c>
      <c r="R17" t="s">
        <v>8337</v>
      </c>
      <c r="S17" s="13">
        <v>42161.770833333328</v>
      </c>
      <c r="T17" s="13">
        <v>42193.770833333328</v>
      </c>
    </row>
    <row r="18" spans="1:20" ht="45" x14ac:dyDescent="0.25">
      <c r="A18">
        <v>1200</v>
      </c>
      <c r="B18" s="3" t="s">
        <v>1201</v>
      </c>
      <c r="C18" s="3" t="s">
        <v>5310</v>
      </c>
      <c r="D18" s="6">
        <v>4800</v>
      </c>
      <c r="E18" s="8">
        <v>6029</v>
      </c>
      <c r="F18" t="s">
        <v>8218</v>
      </c>
      <c r="G18" t="s">
        <v>8223</v>
      </c>
      <c r="H18" t="s">
        <v>8245</v>
      </c>
      <c r="I18">
        <v>1429183656</v>
      </c>
      <c r="J18">
        <v>1427369256</v>
      </c>
      <c r="K18" t="b">
        <v>0</v>
      </c>
      <c r="L18">
        <v>103</v>
      </c>
      <c r="M18" t="b">
        <v>1</v>
      </c>
      <c r="N18" t="s">
        <v>8283</v>
      </c>
      <c r="O18">
        <v>126</v>
      </c>
      <c r="P18">
        <v>58.53</v>
      </c>
      <c r="Q18" t="s">
        <v>8336</v>
      </c>
      <c r="R18" t="s">
        <v>8337</v>
      </c>
      <c r="S18" s="13">
        <v>42089.477500000001</v>
      </c>
      <c r="T18" s="13">
        <v>42110.477500000001</v>
      </c>
    </row>
    <row r="19" spans="1:20" ht="45" x14ac:dyDescent="0.25">
      <c r="A19">
        <v>1201</v>
      </c>
      <c r="B19" s="3" t="s">
        <v>1202</v>
      </c>
      <c r="C19" s="3" t="s">
        <v>5311</v>
      </c>
      <c r="D19" s="6">
        <v>6000</v>
      </c>
      <c r="E19" s="8">
        <v>6146.27</v>
      </c>
      <c r="F19" t="s">
        <v>8218</v>
      </c>
      <c r="G19" t="s">
        <v>8224</v>
      </c>
      <c r="H19" t="s">
        <v>8246</v>
      </c>
      <c r="I19">
        <v>1468593246</v>
      </c>
      <c r="J19">
        <v>1466001246</v>
      </c>
      <c r="K19" t="b">
        <v>0</v>
      </c>
      <c r="L19">
        <v>111</v>
      </c>
      <c r="M19" t="b">
        <v>1</v>
      </c>
      <c r="N19" t="s">
        <v>8283</v>
      </c>
      <c r="O19">
        <v>102</v>
      </c>
      <c r="P19">
        <v>55.37</v>
      </c>
      <c r="Q19" t="s">
        <v>8336</v>
      </c>
      <c r="R19" t="s">
        <v>8337</v>
      </c>
      <c r="S19" s="13">
        <v>42536.60701388889</v>
      </c>
      <c r="T19" s="13">
        <v>42566.60701388889</v>
      </c>
    </row>
    <row r="20" spans="1:20" ht="60" x14ac:dyDescent="0.25">
      <c r="A20">
        <v>1202</v>
      </c>
      <c r="B20" s="3" t="s">
        <v>1203</v>
      </c>
      <c r="C20" s="3" t="s">
        <v>5312</v>
      </c>
      <c r="D20" s="6">
        <v>25000</v>
      </c>
      <c r="E20" s="8">
        <v>49811</v>
      </c>
      <c r="F20" t="s">
        <v>8218</v>
      </c>
      <c r="G20" t="s">
        <v>8225</v>
      </c>
      <c r="H20" t="s">
        <v>8247</v>
      </c>
      <c r="I20">
        <v>1435388154</v>
      </c>
      <c r="J20">
        <v>1432796154</v>
      </c>
      <c r="K20" t="b">
        <v>0</v>
      </c>
      <c r="L20">
        <v>271</v>
      </c>
      <c r="M20" t="b">
        <v>1</v>
      </c>
      <c r="N20" t="s">
        <v>8283</v>
      </c>
      <c r="O20">
        <v>199</v>
      </c>
      <c r="P20">
        <v>183.8</v>
      </c>
      <c r="Q20" t="s">
        <v>8336</v>
      </c>
      <c r="R20" t="s">
        <v>8337</v>
      </c>
      <c r="S20" s="13">
        <v>42152.288819444439</v>
      </c>
      <c r="T20" s="13">
        <v>42182.288819444439</v>
      </c>
    </row>
    <row r="21" spans="1:20" ht="45" x14ac:dyDescent="0.25">
      <c r="A21">
        <v>1203</v>
      </c>
      <c r="B21" s="3" t="s">
        <v>1204</v>
      </c>
      <c r="C21" s="3" t="s">
        <v>5313</v>
      </c>
      <c r="D21" s="6">
        <v>16300</v>
      </c>
      <c r="E21" s="8">
        <v>16700</v>
      </c>
      <c r="F21" t="s">
        <v>8218</v>
      </c>
      <c r="G21" t="s">
        <v>8223</v>
      </c>
      <c r="H21" t="s">
        <v>8245</v>
      </c>
      <c r="I21">
        <v>1433083527</v>
      </c>
      <c r="J21">
        <v>1430491527</v>
      </c>
      <c r="K21" t="b">
        <v>0</v>
      </c>
      <c r="L21">
        <v>101</v>
      </c>
      <c r="M21" t="b">
        <v>1</v>
      </c>
      <c r="N21" t="s">
        <v>8283</v>
      </c>
      <c r="O21">
        <v>102</v>
      </c>
      <c r="P21">
        <v>165.35</v>
      </c>
      <c r="Q21" t="s">
        <v>8336</v>
      </c>
      <c r="R21" t="s">
        <v>8337</v>
      </c>
      <c r="S21" s="13">
        <v>42125.614895833336</v>
      </c>
      <c r="T21" s="13">
        <v>42155.614895833336</v>
      </c>
    </row>
    <row r="22" spans="1:20" ht="45" x14ac:dyDescent="0.25">
      <c r="A22">
        <v>1204</v>
      </c>
      <c r="B22" s="3" t="s">
        <v>1205</v>
      </c>
      <c r="C22" s="3" t="s">
        <v>5314</v>
      </c>
      <c r="D22" s="6">
        <v>13000</v>
      </c>
      <c r="E22" s="8">
        <v>13383</v>
      </c>
      <c r="F22" t="s">
        <v>8218</v>
      </c>
      <c r="G22" t="s">
        <v>8223</v>
      </c>
      <c r="H22" t="s">
        <v>8245</v>
      </c>
      <c r="I22">
        <v>1449205200</v>
      </c>
      <c r="J22">
        <v>1445363833</v>
      </c>
      <c r="K22" t="b">
        <v>0</v>
      </c>
      <c r="L22">
        <v>57</v>
      </c>
      <c r="M22" t="b">
        <v>1</v>
      </c>
      <c r="N22" t="s">
        <v>8283</v>
      </c>
      <c r="O22">
        <v>103</v>
      </c>
      <c r="P22">
        <v>234.79</v>
      </c>
      <c r="Q22" t="s">
        <v>8336</v>
      </c>
      <c r="R22" t="s">
        <v>8337</v>
      </c>
      <c r="S22" s="13">
        <v>42297.748067129629</v>
      </c>
      <c r="T22" s="13">
        <v>42342.208333333328</v>
      </c>
    </row>
    <row r="23" spans="1:20" ht="45" x14ac:dyDescent="0.25">
      <c r="A23">
        <v>1205</v>
      </c>
      <c r="B23" s="3" t="s">
        <v>1206</v>
      </c>
      <c r="C23" s="3" t="s">
        <v>5315</v>
      </c>
      <c r="D23" s="6">
        <v>13000</v>
      </c>
      <c r="E23" s="8">
        <v>13112</v>
      </c>
      <c r="F23" t="s">
        <v>8218</v>
      </c>
      <c r="G23" t="s">
        <v>8235</v>
      </c>
      <c r="H23" t="s">
        <v>8248</v>
      </c>
      <c r="I23">
        <v>1434197351</v>
      </c>
      <c r="J23">
        <v>1431605351</v>
      </c>
      <c r="K23" t="b">
        <v>0</v>
      </c>
      <c r="L23">
        <v>62</v>
      </c>
      <c r="M23" t="b">
        <v>1</v>
      </c>
      <c r="N23" t="s">
        <v>8283</v>
      </c>
      <c r="O23">
        <v>101</v>
      </c>
      <c r="P23">
        <v>211.48</v>
      </c>
      <c r="Q23" t="s">
        <v>8336</v>
      </c>
      <c r="R23" t="s">
        <v>8337</v>
      </c>
      <c r="S23" s="13">
        <v>42138.506377314814</v>
      </c>
      <c r="T23" s="13">
        <v>42168.506377314814</v>
      </c>
    </row>
    <row r="24" spans="1:20" ht="60" x14ac:dyDescent="0.25">
      <c r="A24">
        <v>1206</v>
      </c>
      <c r="B24" s="3" t="s">
        <v>1207</v>
      </c>
      <c r="C24" s="3" t="s">
        <v>5316</v>
      </c>
      <c r="D24" s="6">
        <v>900</v>
      </c>
      <c r="E24" s="8">
        <v>1035</v>
      </c>
      <c r="F24" t="s">
        <v>8218</v>
      </c>
      <c r="G24" t="s">
        <v>8238</v>
      </c>
      <c r="H24" t="s">
        <v>8248</v>
      </c>
      <c r="I24">
        <v>1489238940</v>
      </c>
      <c r="J24">
        <v>1486406253</v>
      </c>
      <c r="K24" t="b">
        <v>0</v>
      </c>
      <c r="L24">
        <v>32</v>
      </c>
      <c r="M24" t="b">
        <v>1</v>
      </c>
      <c r="N24" t="s">
        <v>8283</v>
      </c>
      <c r="O24">
        <v>115</v>
      </c>
      <c r="P24">
        <v>32.340000000000003</v>
      </c>
      <c r="Q24" t="s">
        <v>8336</v>
      </c>
      <c r="R24" t="s">
        <v>8337</v>
      </c>
      <c r="S24" s="13">
        <v>42772.776076388895</v>
      </c>
      <c r="T24" s="13">
        <v>42805.561805555553</v>
      </c>
    </row>
    <row r="25" spans="1:20" ht="30" x14ac:dyDescent="0.25">
      <c r="A25">
        <v>1207</v>
      </c>
      <c r="B25" s="3" t="s">
        <v>1208</v>
      </c>
      <c r="C25" s="3" t="s">
        <v>5317</v>
      </c>
      <c r="D25" s="6">
        <v>16700</v>
      </c>
      <c r="E25" s="8">
        <v>17396</v>
      </c>
      <c r="F25" t="s">
        <v>8218</v>
      </c>
      <c r="G25" t="s">
        <v>8236</v>
      </c>
      <c r="H25" t="s">
        <v>8248</v>
      </c>
      <c r="I25">
        <v>1459418400</v>
      </c>
      <c r="J25">
        <v>1456827573</v>
      </c>
      <c r="K25" t="b">
        <v>0</v>
      </c>
      <c r="L25">
        <v>141</v>
      </c>
      <c r="M25" t="b">
        <v>1</v>
      </c>
      <c r="N25" t="s">
        <v>8283</v>
      </c>
      <c r="O25">
        <v>104</v>
      </c>
      <c r="P25">
        <v>123.38</v>
      </c>
      <c r="Q25" t="s">
        <v>8336</v>
      </c>
      <c r="R25" t="s">
        <v>8337</v>
      </c>
      <c r="S25" s="13">
        <v>42430.430243055554</v>
      </c>
      <c r="T25" s="13">
        <v>42460.416666666672</v>
      </c>
    </row>
    <row r="26" spans="1:20" ht="60" x14ac:dyDescent="0.25">
      <c r="A26">
        <v>1208</v>
      </c>
      <c r="B26" s="3" t="s">
        <v>1209</v>
      </c>
      <c r="C26" s="3" t="s">
        <v>5318</v>
      </c>
      <c r="D26" s="6">
        <v>10000</v>
      </c>
      <c r="E26" s="8">
        <v>15530</v>
      </c>
      <c r="F26" t="s">
        <v>8218</v>
      </c>
      <c r="G26" t="s">
        <v>8223</v>
      </c>
      <c r="H26" t="s">
        <v>8245</v>
      </c>
      <c r="I26">
        <v>1458835264</v>
      </c>
      <c r="J26">
        <v>1456246864</v>
      </c>
      <c r="K26" t="b">
        <v>0</v>
      </c>
      <c r="L26">
        <v>75</v>
      </c>
      <c r="M26" t="b">
        <v>1</v>
      </c>
      <c r="N26" t="s">
        <v>8283</v>
      </c>
      <c r="O26">
        <v>155</v>
      </c>
      <c r="P26">
        <v>207.07</v>
      </c>
      <c r="Q26" t="s">
        <v>8336</v>
      </c>
      <c r="R26" t="s">
        <v>8337</v>
      </c>
      <c r="S26" s="13">
        <v>42423.709074074075</v>
      </c>
      <c r="T26" s="13">
        <v>42453.667407407411</v>
      </c>
    </row>
    <row r="27" spans="1:20" ht="45" x14ac:dyDescent="0.25">
      <c r="A27">
        <v>1209</v>
      </c>
      <c r="B27" s="3" t="s">
        <v>1210</v>
      </c>
      <c r="C27" s="3" t="s">
        <v>5319</v>
      </c>
      <c r="D27" s="6">
        <v>6000</v>
      </c>
      <c r="E27" s="8">
        <v>6360</v>
      </c>
      <c r="F27" t="s">
        <v>8218</v>
      </c>
      <c r="G27" t="s">
        <v>8223</v>
      </c>
      <c r="H27" t="s">
        <v>8245</v>
      </c>
      <c r="I27">
        <v>1488053905</v>
      </c>
      <c r="J27">
        <v>1485461905</v>
      </c>
      <c r="K27" t="b">
        <v>0</v>
      </c>
      <c r="L27">
        <v>46</v>
      </c>
      <c r="M27" t="b">
        <v>1</v>
      </c>
      <c r="N27" t="s">
        <v>8283</v>
      </c>
      <c r="O27">
        <v>106</v>
      </c>
      <c r="P27">
        <v>138.26</v>
      </c>
      <c r="Q27" t="s">
        <v>8336</v>
      </c>
      <c r="R27" t="s">
        <v>8337</v>
      </c>
      <c r="S27" s="13">
        <v>42761.846122685187</v>
      </c>
      <c r="T27" s="13">
        <v>42791.846122685187</v>
      </c>
    </row>
    <row r="28" spans="1:20" ht="30" x14ac:dyDescent="0.25">
      <c r="A28">
        <v>1210</v>
      </c>
      <c r="B28" s="3" t="s">
        <v>1211</v>
      </c>
      <c r="C28" s="3" t="s">
        <v>5320</v>
      </c>
      <c r="D28" s="6">
        <v>20000</v>
      </c>
      <c r="E28" s="8">
        <v>50863</v>
      </c>
      <c r="F28" t="s">
        <v>8218</v>
      </c>
      <c r="G28" t="s">
        <v>8234</v>
      </c>
      <c r="H28" t="s">
        <v>8254</v>
      </c>
      <c r="I28">
        <v>1433106000</v>
      </c>
      <c r="J28">
        <v>1431124572</v>
      </c>
      <c r="K28" t="b">
        <v>0</v>
      </c>
      <c r="L28">
        <v>103</v>
      </c>
      <c r="M28" t="b">
        <v>1</v>
      </c>
      <c r="N28" t="s">
        <v>8283</v>
      </c>
      <c r="O28">
        <v>254</v>
      </c>
      <c r="P28">
        <v>493.82</v>
      </c>
      <c r="Q28" t="s">
        <v>8336</v>
      </c>
      <c r="R28" t="s">
        <v>8337</v>
      </c>
      <c r="S28" s="13">
        <v>42132.941805555558</v>
      </c>
      <c r="T28" s="13">
        <v>42155.875</v>
      </c>
    </row>
    <row r="29" spans="1:20" ht="45" x14ac:dyDescent="0.25">
      <c r="A29">
        <v>1211</v>
      </c>
      <c r="B29" s="3" t="s">
        <v>1212</v>
      </c>
      <c r="C29" s="3" t="s">
        <v>5321</v>
      </c>
      <c r="D29" s="6">
        <v>1000</v>
      </c>
      <c r="E29" s="8">
        <v>1011</v>
      </c>
      <c r="F29" t="s">
        <v>8218</v>
      </c>
      <c r="G29" t="s">
        <v>8228</v>
      </c>
      <c r="H29" t="s">
        <v>8250</v>
      </c>
      <c r="I29">
        <v>1465505261</v>
      </c>
      <c r="J29">
        <v>1464209261</v>
      </c>
      <c r="K29" t="b">
        <v>0</v>
      </c>
      <c r="L29">
        <v>6</v>
      </c>
      <c r="M29" t="b">
        <v>1</v>
      </c>
      <c r="N29" t="s">
        <v>8283</v>
      </c>
      <c r="O29">
        <v>101</v>
      </c>
      <c r="P29">
        <v>168.5</v>
      </c>
      <c r="Q29" t="s">
        <v>8336</v>
      </c>
      <c r="R29" t="s">
        <v>8337</v>
      </c>
      <c r="S29" s="13">
        <v>42515.866446759261</v>
      </c>
      <c r="T29" s="13">
        <v>42530.866446759261</v>
      </c>
    </row>
    <row r="30" spans="1:20" ht="60" x14ac:dyDescent="0.25">
      <c r="A30">
        <v>1212</v>
      </c>
      <c r="B30" s="3" t="s">
        <v>1213</v>
      </c>
      <c r="C30" s="3" t="s">
        <v>5322</v>
      </c>
      <c r="D30" s="6">
        <v>2500</v>
      </c>
      <c r="E30" s="8">
        <v>3226</v>
      </c>
      <c r="F30" t="s">
        <v>8218</v>
      </c>
      <c r="G30" t="s">
        <v>8223</v>
      </c>
      <c r="H30" t="s">
        <v>8245</v>
      </c>
      <c r="I30">
        <v>1448586000</v>
      </c>
      <c r="J30">
        <v>1447195695</v>
      </c>
      <c r="K30" t="b">
        <v>0</v>
      </c>
      <c r="L30">
        <v>83</v>
      </c>
      <c r="M30" t="b">
        <v>1</v>
      </c>
      <c r="N30" t="s">
        <v>8283</v>
      </c>
      <c r="O30">
        <v>129</v>
      </c>
      <c r="P30">
        <v>38.869999999999997</v>
      </c>
      <c r="Q30" t="s">
        <v>8336</v>
      </c>
      <c r="R30" t="s">
        <v>8337</v>
      </c>
      <c r="S30" s="13">
        <v>42318.950173611112</v>
      </c>
      <c r="T30" s="13">
        <v>42335.041666666672</v>
      </c>
    </row>
    <row r="31" spans="1:20" ht="60" x14ac:dyDescent="0.25">
      <c r="A31">
        <v>1213</v>
      </c>
      <c r="B31" s="3" t="s">
        <v>1214</v>
      </c>
      <c r="C31" s="3" t="s">
        <v>5323</v>
      </c>
      <c r="D31" s="6">
        <v>6500</v>
      </c>
      <c r="E31" s="8">
        <v>6645</v>
      </c>
      <c r="F31" t="s">
        <v>8218</v>
      </c>
      <c r="G31" t="s">
        <v>8224</v>
      </c>
      <c r="H31" t="s">
        <v>8246</v>
      </c>
      <c r="I31">
        <v>1485886100</v>
      </c>
      <c r="J31">
        <v>1482862100</v>
      </c>
      <c r="K31" t="b">
        <v>0</v>
      </c>
      <c r="L31">
        <v>108</v>
      </c>
      <c r="M31" t="b">
        <v>1</v>
      </c>
      <c r="N31" t="s">
        <v>8283</v>
      </c>
      <c r="O31">
        <v>102</v>
      </c>
      <c r="P31">
        <v>61.53</v>
      </c>
      <c r="Q31" t="s">
        <v>8336</v>
      </c>
      <c r="R31" t="s">
        <v>8337</v>
      </c>
      <c r="S31" s="13">
        <v>42731.755787037036</v>
      </c>
      <c r="T31" s="13">
        <v>42766.755787037036</v>
      </c>
    </row>
    <row r="32" spans="1:20" ht="60" x14ac:dyDescent="0.25">
      <c r="A32">
        <v>1214</v>
      </c>
      <c r="B32" s="3" t="s">
        <v>1215</v>
      </c>
      <c r="C32" s="3" t="s">
        <v>5324</v>
      </c>
      <c r="D32" s="6">
        <v>2000</v>
      </c>
      <c r="E32" s="8">
        <v>2636</v>
      </c>
      <c r="F32" t="s">
        <v>8218</v>
      </c>
      <c r="G32" t="s">
        <v>8223</v>
      </c>
      <c r="H32" t="s">
        <v>8245</v>
      </c>
      <c r="I32">
        <v>1433880605</v>
      </c>
      <c r="J32">
        <v>1428696605</v>
      </c>
      <c r="K32" t="b">
        <v>0</v>
      </c>
      <c r="L32">
        <v>25</v>
      </c>
      <c r="M32" t="b">
        <v>1</v>
      </c>
      <c r="N32" t="s">
        <v>8283</v>
      </c>
      <c r="O32">
        <v>132</v>
      </c>
      <c r="P32">
        <v>105.44</v>
      </c>
      <c r="Q32" t="s">
        <v>8336</v>
      </c>
      <c r="R32" t="s">
        <v>8337</v>
      </c>
      <c r="S32" s="13">
        <v>42104.840335648143</v>
      </c>
      <c r="T32" s="13">
        <v>42164.840335648143</v>
      </c>
    </row>
    <row r="33" spans="1:20" ht="60" x14ac:dyDescent="0.25">
      <c r="A33">
        <v>1215</v>
      </c>
      <c r="B33" s="3" t="s">
        <v>1216</v>
      </c>
      <c r="C33" s="3" t="s">
        <v>5325</v>
      </c>
      <c r="D33" s="6">
        <v>5000</v>
      </c>
      <c r="E33" s="8">
        <v>39304.01</v>
      </c>
      <c r="F33" t="s">
        <v>8218</v>
      </c>
      <c r="G33" t="s">
        <v>8223</v>
      </c>
      <c r="H33" t="s">
        <v>8245</v>
      </c>
      <c r="I33">
        <v>1401487756</v>
      </c>
      <c r="J33">
        <v>1398895756</v>
      </c>
      <c r="K33" t="b">
        <v>0</v>
      </c>
      <c r="L33">
        <v>549</v>
      </c>
      <c r="M33" t="b">
        <v>1</v>
      </c>
      <c r="N33" t="s">
        <v>8283</v>
      </c>
      <c r="O33">
        <v>786</v>
      </c>
      <c r="P33">
        <v>71.59</v>
      </c>
      <c r="Q33" t="s">
        <v>8336</v>
      </c>
      <c r="R33" t="s">
        <v>8337</v>
      </c>
      <c r="S33" s="13">
        <v>41759.923101851848</v>
      </c>
      <c r="T33" s="13">
        <v>41789.923101851848</v>
      </c>
    </row>
    <row r="34" spans="1:20" ht="30" x14ac:dyDescent="0.25">
      <c r="A34">
        <v>1216</v>
      </c>
      <c r="B34" s="3" t="s">
        <v>1217</v>
      </c>
      <c r="C34" s="3" t="s">
        <v>5326</v>
      </c>
      <c r="D34" s="6">
        <v>14000</v>
      </c>
      <c r="E34" s="8">
        <v>20398</v>
      </c>
      <c r="F34" t="s">
        <v>8218</v>
      </c>
      <c r="G34" t="s">
        <v>8223</v>
      </c>
      <c r="H34" t="s">
        <v>8245</v>
      </c>
      <c r="I34">
        <v>1443826980</v>
      </c>
      <c r="J34">
        <v>1441032457</v>
      </c>
      <c r="K34" t="b">
        <v>0</v>
      </c>
      <c r="L34">
        <v>222</v>
      </c>
      <c r="M34" t="b">
        <v>1</v>
      </c>
      <c r="N34" t="s">
        <v>8283</v>
      </c>
      <c r="O34">
        <v>146</v>
      </c>
      <c r="P34">
        <v>91.88</v>
      </c>
      <c r="Q34" t="s">
        <v>8336</v>
      </c>
      <c r="R34" t="s">
        <v>8337</v>
      </c>
      <c r="S34" s="13">
        <v>42247.616400462968</v>
      </c>
      <c r="T34" s="13">
        <v>42279.960416666669</v>
      </c>
    </row>
    <row r="35" spans="1:20" ht="45" x14ac:dyDescent="0.25">
      <c r="A35">
        <v>1217</v>
      </c>
      <c r="B35" s="3" t="s">
        <v>1218</v>
      </c>
      <c r="C35" s="3" t="s">
        <v>5327</v>
      </c>
      <c r="D35" s="6">
        <v>26500</v>
      </c>
      <c r="E35" s="8">
        <v>27189</v>
      </c>
      <c r="F35" t="s">
        <v>8218</v>
      </c>
      <c r="G35" t="s">
        <v>8223</v>
      </c>
      <c r="H35" t="s">
        <v>8245</v>
      </c>
      <c r="I35">
        <v>1468524340</v>
      </c>
      <c r="J35">
        <v>1465932340</v>
      </c>
      <c r="K35" t="b">
        <v>0</v>
      </c>
      <c r="L35">
        <v>183</v>
      </c>
      <c r="M35" t="b">
        <v>1</v>
      </c>
      <c r="N35" t="s">
        <v>8283</v>
      </c>
      <c r="O35">
        <v>103</v>
      </c>
      <c r="P35">
        <v>148.57</v>
      </c>
      <c r="Q35" t="s">
        <v>8336</v>
      </c>
      <c r="R35" t="s">
        <v>8337</v>
      </c>
      <c r="S35" s="13">
        <v>42535.809490740736</v>
      </c>
      <c r="T35" s="13">
        <v>42565.809490740736</v>
      </c>
    </row>
    <row r="36" spans="1:20" ht="60" x14ac:dyDescent="0.25">
      <c r="A36">
        <v>1218</v>
      </c>
      <c r="B36" s="3" t="s">
        <v>1219</v>
      </c>
      <c r="C36" s="3" t="s">
        <v>5328</v>
      </c>
      <c r="D36" s="6">
        <v>9000</v>
      </c>
      <c r="E36" s="8">
        <v>15505</v>
      </c>
      <c r="F36" t="s">
        <v>8218</v>
      </c>
      <c r="G36" t="s">
        <v>8223</v>
      </c>
      <c r="H36" t="s">
        <v>8245</v>
      </c>
      <c r="I36">
        <v>1446346800</v>
      </c>
      <c r="J36">
        <v>1443714800</v>
      </c>
      <c r="K36" t="b">
        <v>0</v>
      </c>
      <c r="L36">
        <v>89</v>
      </c>
      <c r="M36" t="b">
        <v>1</v>
      </c>
      <c r="N36" t="s">
        <v>8283</v>
      </c>
      <c r="O36">
        <v>172</v>
      </c>
      <c r="P36">
        <v>174.21</v>
      </c>
      <c r="Q36" t="s">
        <v>8336</v>
      </c>
      <c r="R36" t="s">
        <v>8337</v>
      </c>
      <c r="S36" s="13">
        <v>42278.662037037036</v>
      </c>
      <c r="T36" s="13">
        <v>42309.125</v>
      </c>
    </row>
    <row r="37" spans="1:20" ht="45" x14ac:dyDescent="0.25">
      <c r="A37">
        <v>1219</v>
      </c>
      <c r="B37" s="3" t="s">
        <v>1220</v>
      </c>
      <c r="C37" s="3" t="s">
        <v>5329</v>
      </c>
      <c r="D37" s="6">
        <v>16350</v>
      </c>
      <c r="E37" s="8">
        <v>26024</v>
      </c>
      <c r="F37" t="s">
        <v>8218</v>
      </c>
      <c r="G37" t="s">
        <v>8223</v>
      </c>
      <c r="H37" t="s">
        <v>8245</v>
      </c>
      <c r="I37">
        <v>1476961513</v>
      </c>
      <c r="J37">
        <v>1474369513</v>
      </c>
      <c r="K37" t="b">
        <v>0</v>
      </c>
      <c r="L37">
        <v>253</v>
      </c>
      <c r="M37" t="b">
        <v>1</v>
      </c>
      <c r="N37" t="s">
        <v>8283</v>
      </c>
      <c r="O37">
        <v>159</v>
      </c>
      <c r="P37">
        <v>102.86</v>
      </c>
      <c r="Q37" t="s">
        <v>8336</v>
      </c>
      <c r="R37" t="s">
        <v>8337</v>
      </c>
      <c r="S37" s="13">
        <v>42633.461956018517</v>
      </c>
      <c r="T37" s="13">
        <v>42663.461956018517</v>
      </c>
    </row>
    <row r="38" spans="1:20" ht="45" x14ac:dyDescent="0.25">
      <c r="A38">
        <v>1220</v>
      </c>
      <c r="B38" s="3" t="s">
        <v>1221</v>
      </c>
      <c r="C38" s="3" t="s">
        <v>5330</v>
      </c>
      <c r="D38" s="6">
        <v>15000</v>
      </c>
      <c r="E38" s="8">
        <v>15565</v>
      </c>
      <c r="F38" t="s">
        <v>8218</v>
      </c>
      <c r="G38" t="s">
        <v>8235</v>
      </c>
      <c r="H38" t="s">
        <v>8248</v>
      </c>
      <c r="I38">
        <v>1440515112</v>
      </c>
      <c r="J38">
        <v>1437923112</v>
      </c>
      <c r="K38" t="b">
        <v>0</v>
      </c>
      <c r="L38">
        <v>140</v>
      </c>
      <c r="M38" t="b">
        <v>1</v>
      </c>
      <c r="N38" t="s">
        <v>8283</v>
      </c>
      <c r="O38">
        <v>104</v>
      </c>
      <c r="P38">
        <v>111.18</v>
      </c>
      <c r="Q38" t="s">
        <v>8336</v>
      </c>
      <c r="R38" t="s">
        <v>8337</v>
      </c>
      <c r="S38" s="13">
        <v>42211.628611111111</v>
      </c>
      <c r="T38" s="13">
        <v>42241.628611111111</v>
      </c>
    </row>
    <row r="39" spans="1:20" ht="60" x14ac:dyDescent="0.25">
      <c r="A39">
        <v>1221</v>
      </c>
      <c r="B39" s="3" t="s">
        <v>1222</v>
      </c>
      <c r="C39" s="3" t="s">
        <v>5331</v>
      </c>
      <c r="D39" s="6">
        <v>2200</v>
      </c>
      <c r="E39" s="8">
        <v>2451.0100000000002</v>
      </c>
      <c r="F39" t="s">
        <v>8218</v>
      </c>
      <c r="G39" t="s">
        <v>8224</v>
      </c>
      <c r="H39" t="s">
        <v>8246</v>
      </c>
      <c r="I39">
        <v>1480809600</v>
      </c>
      <c r="J39">
        <v>1478431488</v>
      </c>
      <c r="K39" t="b">
        <v>0</v>
      </c>
      <c r="L39">
        <v>103</v>
      </c>
      <c r="M39" t="b">
        <v>1</v>
      </c>
      <c r="N39" t="s">
        <v>8283</v>
      </c>
      <c r="O39">
        <v>111</v>
      </c>
      <c r="P39">
        <v>23.8</v>
      </c>
      <c r="Q39" t="s">
        <v>8336</v>
      </c>
      <c r="R39" t="s">
        <v>8337</v>
      </c>
      <c r="S39" s="13">
        <v>42680.47555555556</v>
      </c>
      <c r="T39" s="13">
        <v>42708</v>
      </c>
    </row>
    <row r="40" spans="1:20" ht="30" x14ac:dyDescent="0.25">
      <c r="A40">
        <v>1222</v>
      </c>
      <c r="B40" s="3" t="s">
        <v>1223</v>
      </c>
      <c r="C40" s="3" t="s">
        <v>5332</v>
      </c>
      <c r="D40" s="6">
        <v>4000</v>
      </c>
      <c r="E40" s="8">
        <v>11215</v>
      </c>
      <c r="F40" t="s">
        <v>8218</v>
      </c>
      <c r="G40" t="s">
        <v>8228</v>
      </c>
      <c r="H40" t="s">
        <v>8250</v>
      </c>
      <c r="I40">
        <v>1459483200</v>
      </c>
      <c r="J40">
        <v>1456852647</v>
      </c>
      <c r="K40" t="b">
        <v>0</v>
      </c>
      <c r="L40">
        <v>138</v>
      </c>
      <c r="M40" t="b">
        <v>1</v>
      </c>
      <c r="N40" t="s">
        <v>8283</v>
      </c>
      <c r="O40">
        <v>280</v>
      </c>
      <c r="P40">
        <v>81.27</v>
      </c>
      <c r="Q40" t="s">
        <v>8336</v>
      </c>
      <c r="R40" t="s">
        <v>8337</v>
      </c>
      <c r="S40" s="13">
        <v>42430.720451388886</v>
      </c>
      <c r="T40" s="13">
        <v>42461.166666666672</v>
      </c>
    </row>
    <row r="41" spans="1:20" ht="45" x14ac:dyDescent="0.25">
      <c r="A41">
        <v>1223</v>
      </c>
      <c r="B41" s="3" t="s">
        <v>1224</v>
      </c>
      <c r="C41" s="3" t="s">
        <v>5333</v>
      </c>
      <c r="D41" s="6">
        <v>19800</v>
      </c>
      <c r="E41" s="8">
        <v>22197</v>
      </c>
      <c r="F41" t="s">
        <v>8218</v>
      </c>
      <c r="G41" t="s">
        <v>8223</v>
      </c>
      <c r="H41" t="s">
        <v>8245</v>
      </c>
      <c r="I41">
        <v>1478754909</v>
      </c>
      <c r="J41">
        <v>1476159309</v>
      </c>
      <c r="K41" t="b">
        <v>0</v>
      </c>
      <c r="L41">
        <v>191</v>
      </c>
      <c r="M41" t="b">
        <v>1</v>
      </c>
      <c r="N41" t="s">
        <v>8283</v>
      </c>
      <c r="O41">
        <v>112</v>
      </c>
      <c r="P41">
        <v>116.21</v>
      </c>
      <c r="Q41" t="s">
        <v>8336</v>
      </c>
      <c r="R41" t="s">
        <v>8337</v>
      </c>
      <c r="S41" s="13">
        <v>42654.177187499998</v>
      </c>
      <c r="T41" s="13">
        <v>42684.218854166669</v>
      </c>
    </row>
    <row r="42" spans="1:20" ht="30" x14ac:dyDescent="0.25">
      <c r="A42">
        <v>1501</v>
      </c>
      <c r="B42" s="3" t="s">
        <v>1502</v>
      </c>
      <c r="C42" s="3" t="s">
        <v>5611</v>
      </c>
      <c r="D42" s="6">
        <v>52000</v>
      </c>
      <c r="E42" s="8">
        <v>86492</v>
      </c>
      <c r="F42" t="s">
        <v>8218</v>
      </c>
      <c r="G42" t="s">
        <v>8228</v>
      </c>
      <c r="H42" t="s">
        <v>8250</v>
      </c>
      <c r="I42">
        <v>1436364023</v>
      </c>
      <c r="J42">
        <v>1433772023</v>
      </c>
      <c r="K42" t="b">
        <v>1</v>
      </c>
      <c r="L42">
        <v>885</v>
      </c>
      <c r="M42" t="b">
        <v>1</v>
      </c>
      <c r="N42" t="s">
        <v>8283</v>
      </c>
      <c r="O42">
        <v>166</v>
      </c>
      <c r="P42">
        <v>97.73</v>
      </c>
      <c r="Q42" t="s">
        <v>8336</v>
      </c>
      <c r="R42" t="s">
        <v>8337</v>
      </c>
      <c r="S42" s="13">
        <v>42163.583599537036</v>
      </c>
      <c r="T42" s="13">
        <v>42193.583599537036</v>
      </c>
    </row>
    <row r="43" spans="1:20" ht="45" x14ac:dyDescent="0.25">
      <c r="A43">
        <v>1502</v>
      </c>
      <c r="B43" s="3" t="s">
        <v>1503</v>
      </c>
      <c r="C43" s="3" t="s">
        <v>5612</v>
      </c>
      <c r="D43" s="6">
        <v>22000</v>
      </c>
      <c r="E43" s="8">
        <v>22318</v>
      </c>
      <c r="F43" t="s">
        <v>8218</v>
      </c>
      <c r="G43" t="s">
        <v>8224</v>
      </c>
      <c r="H43" t="s">
        <v>8246</v>
      </c>
      <c r="I43">
        <v>1458943200</v>
      </c>
      <c r="J43">
        <v>1456491680</v>
      </c>
      <c r="K43" t="b">
        <v>1</v>
      </c>
      <c r="L43">
        <v>329</v>
      </c>
      <c r="M43" t="b">
        <v>1</v>
      </c>
      <c r="N43" t="s">
        <v>8283</v>
      </c>
      <c r="O43">
        <v>101</v>
      </c>
      <c r="P43">
        <v>67.84</v>
      </c>
      <c r="Q43" t="s">
        <v>8336</v>
      </c>
      <c r="R43" t="s">
        <v>8337</v>
      </c>
      <c r="S43" s="13">
        <v>42426.542592592596</v>
      </c>
      <c r="T43" s="13">
        <v>42454.916666666672</v>
      </c>
    </row>
    <row r="44" spans="1:20" ht="60" x14ac:dyDescent="0.25">
      <c r="A44">
        <v>1503</v>
      </c>
      <c r="B44" s="3" t="s">
        <v>1504</v>
      </c>
      <c r="C44" s="3" t="s">
        <v>5613</v>
      </c>
      <c r="D44" s="6">
        <v>3750</v>
      </c>
      <c r="E44" s="8">
        <v>4045.93</v>
      </c>
      <c r="F44" t="s">
        <v>8218</v>
      </c>
      <c r="G44" t="s">
        <v>8241</v>
      </c>
      <c r="H44" t="s">
        <v>8248</v>
      </c>
      <c r="I44">
        <v>1477210801</v>
      </c>
      <c r="J44">
        <v>1472026801</v>
      </c>
      <c r="K44" t="b">
        <v>1</v>
      </c>
      <c r="L44">
        <v>71</v>
      </c>
      <c r="M44" t="b">
        <v>1</v>
      </c>
      <c r="N44" t="s">
        <v>8283</v>
      </c>
      <c r="O44">
        <v>108</v>
      </c>
      <c r="P44">
        <v>56.98</v>
      </c>
      <c r="Q44" t="s">
        <v>8336</v>
      </c>
      <c r="R44" t="s">
        <v>8337</v>
      </c>
      <c r="S44" s="13">
        <v>42606.347233796296</v>
      </c>
      <c r="T44" s="13">
        <v>42666.347233796296</v>
      </c>
    </row>
    <row r="45" spans="1:20" ht="45" x14ac:dyDescent="0.25">
      <c r="A45">
        <v>1504</v>
      </c>
      <c r="B45" s="3" t="s">
        <v>1505</v>
      </c>
      <c r="C45" s="3" t="s">
        <v>5614</v>
      </c>
      <c r="D45" s="6">
        <v>6500</v>
      </c>
      <c r="E45" s="8">
        <v>18066</v>
      </c>
      <c r="F45" t="s">
        <v>8218</v>
      </c>
      <c r="G45" t="s">
        <v>8224</v>
      </c>
      <c r="H45" t="s">
        <v>8246</v>
      </c>
      <c r="I45">
        <v>1402389180</v>
      </c>
      <c r="J45">
        <v>1399996024</v>
      </c>
      <c r="K45" t="b">
        <v>1</v>
      </c>
      <c r="L45">
        <v>269</v>
      </c>
      <c r="M45" t="b">
        <v>1</v>
      </c>
      <c r="N45" t="s">
        <v>8283</v>
      </c>
      <c r="O45">
        <v>278</v>
      </c>
      <c r="P45">
        <v>67.16</v>
      </c>
      <c r="Q45" t="s">
        <v>8336</v>
      </c>
      <c r="R45" t="s">
        <v>8337</v>
      </c>
      <c r="S45" s="13">
        <v>41772.657685185186</v>
      </c>
      <c r="T45" s="13">
        <v>41800.356249999997</v>
      </c>
    </row>
    <row r="46" spans="1:20" ht="60" x14ac:dyDescent="0.25">
      <c r="A46">
        <v>1505</v>
      </c>
      <c r="B46" s="3" t="s">
        <v>1506</v>
      </c>
      <c r="C46" s="3" t="s">
        <v>5615</v>
      </c>
      <c r="D46" s="6">
        <v>16000</v>
      </c>
      <c r="E46" s="8">
        <v>16573</v>
      </c>
      <c r="F46" t="s">
        <v>8218</v>
      </c>
      <c r="G46" t="s">
        <v>8235</v>
      </c>
      <c r="H46" t="s">
        <v>8248</v>
      </c>
      <c r="I46">
        <v>1458676860</v>
      </c>
      <c r="J46">
        <v>1455446303</v>
      </c>
      <c r="K46" t="b">
        <v>1</v>
      </c>
      <c r="L46">
        <v>345</v>
      </c>
      <c r="M46" t="b">
        <v>1</v>
      </c>
      <c r="N46" t="s">
        <v>8283</v>
      </c>
      <c r="O46">
        <v>104</v>
      </c>
      <c r="P46">
        <v>48.04</v>
      </c>
      <c r="Q46" t="s">
        <v>8336</v>
      </c>
      <c r="R46" t="s">
        <v>8337</v>
      </c>
      <c r="S46" s="13">
        <v>42414.44332175926</v>
      </c>
      <c r="T46" s="13">
        <v>42451.834027777775</v>
      </c>
    </row>
    <row r="47" spans="1:20" ht="45" x14ac:dyDescent="0.25">
      <c r="A47">
        <v>1506</v>
      </c>
      <c r="B47" s="3" t="s">
        <v>1507</v>
      </c>
      <c r="C47" s="3" t="s">
        <v>5616</v>
      </c>
      <c r="D47" s="6">
        <v>1500</v>
      </c>
      <c r="E47" s="8">
        <v>1671</v>
      </c>
      <c r="F47" t="s">
        <v>8218</v>
      </c>
      <c r="G47" t="s">
        <v>8224</v>
      </c>
      <c r="H47" t="s">
        <v>8246</v>
      </c>
      <c r="I47">
        <v>1406227904</v>
      </c>
      <c r="J47">
        <v>1403635904</v>
      </c>
      <c r="K47" t="b">
        <v>1</v>
      </c>
      <c r="L47">
        <v>43</v>
      </c>
      <c r="M47" t="b">
        <v>1</v>
      </c>
      <c r="N47" t="s">
        <v>8283</v>
      </c>
      <c r="O47">
        <v>111</v>
      </c>
      <c r="P47">
        <v>38.86</v>
      </c>
      <c r="Q47" t="s">
        <v>8336</v>
      </c>
      <c r="R47" t="s">
        <v>8337</v>
      </c>
      <c r="S47" s="13">
        <v>41814.785925925928</v>
      </c>
      <c r="T47" s="13">
        <v>41844.785925925928</v>
      </c>
    </row>
    <row r="48" spans="1:20" ht="60" x14ac:dyDescent="0.25">
      <c r="A48">
        <v>1507</v>
      </c>
      <c r="B48" s="3" t="s">
        <v>1508</v>
      </c>
      <c r="C48" s="3" t="s">
        <v>5617</v>
      </c>
      <c r="D48" s="6">
        <v>1200</v>
      </c>
      <c r="E48" s="8">
        <v>2580</v>
      </c>
      <c r="F48" t="s">
        <v>8218</v>
      </c>
      <c r="G48" t="s">
        <v>8223</v>
      </c>
      <c r="H48" t="s">
        <v>8245</v>
      </c>
      <c r="I48">
        <v>1273911000</v>
      </c>
      <c r="J48">
        <v>1268822909</v>
      </c>
      <c r="K48" t="b">
        <v>1</v>
      </c>
      <c r="L48">
        <v>33</v>
      </c>
      <c r="M48" t="b">
        <v>1</v>
      </c>
      <c r="N48" t="s">
        <v>8283</v>
      </c>
      <c r="O48">
        <v>215</v>
      </c>
      <c r="P48">
        <v>78.180000000000007</v>
      </c>
      <c r="Q48" t="s">
        <v>8336</v>
      </c>
      <c r="R48" t="s">
        <v>8337</v>
      </c>
      <c r="S48" s="13">
        <v>40254.450335648151</v>
      </c>
      <c r="T48" s="13">
        <v>40313.340277777781</v>
      </c>
    </row>
    <row r="49" spans="1:20" ht="45" x14ac:dyDescent="0.25">
      <c r="A49">
        <v>1508</v>
      </c>
      <c r="B49" s="3" t="s">
        <v>1509</v>
      </c>
      <c r="C49" s="3" t="s">
        <v>5618</v>
      </c>
      <c r="D49" s="6">
        <v>18500</v>
      </c>
      <c r="E49" s="8">
        <v>20491</v>
      </c>
      <c r="F49" t="s">
        <v>8218</v>
      </c>
      <c r="G49" t="s">
        <v>8223</v>
      </c>
      <c r="H49" t="s">
        <v>8245</v>
      </c>
      <c r="I49">
        <v>1403880281</v>
      </c>
      <c r="J49">
        <v>1401201881</v>
      </c>
      <c r="K49" t="b">
        <v>1</v>
      </c>
      <c r="L49">
        <v>211</v>
      </c>
      <c r="M49" t="b">
        <v>1</v>
      </c>
      <c r="N49" t="s">
        <v>8283</v>
      </c>
      <c r="O49">
        <v>111</v>
      </c>
      <c r="P49">
        <v>97.11</v>
      </c>
      <c r="Q49" t="s">
        <v>8336</v>
      </c>
      <c r="R49" t="s">
        <v>8337</v>
      </c>
      <c r="S49" s="13">
        <v>41786.614363425928</v>
      </c>
      <c r="T49" s="13">
        <v>41817.614363425928</v>
      </c>
    </row>
    <row r="50" spans="1:20" ht="45" x14ac:dyDescent="0.25">
      <c r="A50">
        <v>1509</v>
      </c>
      <c r="B50" s="3" t="s">
        <v>1510</v>
      </c>
      <c r="C50" s="3" t="s">
        <v>5619</v>
      </c>
      <c r="D50" s="6">
        <v>17500</v>
      </c>
      <c r="E50" s="8">
        <v>21637.22</v>
      </c>
      <c r="F50" t="s">
        <v>8218</v>
      </c>
      <c r="G50" t="s">
        <v>8235</v>
      </c>
      <c r="H50" t="s">
        <v>8248</v>
      </c>
      <c r="I50">
        <v>1487113140</v>
      </c>
      <c r="J50">
        <v>1484570885</v>
      </c>
      <c r="K50" t="b">
        <v>1</v>
      </c>
      <c r="L50">
        <v>196</v>
      </c>
      <c r="M50" t="b">
        <v>1</v>
      </c>
      <c r="N50" t="s">
        <v>8283</v>
      </c>
      <c r="O50">
        <v>124</v>
      </c>
      <c r="P50">
        <v>110.39</v>
      </c>
      <c r="Q50" t="s">
        <v>8336</v>
      </c>
      <c r="R50" t="s">
        <v>8337</v>
      </c>
      <c r="S50" s="13">
        <v>42751.533391203702</v>
      </c>
      <c r="T50" s="13">
        <v>42780.957638888889</v>
      </c>
    </row>
    <row r="51" spans="1:20" ht="45" x14ac:dyDescent="0.25">
      <c r="A51">
        <v>1510</v>
      </c>
      <c r="B51" s="3" t="s">
        <v>1511</v>
      </c>
      <c r="C51" s="3" t="s">
        <v>5620</v>
      </c>
      <c r="D51" s="6">
        <v>16000</v>
      </c>
      <c r="E51" s="8">
        <v>16165.6</v>
      </c>
      <c r="F51" t="s">
        <v>8218</v>
      </c>
      <c r="G51" t="s">
        <v>8224</v>
      </c>
      <c r="H51" t="s">
        <v>8246</v>
      </c>
      <c r="I51">
        <v>1405761278</v>
      </c>
      <c r="J51">
        <v>1403169278</v>
      </c>
      <c r="K51" t="b">
        <v>1</v>
      </c>
      <c r="L51">
        <v>405</v>
      </c>
      <c r="M51" t="b">
        <v>1</v>
      </c>
      <c r="N51" t="s">
        <v>8283</v>
      </c>
      <c r="O51">
        <v>101</v>
      </c>
      <c r="P51">
        <v>39.92</v>
      </c>
      <c r="Q51" t="s">
        <v>8336</v>
      </c>
      <c r="R51" t="s">
        <v>8337</v>
      </c>
      <c r="S51" s="13">
        <v>41809.385162037033</v>
      </c>
      <c r="T51" s="13">
        <v>41839.385162037033</v>
      </c>
    </row>
    <row r="52" spans="1:20" ht="60" x14ac:dyDescent="0.25">
      <c r="A52">
        <v>1511</v>
      </c>
      <c r="B52" s="3" t="s">
        <v>1512</v>
      </c>
      <c r="C52" s="3" t="s">
        <v>5621</v>
      </c>
      <c r="D52" s="6">
        <v>14000</v>
      </c>
      <c r="E52" s="8">
        <v>15651</v>
      </c>
      <c r="F52" t="s">
        <v>8218</v>
      </c>
      <c r="G52" t="s">
        <v>8223</v>
      </c>
      <c r="H52" t="s">
        <v>8245</v>
      </c>
      <c r="I52">
        <v>1447858804</v>
      </c>
      <c r="J52">
        <v>1445263204</v>
      </c>
      <c r="K52" t="b">
        <v>1</v>
      </c>
      <c r="L52">
        <v>206</v>
      </c>
      <c r="M52" t="b">
        <v>1</v>
      </c>
      <c r="N52" t="s">
        <v>8283</v>
      </c>
      <c r="O52">
        <v>112</v>
      </c>
      <c r="P52">
        <v>75.98</v>
      </c>
      <c r="Q52" t="s">
        <v>8336</v>
      </c>
      <c r="R52" t="s">
        <v>8337</v>
      </c>
      <c r="S52" s="13">
        <v>42296.583379629628</v>
      </c>
      <c r="T52" s="13">
        <v>42326.625046296293</v>
      </c>
    </row>
    <row r="53" spans="1:20" ht="45" x14ac:dyDescent="0.25">
      <c r="A53">
        <v>1512</v>
      </c>
      <c r="B53" s="3" t="s">
        <v>1513</v>
      </c>
      <c r="C53" s="3" t="s">
        <v>5622</v>
      </c>
      <c r="D53" s="6">
        <v>3500</v>
      </c>
      <c r="E53" s="8">
        <v>19557</v>
      </c>
      <c r="F53" t="s">
        <v>8218</v>
      </c>
      <c r="G53" t="s">
        <v>8223</v>
      </c>
      <c r="H53" t="s">
        <v>8245</v>
      </c>
      <c r="I53">
        <v>1486311939</v>
      </c>
      <c r="J53">
        <v>1483719939</v>
      </c>
      <c r="K53" t="b">
        <v>1</v>
      </c>
      <c r="L53">
        <v>335</v>
      </c>
      <c r="M53" t="b">
        <v>1</v>
      </c>
      <c r="N53" t="s">
        <v>8283</v>
      </c>
      <c r="O53">
        <v>559</v>
      </c>
      <c r="P53">
        <v>58.38</v>
      </c>
      <c r="Q53" t="s">
        <v>8336</v>
      </c>
      <c r="R53" t="s">
        <v>8337</v>
      </c>
      <c r="S53" s="13">
        <v>42741.684479166666</v>
      </c>
      <c r="T53" s="13">
        <v>42771.684479166666</v>
      </c>
    </row>
    <row r="54" spans="1:20" ht="45" x14ac:dyDescent="0.25">
      <c r="A54">
        <v>1513</v>
      </c>
      <c r="B54" s="3" t="s">
        <v>1514</v>
      </c>
      <c r="C54" s="3" t="s">
        <v>5623</v>
      </c>
      <c r="D54" s="6">
        <v>8000</v>
      </c>
      <c r="E54" s="8">
        <v>12001.5</v>
      </c>
      <c r="F54" t="s">
        <v>8218</v>
      </c>
      <c r="G54" t="s">
        <v>8224</v>
      </c>
      <c r="H54" t="s">
        <v>8246</v>
      </c>
      <c r="I54">
        <v>1405523866</v>
      </c>
      <c r="J54">
        <v>1402931866</v>
      </c>
      <c r="K54" t="b">
        <v>1</v>
      </c>
      <c r="L54">
        <v>215</v>
      </c>
      <c r="M54" t="b">
        <v>1</v>
      </c>
      <c r="N54" t="s">
        <v>8283</v>
      </c>
      <c r="O54">
        <v>150</v>
      </c>
      <c r="P54">
        <v>55.82</v>
      </c>
      <c r="Q54" t="s">
        <v>8336</v>
      </c>
      <c r="R54" t="s">
        <v>8337</v>
      </c>
      <c r="S54" s="13">
        <v>41806.637337962966</v>
      </c>
      <c r="T54" s="13">
        <v>41836.637337962966</v>
      </c>
    </row>
    <row r="55" spans="1:20" ht="45" x14ac:dyDescent="0.25">
      <c r="A55">
        <v>1514</v>
      </c>
      <c r="B55" s="3" t="s">
        <v>1515</v>
      </c>
      <c r="C55" s="3" t="s">
        <v>5624</v>
      </c>
      <c r="D55" s="6">
        <v>25000</v>
      </c>
      <c r="E55" s="8">
        <v>26619</v>
      </c>
      <c r="F55" t="s">
        <v>8218</v>
      </c>
      <c r="G55" t="s">
        <v>8223</v>
      </c>
      <c r="H55" t="s">
        <v>8245</v>
      </c>
      <c r="I55">
        <v>1443363640</v>
      </c>
      <c r="J55">
        <v>1439907640</v>
      </c>
      <c r="K55" t="b">
        <v>1</v>
      </c>
      <c r="L55">
        <v>176</v>
      </c>
      <c r="M55" t="b">
        <v>1</v>
      </c>
      <c r="N55" t="s">
        <v>8283</v>
      </c>
      <c r="O55">
        <v>106</v>
      </c>
      <c r="P55">
        <v>151.24</v>
      </c>
      <c r="Q55" t="s">
        <v>8336</v>
      </c>
      <c r="R55" t="s">
        <v>8337</v>
      </c>
      <c r="S55" s="13">
        <v>42234.597685185188</v>
      </c>
      <c r="T55" s="13">
        <v>42274.597685185188</v>
      </c>
    </row>
    <row r="56" spans="1:20" ht="45" x14ac:dyDescent="0.25">
      <c r="A56">
        <v>1515</v>
      </c>
      <c r="B56" s="3" t="s">
        <v>1516</v>
      </c>
      <c r="C56" s="3" t="s">
        <v>5625</v>
      </c>
      <c r="D56" s="6">
        <v>300000</v>
      </c>
      <c r="E56" s="8">
        <v>471567</v>
      </c>
      <c r="F56" t="s">
        <v>8218</v>
      </c>
      <c r="G56" t="s">
        <v>8233</v>
      </c>
      <c r="H56" t="s">
        <v>8253</v>
      </c>
      <c r="I56">
        <v>1458104697</v>
      </c>
      <c r="J56">
        <v>1455516297</v>
      </c>
      <c r="K56" t="b">
        <v>1</v>
      </c>
      <c r="L56">
        <v>555</v>
      </c>
      <c r="M56" t="b">
        <v>1</v>
      </c>
      <c r="N56" t="s">
        <v>8283</v>
      </c>
      <c r="O56">
        <v>157</v>
      </c>
      <c r="P56">
        <v>849.67</v>
      </c>
      <c r="Q56" t="s">
        <v>8336</v>
      </c>
      <c r="R56" t="s">
        <v>8337</v>
      </c>
      <c r="S56" s="13">
        <v>42415.253437499996</v>
      </c>
      <c r="T56" s="13">
        <v>42445.211770833332</v>
      </c>
    </row>
    <row r="57" spans="1:20" ht="45" x14ac:dyDescent="0.25">
      <c r="A57">
        <v>1516</v>
      </c>
      <c r="B57" s="3" t="s">
        <v>1517</v>
      </c>
      <c r="C57" s="3" t="s">
        <v>5626</v>
      </c>
      <c r="D57" s="6">
        <v>17000</v>
      </c>
      <c r="E57" s="8">
        <v>18472</v>
      </c>
      <c r="F57" t="s">
        <v>8218</v>
      </c>
      <c r="G57" t="s">
        <v>8223</v>
      </c>
      <c r="H57" t="s">
        <v>8245</v>
      </c>
      <c r="I57">
        <v>1475762400</v>
      </c>
      <c r="J57">
        <v>1473160292</v>
      </c>
      <c r="K57" t="b">
        <v>1</v>
      </c>
      <c r="L57">
        <v>116</v>
      </c>
      <c r="M57" t="b">
        <v>1</v>
      </c>
      <c r="N57" t="s">
        <v>8283</v>
      </c>
      <c r="O57">
        <v>109</v>
      </c>
      <c r="P57">
        <v>159.24</v>
      </c>
      <c r="Q57" t="s">
        <v>8336</v>
      </c>
      <c r="R57" t="s">
        <v>8337</v>
      </c>
      <c r="S57" s="13">
        <v>42619.466342592597</v>
      </c>
      <c r="T57" s="13">
        <v>42649.583333333328</v>
      </c>
    </row>
    <row r="58" spans="1:20" ht="45" x14ac:dyDescent="0.25">
      <c r="A58">
        <v>1517</v>
      </c>
      <c r="B58" s="3" t="s">
        <v>1518</v>
      </c>
      <c r="C58" s="3" t="s">
        <v>5627</v>
      </c>
      <c r="D58" s="6">
        <v>15000</v>
      </c>
      <c r="E58" s="8">
        <v>24297</v>
      </c>
      <c r="F58" t="s">
        <v>8218</v>
      </c>
      <c r="G58" t="s">
        <v>8223</v>
      </c>
      <c r="H58" t="s">
        <v>8245</v>
      </c>
      <c r="I58">
        <v>1417845600</v>
      </c>
      <c r="J58">
        <v>1415194553</v>
      </c>
      <c r="K58" t="b">
        <v>1</v>
      </c>
      <c r="L58">
        <v>615</v>
      </c>
      <c r="M58" t="b">
        <v>1</v>
      </c>
      <c r="N58" t="s">
        <v>8283</v>
      </c>
      <c r="O58">
        <v>162</v>
      </c>
      <c r="P58">
        <v>39.51</v>
      </c>
      <c r="Q58" t="s">
        <v>8336</v>
      </c>
      <c r="R58" t="s">
        <v>8337</v>
      </c>
      <c r="S58" s="13">
        <v>41948.56658564815</v>
      </c>
      <c r="T58" s="13">
        <v>41979.25</v>
      </c>
    </row>
    <row r="59" spans="1:20" ht="30" x14ac:dyDescent="0.25">
      <c r="A59">
        <v>1518</v>
      </c>
      <c r="B59" s="3" t="s">
        <v>1519</v>
      </c>
      <c r="C59" s="3" t="s">
        <v>5628</v>
      </c>
      <c r="D59" s="6">
        <v>15000</v>
      </c>
      <c r="E59" s="8">
        <v>30805</v>
      </c>
      <c r="F59" t="s">
        <v>8218</v>
      </c>
      <c r="G59" t="s">
        <v>8223</v>
      </c>
      <c r="H59" t="s">
        <v>8245</v>
      </c>
      <c r="I59">
        <v>1401565252</v>
      </c>
      <c r="J59">
        <v>1398973252</v>
      </c>
      <c r="K59" t="b">
        <v>1</v>
      </c>
      <c r="L59">
        <v>236</v>
      </c>
      <c r="M59" t="b">
        <v>1</v>
      </c>
      <c r="N59" t="s">
        <v>8283</v>
      </c>
      <c r="O59">
        <v>205</v>
      </c>
      <c r="P59">
        <v>130.53</v>
      </c>
      <c r="Q59" t="s">
        <v>8336</v>
      </c>
      <c r="R59" t="s">
        <v>8337</v>
      </c>
      <c r="S59" s="13">
        <v>41760.8200462963</v>
      </c>
      <c r="T59" s="13">
        <v>41790.8200462963</v>
      </c>
    </row>
    <row r="60" spans="1:20" ht="45" x14ac:dyDescent="0.25">
      <c r="A60">
        <v>1519</v>
      </c>
      <c r="B60" s="3" t="s">
        <v>1520</v>
      </c>
      <c r="C60" s="3" t="s">
        <v>5629</v>
      </c>
      <c r="D60" s="6">
        <v>9000</v>
      </c>
      <c r="E60" s="8">
        <v>9302.75</v>
      </c>
      <c r="F60" t="s">
        <v>8218</v>
      </c>
      <c r="G60" t="s">
        <v>8223</v>
      </c>
      <c r="H60" t="s">
        <v>8245</v>
      </c>
      <c r="I60">
        <v>1403301540</v>
      </c>
      <c r="J60">
        <v>1400867283</v>
      </c>
      <c r="K60" t="b">
        <v>1</v>
      </c>
      <c r="L60">
        <v>145</v>
      </c>
      <c r="M60" t="b">
        <v>1</v>
      </c>
      <c r="N60" t="s">
        <v>8283</v>
      </c>
      <c r="O60">
        <v>103</v>
      </c>
      <c r="P60">
        <v>64.16</v>
      </c>
      <c r="Q60" t="s">
        <v>8336</v>
      </c>
      <c r="R60" t="s">
        <v>8337</v>
      </c>
      <c r="S60" s="13">
        <v>41782.741701388892</v>
      </c>
      <c r="T60" s="13">
        <v>41810.915972222225</v>
      </c>
    </row>
    <row r="61" spans="1:20" ht="45" x14ac:dyDescent="0.25">
      <c r="A61">
        <v>1520</v>
      </c>
      <c r="B61" s="3" t="s">
        <v>1521</v>
      </c>
      <c r="C61" s="3" t="s">
        <v>5630</v>
      </c>
      <c r="D61" s="6">
        <v>18000</v>
      </c>
      <c r="E61" s="8">
        <v>18625</v>
      </c>
      <c r="F61" t="s">
        <v>8218</v>
      </c>
      <c r="G61" t="s">
        <v>8223</v>
      </c>
      <c r="H61" t="s">
        <v>8245</v>
      </c>
      <c r="I61">
        <v>1418961600</v>
      </c>
      <c r="J61">
        <v>1415824513</v>
      </c>
      <c r="K61" t="b">
        <v>1</v>
      </c>
      <c r="L61">
        <v>167</v>
      </c>
      <c r="M61" t="b">
        <v>1</v>
      </c>
      <c r="N61" t="s">
        <v>8283</v>
      </c>
      <c r="O61">
        <v>103</v>
      </c>
      <c r="P61">
        <v>111.53</v>
      </c>
      <c r="Q61" t="s">
        <v>8336</v>
      </c>
      <c r="R61" t="s">
        <v>8337</v>
      </c>
      <c r="S61" s="13">
        <v>41955.857789351852</v>
      </c>
      <c r="T61" s="13">
        <v>41992.166666666672</v>
      </c>
    </row>
    <row r="62" spans="1:20" ht="45" x14ac:dyDescent="0.25">
      <c r="A62">
        <v>1521</v>
      </c>
      <c r="B62" s="3" t="s">
        <v>1522</v>
      </c>
      <c r="C62" s="3" t="s">
        <v>5631</v>
      </c>
      <c r="D62" s="6">
        <v>37500</v>
      </c>
      <c r="E62" s="8">
        <v>40055</v>
      </c>
      <c r="F62" t="s">
        <v>8218</v>
      </c>
      <c r="G62" t="s">
        <v>8223</v>
      </c>
      <c r="H62" t="s">
        <v>8245</v>
      </c>
      <c r="I62">
        <v>1465272091</v>
      </c>
      <c r="J62">
        <v>1462248091</v>
      </c>
      <c r="K62" t="b">
        <v>1</v>
      </c>
      <c r="L62">
        <v>235</v>
      </c>
      <c r="M62" t="b">
        <v>1</v>
      </c>
      <c r="N62" t="s">
        <v>8283</v>
      </c>
      <c r="O62">
        <v>107</v>
      </c>
      <c r="P62">
        <v>170.45</v>
      </c>
      <c r="Q62" t="s">
        <v>8336</v>
      </c>
      <c r="R62" t="s">
        <v>8337</v>
      </c>
      <c r="S62" s="13">
        <v>42493.167719907404</v>
      </c>
      <c r="T62" s="13">
        <v>42528.167719907404</v>
      </c>
    </row>
    <row r="63" spans="1:20" ht="60" x14ac:dyDescent="0.25">
      <c r="A63">
        <v>1522</v>
      </c>
      <c r="B63" s="3" t="s">
        <v>1523</v>
      </c>
      <c r="C63" s="3" t="s">
        <v>5632</v>
      </c>
      <c r="D63" s="6">
        <v>43500</v>
      </c>
      <c r="E63" s="8">
        <v>60450.1</v>
      </c>
      <c r="F63" t="s">
        <v>8218</v>
      </c>
      <c r="G63" t="s">
        <v>8223</v>
      </c>
      <c r="H63" t="s">
        <v>8245</v>
      </c>
      <c r="I63">
        <v>1413575739</v>
      </c>
      <c r="J63">
        <v>1410983739</v>
      </c>
      <c r="K63" t="b">
        <v>1</v>
      </c>
      <c r="L63">
        <v>452</v>
      </c>
      <c r="M63" t="b">
        <v>1</v>
      </c>
      <c r="N63" t="s">
        <v>8283</v>
      </c>
      <c r="O63">
        <v>139</v>
      </c>
      <c r="P63">
        <v>133.74</v>
      </c>
      <c r="Q63" t="s">
        <v>8336</v>
      </c>
      <c r="R63" t="s">
        <v>8337</v>
      </c>
      <c r="S63" s="13">
        <v>41899.830312500002</v>
      </c>
      <c r="T63" s="13">
        <v>41929.830312500002</v>
      </c>
    </row>
    <row r="64" spans="1:20" ht="45" x14ac:dyDescent="0.25">
      <c r="A64">
        <v>1523</v>
      </c>
      <c r="B64" s="3" t="s">
        <v>1524</v>
      </c>
      <c r="C64" s="3" t="s">
        <v>5633</v>
      </c>
      <c r="D64" s="6">
        <v>18500</v>
      </c>
      <c r="E64" s="8">
        <v>23096</v>
      </c>
      <c r="F64" t="s">
        <v>8218</v>
      </c>
      <c r="G64" t="s">
        <v>8223</v>
      </c>
      <c r="H64" t="s">
        <v>8245</v>
      </c>
      <c r="I64">
        <v>1419292800</v>
      </c>
      <c r="J64">
        <v>1416592916</v>
      </c>
      <c r="K64" t="b">
        <v>1</v>
      </c>
      <c r="L64">
        <v>241</v>
      </c>
      <c r="M64" t="b">
        <v>1</v>
      </c>
      <c r="N64" t="s">
        <v>8283</v>
      </c>
      <c r="O64">
        <v>125</v>
      </c>
      <c r="P64">
        <v>95.83</v>
      </c>
      <c r="Q64" t="s">
        <v>8336</v>
      </c>
      <c r="R64" t="s">
        <v>8337</v>
      </c>
      <c r="S64" s="13">
        <v>41964.751342592594</v>
      </c>
      <c r="T64" s="13">
        <v>41996</v>
      </c>
    </row>
    <row r="65" spans="1:20" ht="45" x14ac:dyDescent="0.25">
      <c r="A65">
        <v>1524</v>
      </c>
      <c r="B65" s="3" t="s">
        <v>1525</v>
      </c>
      <c r="C65" s="3" t="s">
        <v>5634</v>
      </c>
      <c r="D65" s="6">
        <v>3000</v>
      </c>
      <c r="E65" s="8">
        <v>6210</v>
      </c>
      <c r="F65" t="s">
        <v>8218</v>
      </c>
      <c r="G65" t="s">
        <v>8234</v>
      </c>
      <c r="H65" t="s">
        <v>8254</v>
      </c>
      <c r="I65">
        <v>1487592090</v>
      </c>
      <c r="J65">
        <v>1485000090</v>
      </c>
      <c r="K65" t="b">
        <v>1</v>
      </c>
      <c r="L65">
        <v>28</v>
      </c>
      <c r="M65" t="b">
        <v>1</v>
      </c>
      <c r="N65" t="s">
        <v>8283</v>
      </c>
      <c r="O65">
        <v>207</v>
      </c>
      <c r="P65">
        <v>221.79</v>
      </c>
      <c r="Q65" t="s">
        <v>8336</v>
      </c>
      <c r="R65" t="s">
        <v>8337</v>
      </c>
      <c r="S65" s="13">
        <v>42756.501041666663</v>
      </c>
      <c r="T65" s="13">
        <v>42786.501041666663</v>
      </c>
    </row>
    <row r="66" spans="1:20" ht="45" x14ac:dyDescent="0.25">
      <c r="A66">
        <v>1525</v>
      </c>
      <c r="B66" s="3" t="s">
        <v>1526</v>
      </c>
      <c r="C66" s="3" t="s">
        <v>5635</v>
      </c>
      <c r="D66" s="6">
        <v>2600</v>
      </c>
      <c r="E66" s="8">
        <v>4524.1499999999996</v>
      </c>
      <c r="F66" t="s">
        <v>8218</v>
      </c>
      <c r="G66" t="s">
        <v>8223</v>
      </c>
      <c r="H66" t="s">
        <v>8245</v>
      </c>
      <c r="I66">
        <v>1471539138</v>
      </c>
      <c r="J66">
        <v>1468947138</v>
      </c>
      <c r="K66" t="b">
        <v>1</v>
      </c>
      <c r="L66">
        <v>140</v>
      </c>
      <c r="M66" t="b">
        <v>1</v>
      </c>
      <c r="N66" t="s">
        <v>8283</v>
      </c>
      <c r="O66">
        <v>174</v>
      </c>
      <c r="P66">
        <v>32.32</v>
      </c>
      <c r="Q66" t="s">
        <v>8336</v>
      </c>
      <c r="R66" t="s">
        <v>8337</v>
      </c>
      <c r="S66" s="13">
        <v>42570.702986111108</v>
      </c>
      <c r="T66" s="13">
        <v>42600.702986111108</v>
      </c>
    </row>
    <row r="67" spans="1:20" ht="45" x14ac:dyDescent="0.25">
      <c r="A67">
        <v>1526</v>
      </c>
      <c r="B67" s="3" t="s">
        <v>1527</v>
      </c>
      <c r="C67" s="3" t="s">
        <v>5636</v>
      </c>
      <c r="D67" s="6">
        <v>23000</v>
      </c>
      <c r="E67" s="8">
        <v>27675</v>
      </c>
      <c r="F67" t="s">
        <v>8218</v>
      </c>
      <c r="G67" t="s">
        <v>8223</v>
      </c>
      <c r="H67" t="s">
        <v>8245</v>
      </c>
      <c r="I67">
        <v>1453185447</v>
      </c>
      <c r="J67">
        <v>1448951847</v>
      </c>
      <c r="K67" t="b">
        <v>1</v>
      </c>
      <c r="L67">
        <v>280</v>
      </c>
      <c r="M67" t="b">
        <v>1</v>
      </c>
      <c r="N67" t="s">
        <v>8283</v>
      </c>
      <c r="O67">
        <v>120</v>
      </c>
      <c r="P67">
        <v>98.84</v>
      </c>
      <c r="Q67" t="s">
        <v>8336</v>
      </c>
      <c r="R67" t="s">
        <v>8337</v>
      </c>
      <c r="S67" s="13">
        <v>42339.276006944448</v>
      </c>
      <c r="T67" s="13">
        <v>42388.276006944448</v>
      </c>
    </row>
    <row r="68" spans="1:20" ht="45" x14ac:dyDescent="0.25">
      <c r="A68">
        <v>1527</v>
      </c>
      <c r="B68" s="3" t="s">
        <v>1528</v>
      </c>
      <c r="C68" s="3" t="s">
        <v>5637</v>
      </c>
      <c r="D68" s="6">
        <v>3500</v>
      </c>
      <c r="E68" s="8">
        <v>3865.55</v>
      </c>
      <c r="F68" t="s">
        <v>8218</v>
      </c>
      <c r="G68" t="s">
        <v>8223</v>
      </c>
      <c r="H68" t="s">
        <v>8245</v>
      </c>
      <c r="I68">
        <v>1489497886</v>
      </c>
      <c r="J68">
        <v>1487082286</v>
      </c>
      <c r="K68" t="b">
        <v>1</v>
      </c>
      <c r="L68">
        <v>70</v>
      </c>
      <c r="M68" t="b">
        <v>1</v>
      </c>
      <c r="N68" t="s">
        <v>8283</v>
      </c>
      <c r="O68">
        <v>110</v>
      </c>
      <c r="P68">
        <v>55.22</v>
      </c>
      <c r="Q68" t="s">
        <v>8336</v>
      </c>
      <c r="R68" t="s">
        <v>8337</v>
      </c>
      <c r="S68" s="13">
        <v>42780.600532407407</v>
      </c>
      <c r="T68" s="13">
        <v>42808.558865740735</v>
      </c>
    </row>
    <row r="69" spans="1:20" ht="30" x14ac:dyDescent="0.25">
      <c r="A69">
        <v>1528</v>
      </c>
      <c r="B69" s="3" t="s">
        <v>1529</v>
      </c>
      <c r="C69" s="3" t="s">
        <v>5638</v>
      </c>
      <c r="D69" s="6">
        <v>3000</v>
      </c>
      <c r="E69" s="8">
        <v>8447</v>
      </c>
      <c r="F69" t="s">
        <v>8218</v>
      </c>
      <c r="G69" t="s">
        <v>8223</v>
      </c>
      <c r="H69" t="s">
        <v>8245</v>
      </c>
      <c r="I69">
        <v>1485907200</v>
      </c>
      <c r="J69">
        <v>1483292122</v>
      </c>
      <c r="K69" t="b">
        <v>1</v>
      </c>
      <c r="L69">
        <v>160</v>
      </c>
      <c r="M69" t="b">
        <v>1</v>
      </c>
      <c r="N69" t="s">
        <v>8283</v>
      </c>
      <c r="O69">
        <v>282</v>
      </c>
      <c r="P69">
        <v>52.79</v>
      </c>
      <c r="Q69" t="s">
        <v>8336</v>
      </c>
      <c r="R69" t="s">
        <v>8337</v>
      </c>
      <c r="S69" s="13">
        <v>42736.732893518521</v>
      </c>
      <c r="T69" s="13">
        <v>42767</v>
      </c>
    </row>
    <row r="70" spans="1:20" ht="45" x14ac:dyDescent="0.25">
      <c r="A70">
        <v>1529</v>
      </c>
      <c r="B70" s="3" t="s">
        <v>1530</v>
      </c>
      <c r="C70" s="3" t="s">
        <v>5639</v>
      </c>
      <c r="D70" s="6">
        <v>19000</v>
      </c>
      <c r="E70" s="8">
        <v>19129</v>
      </c>
      <c r="F70" t="s">
        <v>8218</v>
      </c>
      <c r="G70" t="s">
        <v>8223</v>
      </c>
      <c r="H70" t="s">
        <v>8245</v>
      </c>
      <c r="I70">
        <v>1426773920</v>
      </c>
      <c r="J70">
        <v>1424185520</v>
      </c>
      <c r="K70" t="b">
        <v>1</v>
      </c>
      <c r="L70">
        <v>141</v>
      </c>
      <c r="M70" t="b">
        <v>1</v>
      </c>
      <c r="N70" t="s">
        <v>8283</v>
      </c>
      <c r="O70">
        <v>101</v>
      </c>
      <c r="P70">
        <v>135.66999999999999</v>
      </c>
      <c r="Q70" t="s">
        <v>8336</v>
      </c>
      <c r="R70" t="s">
        <v>8337</v>
      </c>
      <c r="S70" s="13">
        <v>42052.628703703704</v>
      </c>
      <c r="T70" s="13">
        <v>42082.587037037039</v>
      </c>
    </row>
    <row r="71" spans="1:20" ht="60" x14ac:dyDescent="0.25">
      <c r="A71">
        <v>1530</v>
      </c>
      <c r="B71" s="3" t="s">
        <v>1531</v>
      </c>
      <c r="C71" s="3" t="s">
        <v>5640</v>
      </c>
      <c r="D71" s="6">
        <v>35000</v>
      </c>
      <c r="E71" s="8">
        <v>47189</v>
      </c>
      <c r="F71" t="s">
        <v>8218</v>
      </c>
      <c r="G71" t="s">
        <v>8223</v>
      </c>
      <c r="H71" t="s">
        <v>8245</v>
      </c>
      <c r="I71">
        <v>1445624695</v>
      </c>
      <c r="J71">
        <v>1443464695</v>
      </c>
      <c r="K71" t="b">
        <v>1</v>
      </c>
      <c r="L71">
        <v>874</v>
      </c>
      <c r="M71" t="b">
        <v>1</v>
      </c>
      <c r="N71" t="s">
        <v>8283</v>
      </c>
      <c r="O71">
        <v>135</v>
      </c>
      <c r="P71">
        <v>53.99</v>
      </c>
      <c r="Q71" t="s">
        <v>8336</v>
      </c>
      <c r="R71" t="s">
        <v>8337</v>
      </c>
      <c r="S71" s="13">
        <v>42275.767303240747</v>
      </c>
      <c r="T71" s="13">
        <v>42300.767303240747</v>
      </c>
    </row>
    <row r="72" spans="1:20" ht="60" x14ac:dyDescent="0.25">
      <c r="A72">
        <v>1531</v>
      </c>
      <c r="B72" s="3" t="s">
        <v>1532</v>
      </c>
      <c r="C72" s="3" t="s">
        <v>5641</v>
      </c>
      <c r="D72" s="6">
        <v>2350</v>
      </c>
      <c r="E72" s="8">
        <v>4135</v>
      </c>
      <c r="F72" t="s">
        <v>8218</v>
      </c>
      <c r="G72" t="s">
        <v>8223</v>
      </c>
      <c r="H72" t="s">
        <v>8245</v>
      </c>
      <c r="I72">
        <v>1417402800</v>
      </c>
      <c r="J72">
        <v>1414610126</v>
      </c>
      <c r="K72" t="b">
        <v>1</v>
      </c>
      <c r="L72">
        <v>73</v>
      </c>
      <c r="M72" t="b">
        <v>1</v>
      </c>
      <c r="N72" t="s">
        <v>8283</v>
      </c>
      <c r="O72">
        <v>176</v>
      </c>
      <c r="P72">
        <v>56.64</v>
      </c>
      <c r="Q72" t="s">
        <v>8336</v>
      </c>
      <c r="R72" t="s">
        <v>8337</v>
      </c>
      <c r="S72" s="13">
        <v>41941.802384259259</v>
      </c>
      <c r="T72" s="13">
        <v>41974.125</v>
      </c>
    </row>
    <row r="73" spans="1:20" ht="45" x14ac:dyDescent="0.25">
      <c r="A73">
        <v>1532</v>
      </c>
      <c r="B73" s="3" t="s">
        <v>1533</v>
      </c>
      <c r="C73" s="3" t="s">
        <v>5642</v>
      </c>
      <c r="D73" s="6">
        <v>5000</v>
      </c>
      <c r="E73" s="8">
        <v>24201</v>
      </c>
      <c r="F73" t="s">
        <v>8218</v>
      </c>
      <c r="G73" t="s">
        <v>8225</v>
      </c>
      <c r="H73" t="s">
        <v>8247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8283</v>
      </c>
      <c r="O73">
        <v>484</v>
      </c>
      <c r="P73">
        <v>82.32</v>
      </c>
      <c r="Q73" t="s">
        <v>8336</v>
      </c>
      <c r="R73" t="s">
        <v>8337</v>
      </c>
      <c r="S73" s="13">
        <v>42391.475289351853</v>
      </c>
      <c r="T73" s="13">
        <v>42415.625</v>
      </c>
    </row>
    <row r="74" spans="1:20" ht="45" x14ac:dyDescent="0.25">
      <c r="A74">
        <v>1533</v>
      </c>
      <c r="B74" s="3" t="s">
        <v>1534</v>
      </c>
      <c r="C74" s="3" t="s">
        <v>5643</v>
      </c>
      <c r="D74" s="6">
        <v>45000</v>
      </c>
      <c r="E74" s="8">
        <v>65313</v>
      </c>
      <c r="F74" t="s">
        <v>8218</v>
      </c>
      <c r="G74" t="s">
        <v>8223</v>
      </c>
      <c r="H74" t="s">
        <v>8245</v>
      </c>
      <c r="I74">
        <v>1462161540</v>
      </c>
      <c r="J74">
        <v>1457913777</v>
      </c>
      <c r="K74" t="b">
        <v>1</v>
      </c>
      <c r="L74">
        <v>740</v>
      </c>
      <c r="M74" t="b">
        <v>1</v>
      </c>
      <c r="N74" t="s">
        <v>8283</v>
      </c>
      <c r="O74">
        <v>145</v>
      </c>
      <c r="P74">
        <v>88.26</v>
      </c>
      <c r="Q74" t="s">
        <v>8336</v>
      </c>
      <c r="R74" t="s">
        <v>8337</v>
      </c>
      <c r="S74" s="13">
        <v>42443.00204861111</v>
      </c>
      <c r="T74" s="13">
        <v>42492.165972222225</v>
      </c>
    </row>
    <row r="75" spans="1:20" ht="45" x14ac:dyDescent="0.25">
      <c r="A75">
        <v>1534</v>
      </c>
      <c r="B75" s="3" t="s">
        <v>1535</v>
      </c>
      <c r="C75" s="3" t="s">
        <v>5644</v>
      </c>
      <c r="D75" s="6">
        <v>7500</v>
      </c>
      <c r="E75" s="8">
        <v>31330</v>
      </c>
      <c r="F75" t="s">
        <v>8218</v>
      </c>
      <c r="G75" t="s">
        <v>8223</v>
      </c>
      <c r="H75" t="s">
        <v>8245</v>
      </c>
      <c r="I75">
        <v>1441383062</v>
      </c>
      <c r="J75">
        <v>1438791062</v>
      </c>
      <c r="K75" t="b">
        <v>1</v>
      </c>
      <c r="L75">
        <v>369</v>
      </c>
      <c r="M75" t="b">
        <v>1</v>
      </c>
      <c r="N75" t="s">
        <v>8283</v>
      </c>
      <c r="O75">
        <v>418</v>
      </c>
      <c r="P75">
        <v>84.91</v>
      </c>
      <c r="Q75" t="s">
        <v>8336</v>
      </c>
      <c r="R75" t="s">
        <v>8337</v>
      </c>
      <c r="S75" s="13">
        <v>42221.67432870371</v>
      </c>
      <c r="T75" s="13">
        <v>42251.67432870371</v>
      </c>
    </row>
    <row r="76" spans="1:20" ht="60" x14ac:dyDescent="0.25">
      <c r="A76">
        <v>1535</v>
      </c>
      <c r="B76" s="3" t="s">
        <v>1536</v>
      </c>
      <c r="C76" s="3" t="s">
        <v>5645</v>
      </c>
      <c r="D76" s="6">
        <v>4000</v>
      </c>
      <c r="E76" s="8">
        <v>5297</v>
      </c>
      <c r="F76" t="s">
        <v>8218</v>
      </c>
      <c r="G76" t="s">
        <v>8223</v>
      </c>
      <c r="H76" t="s">
        <v>8245</v>
      </c>
      <c r="I76">
        <v>1464040800</v>
      </c>
      <c r="J76">
        <v>1461527631</v>
      </c>
      <c r="K76" t="b">
        <v>1</v>
      </c>
      <c r="L76">
        <v>110</v>
      </c>
      <c r="M76" t="b">
        <v>1</v>
      </c>
      <c r="N76" t="s">
        <v>8283</v>
      </c>
      <c r="O76">
        <v>132</v>
      </c>
      <c r="P76">
        <v>48.15</v>
      </c>
      <c r="Q76" t="s">
        <v>8336</v>
      </c>
      <c r="R76" t="s">
        <v>8337</v>
      </c>
      <c r="S76" s="13">
        <v>42484.829062500001</v>
      </c>
      <c r="T76" s="13">
        <v>42513.916666666672</v>
      </c>
    </row>
    <row r="77" spans="1:20" ht="60" x14ac:dyDescent="0.25">
      <c r="A77">
        <v>1536</v>
      </c>
      <c r="B77" s="3" t="s">
        <v>1537</v>
      </c>
      <c r="C77" s="3" t="s">
        <v>5646</v>
      </c>
      <c r="D77" s="6">
        <v>12000</v>
      </c>
      <c r="E77" s="8">
        <v>30037.01</v>
      </c>
      <c r="F77" t="s">
        <v>8218</v>
      </c>
      <c r="G77" t="s">
        <v>8223</v>
      </c>
      <c r="H77" t="s">
        <v>8245</v>
      </c>
      <c r="I77">
        <v>1440702910</v>
      </c>
      <c r="J77">
        <v>1438110910</v>
      </c>
      <c r="K77" t="b">
        <v>1</v>
      </c>
      <c r="L77">
        <v>455</v>
      </c>
      <c r="M77" t="b">
        <v>1</v>
      </c>
      <c r="N77" t="s">
        <v>8283</v>
      </c>
      <c r="O77">
        <v>250</v>
      </c>
      <c r="P77">
        <v>66.02</v>
      </c>
      <c r="Q77" t="s">
        <v>8336</v>
      </c>
      <c r="R77" t="s">
        <v>8337</v>
      </c>
      <c r="S77" s="13">
        <v>42213.802199074074</v>
      </c>
      <c r="T77" s="13">
        <v>42243.802199074074</v>
      </c>
    </row>
    <row r="78" spans="1:20" ht="45" x14ac:dyDescent="0.25">
      <c r="A78">
        <v>1537</v>
      </c>
      <c r="B78" s="3" t="s">
        <v>1538</v>
      </c>
      <c r="C78" s="3" t="s">
        <v>5647</v>
      </c>
      <c r="D78" s="6">
        <v>12000</v>
      </c>
      <c r="E78" s="8">
        <v>21588</v>
      </c>
      <c r="F78" t="s">
        <v>8218</v>
      </c>
      <c r="G78" t="s">
        <v>8235</v>
      </c>
      <c r="H78" t="s">
        <v>8248</v>
      </c>
      <c r="I78">
        <v>1470506400</v>
      </c>
      <c r="J78">
        <v>1467358427</v>
      </c>
      <c r="K78" t="b">
        <v>1</v>
      </c>
      <c r="L78">
        <v>224</v>
      </c>
      <c r="M78" t="b">
        <v>1</v>
      </c>
      <c r="N78" t="s">
        <v>8283</v>
      </c>
      <c r="O78">
        <v>180</v>
      </c>
      <c r="P78">
        <v>96.38</v>
      </c>
      <c r="Q78" t="s">
        <v>8336</v>
      </c>
      <c r="R78" t="s">
        <v>8337</v>
      </c>
      <c r="S78" s="13">
        <v>42552.315127314811</v>
      </c>
      <c r="T78" s="13">
        <v>42588.75</v>
      </c>
    </row>
    <row r="79" spans="1:20" ht="45" x14ac:dyDescent="0.25">
      <c r="A79">
        <v>1538</v>
      </c>
      <c r="B79" s="3" t="s">
        <v>1539</v>
      </c>
      <c r="C79" s="3" t="s">
        <v>5648</v>
      </c>
      <c r="D79" s="6">
        <v>7000</v>
      </c>
      <c r="E79" s="8">
        <v>7184</v>
      </c>
      <c r="F79" t="s">
        <v>8218</v>
      </c>
      <c r="G79" t="s">
        <v>8223</v>
      </c>
      <c r="H79" t="s">
        <v>8245</v>
      </c>
      <c r="I79">
        <v>1421952370</v>
      </c>
      <c r="J79">
        <v>1418064370</v>
      </c>
      <c r="K79" t="b">
        <v>1</v>
      </c>
      <c r="L79">
        <v>46</v>
      </c>
      <c r="M79" t="b">
        <v>1</v>
      </c>
      <c r="N79" t="s">
        <v>8283</v>
      </c>
      <c r="O79">
        <v>103</v>
      </c>
      <c r="P79">
        <v>156.16999999999999</v>
      </c>
      <c r="Q79" t="s">
        <v>8336</v>
      </c>
      <c r="R79" t="s">
        <v>8337</v>
      </c>
      <c r="S79" s="13">
        <v>41981.782060185185</v>
      </c>
      <c r="T79" s="13">
        <v>42026.782060185185</v>
      </c>
    </row>
    <row r="80" spans="1:20" ht="45" x14ac:dyDescent="0.25">
      <c r="A80">
        <v>1539</v>
      </c>
      <c r="B80" s="3" t="s">
        <v>1540</v>
      </c>
      <c r="C80" s="3" t="s">
        <v>5649</v>
      </c>
      <c r="D80" s="6">
        <v>20000</v>
      </c>
      <c r="E80" s="8">
        <v>27197.22</v>
      </c>
      <c r="F80" t="s">
        <v>8218</v>
      </c>
      <c r="G80" t="s">
        <v>8223</v>
      </c>
      <c r="H80" t="s">
        <v>8245</v>
      </c>
      <c r="I80">
        <v>1483481019</v>
      </c>
      <c r="J80">
        <v>1480629819</v>
      </c>
      <c r="K80" t="b">
        <v>0</v>
      </c>
      <c r="L80">
        <v>284</v>
      </c>
      <c r="M80" t="b">
        <v>1</v>
      </c>
      <c r="N80" t="s">
        <v>8283</v>
      </c>
      <c r="O80">
        <v>136</v>
      </c>
      <c r="P80">
        <v>95.76</v>
      </c>
      <c r="Q80" t="s">
        <v>8336</v>
      </c>
      <c r="R80" t="s">
        <v>8337</v>
      </c>
      <c r="S80" s="13">
        <v>42705.919201388882</v>
      </c>
      <c r="T80" s="13">
        <v>42738.919201388882</v>
      </c>
    </row>
    <row r="81" spans="1:20" ht="60" x14ac:dyDescent="0.25">
      <c r="A81">
        <v>1540</v>
      </c>
      <c r="B81" s="3" t="s">
        <v>1541</v>
      </c>
      <c r="C81" s="3" t="s">
        <v>5650</v>
      </c>
      <c r="D81" s="6">
        <v>15000</v>
      </c>
      <c r="E81" s="8">
        <v>17680</v>
      </c>
      <c r="F81" t="s">
        <v>8218</v>
      </c>
      <c r="G81" t="s">
        <v>8223</v>
      </c>
      <c r="H81" t="s">
        <v>8245</v>
      </c>
      <c r="I81">
        <v>1416964500</v>
      </c>
      <c r="J81">
        <v>1414368616</v>
      </c>
      <c r="K81" t="b">
        <v>1</v>
      </c>
      <c r="L81">
        <v>98</v>
      </c>
      <c r="M81" t="b">
        <v>1</v>
      </c>
      <c r="N81" t="s">
        <v>8283</v>
      </c>
      <c r="O81">
        <v>118</v>
      </c>
      <c r="P81">
        <v>180.41</v>
      </c>
      <c r="Q81" t="s">
        <v>8336</v>
      </c>
      <c r="R81" t="s">
        <v>8337</v>
      </c>
      <c r="S81" s="13">
        <v>41939.00712962963</v>
      </c>
      <c r="T81" s="13">
        <v>41969.052083333328</v>
      </c>
    </row>
    <row r="82" spans="1:20" ht="30" x14ac:dyDescent="0.25">
      <c r="A82">
        <v>1741</v>
      </c>
      <c r="B82" s="3" t="s">
        <v>1742</v>
      </c>
      <c r="C82" s="3" t="s">
        <v>5851</v>
      </c>
      <c r="D82" s="6">
        <v>1200</v>
      </c>
      <c r="E82" s="8">
        <v>1330</v>
      </c>
      <c r="F82" t="s">
        <v>8218</v>
      </c>
      <c r="G82" t="s">
        <v>8224</v>
      </c>
      <c r="H82" t="s">
        <v>8246</v>
      </c>
      <c r="I82">
        <v>1433948671</v>
      </c>
      <c r="J82">
        <v>1430060671</v>
      </c>
      <c r="K82" t="b">
        <v>0</v>
      </c>
      <c r="L82">
        <v>52</v>
      </c>
      <c r="M82" t="b">
        <v>1</v>
      </c>
      <c r="N82" t="s">
        <v>8283</v>
      </c>
      <c r="O82">
        <v>111</v>
      </c>
      <c r="P82">
        <v>25.58</v>
      </c>
      <c r="Q82" t="s">
        <v>8336</v>
      </c>
      <c r="R82" t="s">
        <v>8337</v>
      </c>
      <c r="S82" s="13">
        <v>42120.628136574072</v>
      </c>
      <c r="T82" s="13">
        <v>42165.628136574072</v>
      </c>
    </row>
    <row r="83" spans="1:20" ht="45" x14ac:dyDescent="0.25">
      <c r="A83">
        <v>1742</v>
      </c>
      <c r="B83" s="3" t="s">
        <v>1743</v>
      </c>
      <c r="C83" s="3" t="s">
        <v>5852</v>
      </c>
      <c r="D83" s="6">
        <v>2000</v>
      </c>
      <c r="E83" s="8">
        <v>2175</v>
      </c>
      <c r="F83" t="s">
        <v>8218</v>
      </c>
      <c r="G83" t="s">
        <v>8223</v>
      </c>
      <c r="H83" t="s">
        <v>8245</v>
      </c>
      <c r="I83">
        <v>1483822800</v>
      </c>
      <c r="J83">
        <v>1481058170</v>
      </c>
      <c r="K83" t="b">
        <v>0</v>
      </c>
      <c r="L83">
        <v>34</v>
      </c>
      <c r="M83" t="b">
        <v>1</v>
      </c>
      <c r="N83" t="s">
        <v>8283</v>
      </c>
      <c r="O83">
        <v>109</v>
      </c>
      <c r="P83">
        <v>63.97</v>
      </c>
      <c r="Q83" t="s">
        <v>8336</v>
      </c>
      <c r="R83" t="s">
        <v>8337</v>
      </c>
      <c r="S83" s="13">
        <v>42710.876967592587</v>
      </c>
      <c r="T83" s="13">
        <v>42742.875</v>
      </c>
    </row>
    <row r="84" spans="1:20" ht="45" x14ac:dyDescent="0.25">
      <c r="A84">
        <v>1743</v>
      </c>
      <c r="B84" s="3" t="s">
        <v>1744</v>
      </c>
      <c r="C84" s="3" t="s">
        <v>5853</v>
      </c>
      <c r="D84" s="6">
        <v>6000</v>
      </c>
      <c r="E84" s="8">
        <v>6025</v>
      </c>
      <c r="F84" t="s">
        <v>8218</v>
      </c>
      <c r="G84" t="s">
        <v>8223</v>
      </c>
      <c r="H84" t="s">
        <v>8245</v>
      </c>
      <c r="I84">
        <v>1472270340</v>
      </c>
      <c r="J84">
        <v>1470348775</v>
      </c>
      <c r="K84" t="b">
        <v>0</v>
      </c>
      <c r="L84">
        <v>67</v>
      </c>
      <c r="M84" t="b">
        <v>1</v>
      </c>
      <c r="N84" t="s">
        <v>8283</v>
      </c>
      <c r="O84">
        <v>100</v>
      </c>
      <c r="P84">
        <v>89.93</v>
      </c>
      <c r="Q84" t="s">
        <v>8336</v>
      </c>
      <c r="R84" t="s">
        <v>8337</v>
      </c>
      <c r="S84" s="13">
        <v>42586.925636574073</v>
      </c>
      <c r="T84" s="13">
        <v>42609.165972222225</v>
      </c>
    </row>
    <row r="85" spans="1:20" ht="60" x14ac:dyDescent="0.25">
      <c r="A85">
        <v>1744</v>
      </c>
      <c r="B85" s="3" t="s">
        <v>1745</v>
      </c>
      <c r="C85" s="3" t="s">
        <v>5854</v>
      </c>
      <c r="D85" s="6">
        <v>5500</v>
      </c>
      <c r="E85" s="8">
        <v>6515</v>
      </c>
      <c r="F85" t="s">
        <v>8218</v>
      </c>
      <c r="G85" t="s">
        <v>8224</v>
      </c>
      <c r="H85" t="s">
        <v>8246</v>
      </c>
      <c r="I85">
        <v>1425821477</v>
      </c>
      <c r="J85">
        <v>1421937077</v>
      </c>
      <c r="K85" t="b">
        <v>0</v>
      </c>
      <c r="L85">
        <v>70</v>
      </c>
      <c r="M85" t="b">
        <v>1</v>
      </c>
      <c r="N85" t="s">
        <v>8283</v>
      </c>
      <c r="O85">
        <v>118</v>
      </c>
      <c r="P85">
        <v>93.07</v>
      </c>
      <c r="Q85" t="s">
        <v>8336</v>
      </c>
      <c r="R85" t="s">
        <v>8337</v>
      </c>
      <c r="S85" s="13">
        <v>42026.605057870373</v>
      </c>
      <c r="T85" s="13">
        <v>42071.563391203701</v>
      </c>
    </row>
    <row r="86" spans="1:20" ht="45" x14ac:dyDescent="0.25">
      <c r="A86">
        <v>1745</v>
      </c>
      <c r="B86" s="3" t="s">
        <v>1746</v>
      </c>
      <c r="C86" s="3" t="s">
        <v>5855</v>
      </c>
      <c r="D86" s="6">
        <v>7000</v>
      </c>
      <c r="E86" s="8">
        <v>7981</v>
      </c>
      <c r="F86" t="s">
        <v>8218</v>
      </c>
      <c r="G86" t="s">
        <v>8223</v>
      </c>
      <c r="H86" t="s">
        <v>8245</v>
      </c>
      <c r="I86">
        <v>1482372000</v>
      </c>
      <c r="J86">
        <v>1479276838</v>
      </c>
      <c r="K86" t="b">
        <v>0</v>
      </c>
      <c r="L86">
        <v>89</v>
      </c>
      <c r="M86" t="b">
        <v>1</v>
      </c>
      <c r="N86" t="s">
        <v>8283</v>
      </c>
      <c r="O86">
        <v>114</v>
      </c>
      <c r="P86">
        <v>89.67</v>
      </c>
      <c r="Q86" t="s">
        <v>8336</v>
      </c>
      <c r="R86" t="s">
        <v>8337</v>
      </c>
      <c r="S86" s="13">
        <v>42690.259699074071</v>
      </c>
      <c r="T86" s="13">
        <v>42726.083333333328</v>
      </c>
    </row>
    <row r="87" spans="1:20" ht="60" x14ac:dyDescent="0.25">
      <c r="A87">
        <v>1746</v>
      </c>
      <c r="B87" s="3" t="s">
        <v>1747</v>
      </c>
      <c r="C87" s="3" t="s">
        <v>5856</v>
      </c>
      <c r="D87" s="6">
        <v>15000</v>
      </c>
      <c r="E87" s="8">
        <v>22215</v>
      </c>
      <c r="F87" t="s">
        <v>8218</v>
      </c>
      <c r="G87" t="s">
        <v>8223</v>
      </c>
      <c r="H87" t="s">
        <v>8245</v>
      </c>
      <c r="I87">
        <v>1479952800</v>
      </c>
      <c r="J87">
        <v>1477368867</v>
      </c>
      <c r="K87" t="b">
        <v>0</v>
      </c>
      <c r="L87">
        <v>107</v>
      </c>
      <c r="M87" t="b">
        <v>1</v>
      </c>
      <c r="N87" t="s">
        <v>8283</v>
      </c>
      <c r="O87">
        <v>148</v>
      </c>
      <c r="P87">
        <v>207.62</v>
      </c>
      <c r="Q87" t="s">
        <v>8336</v>
      </c>
      <c r="R87" t="s">
        <v>8337</v>
      </c>
      <c r="S87" s="13">
        <v>42668.176701388889</v>
      </c>
      <c r="T87" s="13">
        <v>42698.083333333328</v>
      </c>
    </row>
    <row r="88" spans="1:20" ht="45" x14ac:dyDescent="0.25">
      <c r="A88">
        <v>1747</v>
      </c>
      <c r="B88" s="3" t="s">
        <v>1748</v>
      </c>
      <c r="C88" s="3" t="s">
        <v>5857</v>
      </c>
      <c r="D88" s="6">
        <v>9000</v>
      </c>
      <c r="E88" s="8">
        <v>9446</v>
      </c>
      <c r="F88" t="s">
        <v>8218</v>
      </c>
      <c r="G88" t="s">
        <v>8224</v>
      </c>
      <c r="H88" t="s">
        <v>8246</v>
      </c>
      <c r="I88">
        <v>1447426800</v>
      </c>
      <c r="J88">
        <v>1444904830</v>
      </c>
      <c r="K88" t="b">
        <v>0</v>
      </c>
      <c r="L88">
        <v>159</v>
      </c>
      <c r="M88" t="b">
        <v>1</v>
      </c>
      <c r="N88" t="s">
        <v>8283</v>
      </c>
      <c r="O88">
        <v>105</v>
      </c>
      <c r="P88">
        <v>59.41</v>
      </c>
      <c r="Q88" t="s">
        <v>8336</v>
      </c>
      <c r="R88" t="s">
        <v>8337</v>
      </c>
      <c r="S88" s="13">
        <v>42292.435532407413</v>
      </c>
      <c r="T88" s="13">
        <v>42321.625</v>
      </c>
    </row>
    <row r="89" spans="1:20" ht="45" x14ac:dyDescent="0.25">
      <c r="A89">
        <v>1748</v>
      </c>
      <c r="B89" s="3" t="s">
        <v>1749</v>
      </c>
      <c r="C89" s="3" t="s">
        <v>5858</v>
      </c>
      <c r="D89" s="6">
        <v>50000</v>
      </c>
      <c r="E89" s="8">
        <v>64974</v>
      </c>
      <c r="F89" t="s">
        <v>8218</v>
      </c>
      <c r="G89" t="s">
        <v>8228</v>
      </c>
      <c r="H89" t="s">
        <v>8250</v>
      </c>
      <c r="I89">
        <v>1441234143</v>
      </c>
      <c r="J89">
        <v>1438642143</v>
      </c>
      <c r="K89" t="b">
        <v>0</v>
      </c>
      <c r="L89">
        <v>181</v>
      </c>
      <c r="M89" t="b">
        <v>1</v>
      </c>
      <c r="N89" t="s">
        <v>8283</v>
      </c>
      <c r="O89">
        <v>130</v>
      </c>
      <c r="P89">
        <v>358.97</v>
      </c>
      <c r="Q89" t="s">
        <v>8336</v>
      </c>
      <c r="R89" t="s">
        <v>8337</v>
      </c>
      <c r="S89" s="13">
        <v>42219.950729166667</v>
      </c>
      <c r="T89" s="13">
        <v>42249.950729166667</v>
      </c>
    </row>
    <row r="90" spans="1:20" ht="30" x14ac:dyDescent="0.25">
      <c r="A90">
        <v>1749</v>
      </c>
      <c r="B90" s="3" t="s">
        <v>1750</v>
      </c>
      <c r="C90" s="3" t="s">
        <v>5859</v>
      </c>
      <c r="D90" s="6">
        <v>10050</v>
      </c>
      <c r="E90" s="8">
        <v>12410.5</v>
      </c>
      <c r="F90" t="s">
        <v>8218</v>
      </c>
      <c r="G90" t="s">
        <v>8242</v>
      </c>
      <c r="H90" t="s">
        <v>8248</v>
      </c>
      <c r="I90">
        <v>1488394800</v>
      </c>
      <c r="J90">
        <v>1485213921</v>
      </c>
      <c r="K90" t="b">
        <v>0</v>
      </c>
      <c r="L90">
        <v>131</v>
      </c>
      <c r="M90" t="b">
        <v>1</v>
      </c>
      <c r="N90" t="s">
        <v>8283</v>
      </c>
      <c r="O90">
        <v>123</v>
      </c>
      <c r="P90">
        <v>94.74</v>
      </c>
      <c r="Q90" t="s">
        <v>8336</v>
      </c>
      <c r="R90" t="s">
        <v>8337</v>
      </c>
      <c r="S90" s="13">
        <v>42758.975937499999</v>
      </c>
      <c r="T90" s="13">
        <v>42795.791666666672</v>
      </c>
    </row>
    <row r="91" spans="1:20" ht="45" x14ac:dyDescent="0.25">
      <c r="A91">
        <v>1750</v>
      </c>
      <c r="B91" s="3" t="s">
        <v>1751</v>
      </c>
      <c r="C91" s="3" t="s">
        <v>5860</v>
      </c>
      <c r="D91" s="6">
        <v>5000</v>
      </c>
      <c r="E91" s="8">
        <v>10081</v>
      </c>
      <c r="F91" t="s">
        <v>8218</v>
      </c>
      <c r="G91" t="s">
        <v>8223</v>
      </c>
      <c r="H91" t="s">
        <v>8245</v>
      </c>
      <c r="I91">
        <v>1461096304</v>
      </c>
      <c r="J91">
        <v>1458936304</v>
      </c>
      <c r="K91" t="b">
        <v>0</v>
      </c>
      <c r="L91">
        <v>125</v>
      </c>
      <c r="M91" t="b">
        <v>1</v>
      </c>
      <c r="N91" t="s">
        <v>8283</v>
      </c>
      <c r="O91">
        <v>202</v>
      </c>
      <c r="P91">
        <v>80.650000000000006</v>
      </c>
      <c r="Q91" t="s">
        <v>8336</v>
      </c>
      <c r="R91" t="s">
        <v>8337</v>
      </c>
      <c r="S91" s="13">
        <v>42454.836851851855</v>
      </c>
      <c r="T91" s="13">
        <v>42479.836851851855</v>
      </c>
    </row>
    <row r="92" spans="1:20" ht="30" x14ac:dyDescent="0.25">
      <c r="A92">
        <v>1751</v>
      </c>
      <c r="B92" s="3" t="s">
        <v>1752</v>
      </c>
      <c r="C92" s="3" t="s">
        <v>5861</v>
      </c>
      <c r="D92" s="6">
        <v>10000</v>
      </c>
      <c r="E92" s="8">
        <v>10290</v>
      </c>
      <c r="F92" t="s">
        <v>8218</v>
      </c>
      <c r="G92" t="s">
        <v>8223</v>
      </c>
      <c r="H92" t="s">
        <v>8245</v>
      </c>
      <c r="I92">
        <v>1426787123</v>
      </c>
      <c r="J92">
        <v>1424198723</v>
      </c>
      <c r="K92" t="b">
        <v>0</v>
      </c>
      <c r="L92">
        <v>61</v>
      </c>
      <c r="M92" t="b">
        <v>1</v>
      </c>
      <c r="N92" t="s">
        <v>8283</v>
      </c>
      <c r="O92">
        <v>103</v>
      </c>
      <c r="P92">
        <v>168.69</v>
      </c>
      <c r="Q92" t="s">
        <v>8336</v>
      </c>
      <c r="R92" t="s">
        <v>8337</v>
      </c>
      <c r="S92" s="13">
        <v>42052.7815162037</v>
      </c>
      <c r="T92" s="13">
        <v>42082.739849537036</v>
      </c>
    </row>
    <row r="93" spans="1:20" ht="30" x14ac:dyDescent="0.25">
      <c r="A93">
        <v>1752</v>
      </c>
      <c r="B93" s="3" t="s">
        <v>1753</v>
      </c>
      <c r="C93" s="3" t="s">
        <v>5862</v>
      </c>
      <c r="D93" s="6">
        <v>1200</v>
      </c>
      <c r="E93" s="8">
        <v>3122</v>
      </c>
      <c r="F93" t="s">
        <v>8218</v>
      </c>
      <c r="G93" t="s">
        <v>8224</v>
      </c>
      <c r="H93" t="s">
        <v>8246</v>
      </c>
      <c r="I93">
        <v>1476425082</v>
      </c>
      <c r="J93">
        <v>1473833082</v>
      </c>
      <c r="K93" t="b">
        <v>0</v>
      </c>
      <c r="L93">
        <v>90</v>
      </c>
      <c r="M93" t="b">
        <v>1</v>
      </c>
      <c r="N93" t="s">
        <v>8283</v>
      </c>
      <c r="O93">
        <v>260</v>
      </c>
      <c r="P93">
        <v>34.69</v>
      </c>
      <c r="Q93" t="s">
        <v>8336</v>
      </c>
      <c r="R93" t="s">
        <v>8337</v>
      </c>
      <c r="S93" s="13">
        <v>42627.253263888888</v>
      </c>
      <c r="T93" s="13">
        <v>42657.253263888888</v>
      </c>
    </row>
    <row r="94" spans="1:20" ht="45" x14ac:dyDescent="0.25">
      <c r="A94">
        <v>1753</v>
      </c>
      <c r="B94" s="3" t="s">
        <v>1754</v>
      </c>
      <c r="C94" s="3" t="s">
        <v>5863</v>
      </c>
      <c r="D94" s="6">
        <v>15000</v>
      </c>
      <c r="E94" s="8">
        <v>16200</v>
      </c>
      <c r="F94" t="s">
        <v>8218</v>
      </c>
      <c r="G94" t="s">
        <v>8231</v>
      </c>
      <c r="H94" t="s">
        <v>8252</v>
      </c>
      <c r="I94">
        <v>1458579568</v>
      </c>
      <c r="J94">
        <v>1455991168</v>
      </c>
      <c r="K94" t="b">
        <v>0</v>
      </c>
      <c r="L94">
        <v>35</v>
      </c>
      <c r="M94" t="b">
        <v>1</v>
      </c>
      <c r="N94" t="s">
        <v>8283</v>
      </c>
      <c r="O94">
        <v>108</v>
      </c>
      <c r="P94">
        <v>462.86</v>
      </c>
      <c r="Q94" t="s">
        <v>8336</v>
      </c>
      <c r="R94" t="s">
        <v>8337</v>
      </c>
      <c r="S94" s="13">
        <v>42420.74962962963</v>
      </c>
      <c r="T94" s="13">
        <v>42450.707962962959</v>
      </c>
    </row>
    <row r="95" spans="1:20" ht="45" x14ac:dyDescent="0.25">
      <c r="A95">
        <v>1754</v>
      </c>
      <c r="B95" s="3" t="s">
        <v>1755</v>
      </c>
      <c r="C95" s="3" t="s">
        <v>5864</v>
      </c>
      <c r="D95" s="6">
        <v>8500</v>
      </c>
      <c r="E95" s="8">
        <v>9395</v>
      </c>
      <c r="F95" t="s">
        <v>8218</v>
      </c>
      <c r="G95" t="s">
        <v>8228</v>
      </c>
      <c r="H95" t="s">
        <v>8250</v>
      </c>
      <c r="I95">
        <v>1428091353</v>
      </c>
      <c r="J95">
        <v>1425502953</v>
      </c>
      <c r="K95" t="b">
        <v>0</v>
      </c>
      <c r="L95">
        <v>90</v>
      </c>
      <c r="M95" t="b">
        <v>1</v>
      </c>
      <c r="N95" t="s">
        <v>8283</v>
      </c>
      <c r="O95">
        <v>111</v>
      </c>
      <c r="P95">
        <v>104.39</v>
      </c>
      <c r="Q95" t="s">
        <v>8336</v>
      </c>
      <c r="R95" t="s">
        <v>8337</v>
      </c>
      <c r="S95" s="13">
        <v>42067.876770833333</v>
      </c>
      <c r="T95" s="13">
        <v>42097.835104166668</v>
      </c>
    </row>
    <row r="96" spans="1:20" ht="45" x14ac:dyDescent="0.25">
      <c r="A96">
        <v>1755</v>
      </c>
      <c r="B96" s="3" t="s">
        <v>1756</v>
      </c>
      <c r="C96" s="3" t="s">
        <v>5865</v>
      </c>
      <c r="D96" s="6">
        <v>25</v>
      </c>
      <c r="E96" s="8">
        <v>30</v>
      </c>
      <c r="F96" t="s">
        <v>8218</v>
      </c>
      <c r="G96" t="s">
        <v>8223</v>
      </c>
      <c r="H96" t="s">
        <v>8245</v>
      </c>
      <c r="I96">
        <v>1444071361</v>
      </c>
      <c r="J96">
        <v>1441479361</v>
      </c>
      <c r="K96" t="b">
        <v>0</v>
      </c>
      <c r="L96">
        <v>4</v>
      </c>
      <c r="M96" t="b">
        <v>1</v>
      </c>
      <c r="N96" t="s">
        <v>8283</v>
      </c>
      <c r="O96">
        <v>120</v>
      </c>
      <c r="P96">
        <v>7.5</v>
      </c>
      <c r="Q96" t="s">
        <v>8336</v>
      </c>
      <c r="R96" t="s">
        <v>8337</v>
      </c>
      <c r="S96" s="13">
        <v>42252.788900462961</v>
      </c>
      <c r="T96" s="13">
        <v>42282.788900462961</v>
      </c>
    </row>
    <row r="97" spans="1:20" ht="45" x14ac:dyDescent="0.25">
      <c r="A97">
        <v>1756</v>
      </c>
      <c r="B97" s="3" t="s">
        <v>1757</v>
      </c>
      <c r="C97" s="3" t="s">
        <v>5866</v>
      </c>
      <c r="D97" s="6">
        <v>5500</v>
      </c>
      <c r="E97" s="8">
        <v>5655.6</v>
      </c>
      <c r="F97" t="s">
        <v>8218</v>
      </c>
      <c r="G97" t="s">
        <v>8223</v>
      </c>
      <c r="H97" t="s">
        <v>8245</v>
      </c>
      <c r="I97">
        <v>1472443269</v>
      </c>
      <c r="J97">
        <v>1468987269</v>
      </c>
      <c r="K97" t="b">
        <v>0</v>
      </c>
      <c r="L97">
        <v>120</v>
      </c>
      <c r="M97" t="b">
        <v>1</v>
      </c>
      <c r="N97" t="s">
        <v>8283</v>
      </c>
      <c r="O97">
        <v>103</v>
      </c>
      <c r="P97">
        <v>47.13</v>
      </c>
      <c r="Q97" t="s">
        <v>8336</v>
      </c>
      <c r="R97" t="s">
        <v>8337</v>
      </c>
      <c r="S97" s="13">
        <v>42571.167465277773</v>
      </c>
      <c r="T97" s="13">
        <v>42611.167465277773</v>
      </c>
    </row>
    <row r="98" spans="1:20" ht="45" x14ac:dyDescent="0.25">
      <c r="A98">
        <v>1757</v>
      </c>
      <c r="B98" s="3" t="s">
        <v>1758</v>
      </c>
      <c r="C98" s="3" t="s">
        <v>5867</v>
      </c>
      <c r="D98" s="6">
        <v>5000</v>
      </c>
      <c r="E98" s="8">
        <v>5800</v>
      </c>
      <c r="F98" t="s">
        <v>8218</v>
      </c>
      <c r="G98" t="s">
        <v>8223</v>
      </c>
      <c r="H98" t="s">
        <v>8245</v>
      </c>
      <c r="I98">
        <v>1485631740</v>
      </c>
      <c r="J98">
        <v>1483041083</v>
      </c>
      <c r="K98" t="b">
        <v>0</v>
      </c>
      <c r="L98">
        <v>14</v>
      </c>
      <c r="M98" t="b">
        <v>1</v>
      </c>
      <c r="N98" t="s">
        <v>8283</v>
      </c>
      <c r="O98">
        <v>116</v>
      </c>
      <c r="P98">
        <v>414.29</v>
      </c>
      <c r="Q98" t="s">
        <v>8336</v>
      </c>
      <c r="R98" t="s">
        <v>8337</v>
      </c>
      <c r="S98" s="13">
        <v>42733.827349537038</v>
      </c>
      <c r="T98" s="13">
        <v>42763.811805555553</v>
      </c>
    </row>
    <row r="99" spans="1:20" ht="60" x14ac:dyDescent="0.25">
      <c r="A99">
        <v>1758</v>
      </c>
      <c r="B99" s="3" t="s">
        <v>1759</v>
      </c>
      <c r="C99" s="3" t="s">
        <v>5868</v>
      </c>
      <c r="D99" s="6">
        <v>1000</v>
      </c>
      <c r="E99" s="8">
        <v>1147</v>
      </c>
      <c r="F99" t="s">
        <v>8218</v>
      </c>
      <c r="G99" t="s">
        <v>8223</v>
      </c>
      <c r="H99" t="s">
        <v>8245</v>
      </c>
      <c r="I99">
        <v>1468536992</v>
      </c>
      <c r="J99">
        <v>1463352992</v>
      </c>
      <c r="K99" t="b">
        <v>0</v>
      </c>
      <c r="L99">
        <v>27</v>
      </c>
      <c r="M99" t="b">
        <v>1</v>
      </c>
      <c r="N99" t="s">
        <v>8283</v>
      </c>
      <c r="O99">
        <v>115</v>
      </c>
      <c r="P99">
        <v>42.48</v>
      </c>
      <c r="Q99" t="s">
        <v>8336</v>
      </c>
      <c r="R99" t="s">
        <v>8337</v>
      </c>
      <c r="S99" s="13">
        <v>42505.955925925926</v>
      </c>
      <c r="T99" s="13">
        <v>42565.955925925926</v>
      </c>
    </row>
    <row r="100" spans="1:20" ht="30" x14ac:dyDescent="0.25">
      <c r="A100">
        <v>1759</v>
      </c>
      <c r="B100" s="3" t="s">
        <v>1760</v>
      </c>
      <c r="C100" s="3" t="s">
        <v>5869</v>
      </c>
      <c r="D100" s="6">
        <v>5000</v>
      </c>
      <c r="E100" s="8">
        <v>5330</v>
      </c>
      <c r="F100" t="s">
        <v>8218</v>
      </c>
      <c r="G100" t="s">
        <v>8223</v>
      </c>
      <c r="H100" t="s">
        <v>8245</v>
      </c>
      <c r="I100">
        <v>1427309629</v>
      </c>
      <c r="J100">
        <v>1425585229</v>
      </c>
      <c r="K100" t="b">
        <v>0</v>
      </c>
      <c r="L100">
        <v>49</v>
      </c>
      <c r="M100" t="b">
        <v>1</v>
      </c>
      <c r="N100" t="s">
        <v>8283</v>
      </c>
      <c r="O100">
        <v>107</v>
      </c>
      <c r="P100">
        <v>108.78</v>
      </c>
      <c r="Q100" t="s">
        <v>8336</v>
      </c>
      <c r="R100" t="s">
        <v>8337</v>
      </c>
      <c r="S100" s="13">
        <v>42068.829039351855</v>
      </c>
      <c r="T100" s="13">
        <v>42088.787372685183</v>
      </c>
    </row>
    <row r="101" spans="1:20" ht="60" x14ac:dyDescent="0.25">
      <c r="A101">
        <v>1760</v>
      </c>
      <c r="B101" s="3" t="s">
        <v>1761</v>
      </c>
      <c r="C101" s="3" t="s">
        <v>5870</v>
      </c>
      <c r="D101" s="6">
        <v>5000</v>
      </c>
      <c r="E101" s="8">
        <v>8272</v>
      </c>
      <c r="F101" t="s">
        <v>8218</v>
      </c>
      <c r="G101" t="s">
        <v>8223</v>
      </c>
      <c r="H101" t="s">
        <v>8245</v>
      </c>
      <c r="I101">
        <v>1456416513</v>
      </c>
      <c r="J101">
        <v>1454688513</v>
      </c>
      <c r="K101" t="b">
        <v>0</v>
      </c>
      <c r="L101">
        <v>102</v>
      </c>
      <c r="M101" t="b">
        <v>1</v>
      </c>
      <c r="N101" t="s">
        <v>8283</v>
      </c>
      <c r="O101">
        <v>165</v>
      </c>
      <c r="P101">
        <v>81.099999999999994</v>
      </c>
      <c r="Q101" t="s">
        <v>8336</v>
      </c>
      <c r="R101" t="s">
        <v>8337</v>
      </c>
      <c r="S101" s="13">
        <v>42405.67260416667</v>
      </c>
      <c r="T101" s="13">
        <v>42425.67260416667</v>
      </c>
    </row>
    <row r="102" spans="1:20" ht="30" x14ac:dyDescent="0.25">
      <c r="A102">
        <v>1761</v>
      </c>
      <c r="B102" s="3" t="s">
        <v>1762</v>
      </c>
      <c r="C102" s="3" t="s">
        <v>5871</v>
      </c>
      <c r="D102" s="6">
        <v>100</v>
      </c>
      <c r="E102" s="8">
        <v>155</v>
      </c>
      <c r="F102" t="s">
        <v>8218</v>
      </c>
      <c r="G102" t="s">
        <v>8224</v>
      </c>
      <c r="H102" t="s">
        <v>8246</v>
      </c>
      <c r="I102">
        <v>1442065060</v>
      </c>
      <c r="J102">
        <v>1437745060</v>
      </c>
      <c r="K102" t="b">
        <v>0</v>
      </c>
      <c r="L102">
        <v>3</v>
      </c>
      <c r="M102" t="b">
        <v>1</v>
      </c>
      <c r="N102" t="s">
        <v>8283</v>
      </c>
      <c r="O102">
        <v>155</v>
      </c>
      <c r="P102">
        <v>51.67</v>
      </c>
      <c r="Q102" t="s">
        <v>8336</v>
      </c>
      <c r="R102" t="s">
        <v>8337</v>
      </c>
      <c r="S102" s="13">
        <v>42209.567824074074</v>
      </c>
      <c r="T102" s="13">
        <v>42259.567824074074</v>
      </c>
    </row>
    <row r="103" spans="1:20" ht="30" x14ac:dyDescent="0.25">
      <c r="A103">
        <v>1762</v>
      </c>
      <c r="B103" s="3" t="s">
        <v>1763</v>
      </c>
      <c r="C103" s="3" t="s">
        <v>5872</v>
      </c>
      <c r="D103" s="6">
        <v>100</v>
      </c>
      <c r="E103" s="8">
        <v>885</v>
      </c>
      <c r="F103" t="s">
        <v>8218</v>
      </c>
      <c r="G103" t="s">
        <v>8223</v>
      </c>
      <c r="H103" t="s">
        <v>8245</v>
      </c>
      <c r="I103">
        <v>1457739245</v>
      </c>
      <c r="J103">
        <v>1455147245</v>
      </c>
      <c r="K103" t="b">
        <v>0</v>
      </c>
      <c r="L103">
        <v>25</v>
      </c>
      <c r="M103" t="b">
        <v>1</v>
      </c>
      <c r="N103" t="s">
        <v>8283</v>
      </c>
      <c r="O103">
        <v>885</v>
      </c>
      <c r="P103">
        <v>35.4</v>
      </c>
      <c r="Q103" t="s">
        <v>8336</v>
      </c>
      <c r="R103" t="s">
        <v>8337</v>
      </c>
      <c r="S103" s="13">
        <v>42410.982002314813</v>
      </c>
      <c r="T103" s="13">
        <v>42440.982002314813</v>
      </c>
    </row>
    <row r="104" spans="1:20" ht="60" x14ac:dyDescent="0.25">
      <c r="A104">
        <v>1763</v>
      </c>
      <c r="B104" s="3" t="s">
        <v>1764</v>
      </c>
      <c r="C104" s="3" t="s">
        <v>5873</v>
      </c>
      <c r="D104" s="6">
        <v>12000</v>
      </c>
      <c r="E104" s="8">
        <v>12229</v>
      </c>
      <c r="F104" t="s">
        <v>8218</v>
      </c>
      <c r="G104" t="s">
        <v>8223</v>
      </c>
      <c r="H104" t="s">
        <v>8245</v>
      </c>
      <c r="I104">
        <v>1477255840</v>
      </c>
      <c r="J104">
        <v>1474663840</v>
      </c>
      <c r="K104" t="b">
        <v>0</v>
      </c>
      <c r="L104">
        <v>118</v>
      </c>
      <c r="M104" t="b">
        <v>1</v>
      </c>
      <c r="N104" t="s">
        <v>8283</v>
      </c>
      <c r="O104">
        <v>102</v>
      </c>
      <c r="P104">
        <v>103.64</v>
      </c>
      <c r="Q104" t="s">
        <v>8336</v>
      </c>
      <c r="R104" t="s">
        <v>8337</v>
      </c>
      <c r="S104" s="13">
        <v>42636.868518518517</v>
      </c>
      <c r="T104" s="13">
        <v>42666.868518518517</v>
      </c>
    </row>
  </sheetData>
  <conditionalFormatting sqref="F1:F104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04 O1:P1 R1:T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FC0B3-64FC-418E-8C46-3AA944B2F22F}">
  <dimension ref="A1:T58"/>
  <sheetViews>
    <sheetView workbookViewId="0">
      <selection activeCell="C10" sqref="C10"/>
    </sheetView>
  </sheetViews>
  <sheetFormatPr defaultRowHeight="15" x14ac:dyDescent="0.25"/>
  <cols>
    <col min="1" max="1" width="5" bestFit="1" customWidth="1"/>
    <col min="2" max="2" width="28.5703125" bestFit="1" customWidth="1"/>
    <col min="3" max="3" width="42.85546875" bestFit="1" customWidth="1"/>
    <col min="4" max="4" width="11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1764</v>
      </c>
      <c r="B2" s="3" t="s">
        <v>1765</v>
      </c>
      <c r="C2" s="3" t="s">
        <v>5874</v>
      </c>
      <c r="D2" s="6">
        <v>11000</v>
      </c>
      <c r="E2" s="8">
        <v>2156</v>
      </c>
      <c r="F2" t="s">
        <v>8220</v>
      </c>
      <c r="G2" t="s">
        <v>8224</v>
      </c>
      <c r="H2" t="s">
        <v>8246</v>
      </c>
      <c r="I2">
        <v>1407065979</v>
      </c>
      <c r="J2">
        <v>1404560379</v>
      </c>
      <c r="K2" t="b">
        <v>1</v>
      </c>
      <c r="L2">
        <v>39</v>
      </c>
      <c r="M2" t="b">
        <v>0</v>
      </c>
      <c r="N2" t="s">
        <v>8283</v>
      </c>
      <c r="O2">
        <v>20</v>
      </c>
      <c r="P2">
        <v>55.28</v>
      </c>
      <c r="Q2" t="s">
        <v>8336</v>
      </c>
      <c r="R2" t="s">
        <v>8337</v>
      </c>
      <c r="S2" s="13">
        <v>41825.485868055555</v>
      </c>
      <c r="T2" s="13">
        <v>41854.485868055555</v>
      </c>
    </row>
    <row r="3" spans="1:20" ht="45" x14ac:dyDescent="0.25">
      <c r="A3">
        <v>1765</v>
      </c>
      <c r="B3" s="3" t="s">
        <v>1766</v>
      </c>
      <c r="C3" s="3" t="s">
        <v>5875</v>
      </c>
      <c r="D3" s="6">
        <v>12500</v>
      </c>
      <c r="E3" s="8">
        <v>7433.48</v>
      </c>
      <c r="F3" t="s">
        <v>8220</v>
      </c>
      <c r="G3" t="s">
        <v>8223</v>
      </c>
      <c r="H3" t="s">
        <v>8245</v>
      </c>
      <c r="I3">
        <v>1407972712</v>
      </c>
      <c r="J3">
        <v>1405380712</v>
      </c>
      <c r="K3" t="b">
        <v>1</v>
      </c>
      <c r="L3">
        <v>103</v>
      </c>
      <c r="M3" t="b">
        <v>0</v>
      </c>
      <c r="N3" t="s">
        <v>8283</v>
      </c>
      <c r="O3">
        <v>59</v>
      </c>
      <c r="P3">
        <v>72.17</v>
      </c>
      <c r="Q3" t="s">
        <v>8336</v>
      </c>
      <c r="R3" t="s">
        <v>8337</v>
      </c>
      <c r="S3" s="13">
        <v>41834.980462962965</v>
      </c>
      <c r="T3" s="13">
        <v>41864.980462962965</v>
      </c>
    </row>
    <row r="4" spans="1:20" ht="30" x14ac:dyDescent="0.25">
      <c r="A4">
        <v>1766</v>
      </c>
      <c r="B4" s="3" t="s">
        <v>1767</v>
      </c>
      <c r="C4" s="3" t="s">
        <v>5876</v>
      </c>
      <c r="D4" s="6">
        <v>1500</v>
      </c>
      <c r="E4" s="8">
        <v>0</v>
      </c>
      <c r="F4" t="s">
        <v>8220</v>
      </c>
      <c r="G4" t="s">
        <v>8225</v>
      </c>
      <c r="H4" t="s">
        <v>8247</v>
      </c>
      <c r="I4">
        <v>1408999088</v>
      </c>
      <c r="J4">
        <v>1407184688</v>
      </c>
      <c r="K4" t="b">
        <v>1</v>
      </c>
      <c r="L4">
        <v>0</v>
      </c>
      <c r="M4" t="b">
        <v>0</v>
      </c>
      <c r="N4" t="s">
        <v>8283</v>
      </c>
      <c r="O4">
        <v>0</v>
      </c>
      <c r="P4">
        <v>0</v>
      </c>
      <c r="Q4" t="s">
        <v>8336</v>
      </c>
      <c r="R4" t="s">
        <v>8337</v>
      </c>
      <c r="S4" s="13">
        <v>41855.859814814816</v>
      </c>
      <c r="T4" s="13">
        <v>41876.859814814816</v>
      </c>
    </row>
    <row r="5" spans="1:20" ht="30" x14ac:dyDescent="0.25">
      <c r="A5">
        <v>1767</v>
      </c>
      <c r="B5" s="3" t="s">
        <v>1768</v>
      </c>
      <c r="C5" s="3" t="s">
        <v>5877</v>
      </c>
      <c r="D5" s="6">
        <v>5000</v>
      </c>
      <c r="E5" s="8">
        <v>2286</v>
      </c>
      <c r="F5" t="s">
        <v>8220</v>
      </c>
      <c r="G5" t="s">
        <v>8223</v>
      </c>
      <c r="H5" t="s">
        <v>8245</v>
      </c>
      <c r="I5">
        <v>1407080884</v>
      </c>
      <c r="J5">
        <v>1404488884</v>
      </c>
      <c r="K5" t="b">
        <v>1</v>
      </c>
      <c r="L5">
        <v>39</v>
      </c>
      <c r="M5" t="b">
        <v>0</v>
      </c>
      <c r="N5" t="s">
        <v>8283</v>
      </c>
      <c r="O5">
        <v>46</v>
      </c>
      <c r="P5">
        <v>58.62</v>
      </c>
      <c r="Q5" t="s">
        <v>8336</v>
      </c>
      <c r="R5" t="s">
        <v>8337</v>
      </c>
      <c r="S5" s="13">
        <v>41824.658379629633</v>
      </c>
      <c r="T5" s="13">
        <v>41854.658379629633</v>
      </c>
    </row>
    <row r="6" spans="1:20" ht="45" x14ac:dyDescent="0.25">
      <c r="A6">
        <v>1768</v>
      </c>
      <c r="B6" s="3" t="s">
        <v>1769</v>
      </c>
      <c r="C6" s="3" t="s">
        <v>5878</v>
      </c>
      <c r="D6" s="6">
        <v>5000</v>
      </c>
      <c r="E6" s="8">
        <v>187</v>
      </c>
      <c r="F6" t="s">
        <v>8220</v>
      </c>
      <c r="G6" t="s">
        <v>8223</v>
      </c>
      <c r="H6" t="s">
        <v>8245</v>
      </c>
      <c r="I6">
        <v>1411824444</v>
      </c>
      <c r="J6">
        <v>1406640444</v>
      </c>
      <c r="K6" t="b">
        <v>1</v>
      </c>
      <c r="L6">
        <v>15</v>
      </c>
      <c r="M6" t="b">
        <v>0</v>
      </c>
      <c r="N6" t="s">
        <v>8283</v>
      </c>
      <c r="O6">
        <v>4</v>
      </c>
      <c r="P6">
        <v>12.47</v>
      </c>
      <c r="Q6" t="s">
        <v>8336</v>
      </c>
      <c r="R6" t="s">
        <v>8337</v>
      </c>
      <c r="S6" s="13">
        <v>41849.560694444444</v>
      </c>
      <c r="T6" s="13">
        <v>41909.560694444444</v>
      </c>
    </row>
    <row r="7" spans="1:20" ht="45" x14ac:dyDescent="0.25">
      <c r="A7">
        <v>1769</v>
      </c>
      <c r="B7" s="3" t="s">
        <v>1770</v>
      </c>
      <c r="C7" s="3" t="s">
        <v>5879</v>
      </c>
      <c r="D7" s="6">
        <v>40000</v>
      </c>
      <c r="E7" s="8">
        <v>1081</v>
      </c>
      <c r="F7" t="s">
        <v>8220</v>
      </c>
      <c r="G7" t="s">
        <v>8223</v>
      </c>
      <c r="H7" t="s">
        <v>8245</v>
      </c>
      <c r="I7">
        <v>1421177959</v>
      </c>
      <c r="J7">
        <v>1418585959</v>
      </c>
      <c r="K7" t="b">
        <v>1</v>
      </c>
      <c r="L7">
        <v>22</v>
      </c>
      <c r="M7" t="b">
        <v>0</v>
      </c>
      <c r="N7" t="s">
        <v>8283</v>
      </c>
      <c r="O7">
        <v>3</v>
      </c>
      <c r="P7">
        <v>49.14</v>
      </c>
      <c r="Q7" t="s">
        <v>8336</v>
      </c>
      <c r="R7" t="s">
        <v>8337</v>
      </c>
      <c r="S7" s="13">
        <v>41987.818969907406</v>
      </c>
      <c r="T7" s="13">
        <v>42017.818969907406</v>
      </c>
    </row>
    <row r="8" spans="1:20" ht="45" x14ac:dyDescent="0.25">
      <c r="A8">
        <v>1770</v>
      </c>
      <c r="B8" s="3" t="s">
        <v>1771</v>
      </c>
      <c r="C8" s="3" t="s">
        <v>5880</v>
      </c>
      <c r="D8" s="6">
        <v>24500</v>
      </c>
      <c r="E8" s="8">
        <v>13846</v>
      </c>
      <c r="F8" t="s">
        <v>8220</v>
      </c>
      <c r="G8" t="s">
        <v>8223</v>
      </c>
      <c r="H8" t="s">
        <v>8245</v>
      </c>
      <c r="I8">
        <v>1413312194</v>
      </c>
      <c r="J8">
        <v>1410288194</v>
      </c>
      <c r="K8" t="b">
        <v>1</v>
      </c>
      <c r="L8">
        <v>92</v>
      </c>
      <c r="M8" t="b">
        <v>0</v>
      </c>
      <c r="N8" t="s">
        <v>8283</v>
      </c>
      <c r="O8">
        <v>57</v>
      </c>
      <c r="P8">
        <v>150.5</v>
      </c>
      <c r="Q8" t="s">
        <v>8336</v>
      </c>
      <c r="R8" t="s">
        <v>8337</v>
      </c>
      <c r="S8" s="13">
        <v>41891.780023148152</v>
      </c>
      <c r="T8" s="13">
        <v>41926.780023148152</v>
      </c>
    </row>
    <row r="9" spans="1:20" ht="45" x14ac:dyDescent="0.25">
      <c r="A9">
        <v>1771</v>
      </c>
      <c r="B9" s="3" t="s">
        <v>1772</v>
      </c>
      <c r="C9" s="3" t="s">
        <v>5881</v>
      </c>
      <c r="D9" s="6">
        <v>4200</v>
      </c>
      <c r="E9" s="8">
        <v>895</v>
      </c>
      <c r="F9" t="s">
        <v>8220</v>
      </c>
      <c r="G9" t="s">
        <v>8224</v>
      </c>
      <c r="H9" t="s">
        <v>8246</v>
      </c>
      <c r="I9">
        <v>1414107040</v>
      </c>
      <c r="J9">
        <v>1411515040</v>
      </c>
      <c r="K9" t="b">
        <v>1</v>
      </c>
      <c r="L9">
        <v>25</v>
      </c>
      <c r="M9" t="b">
        <v>0</v>
      </c>
      <c r="N9" t="s">
        <v>8283</v>
      </c>
      <c r="O9">
        <v>21</v>
      </c>
      <c r="P9">
        <v>35.799999999999997</v>
      </c>
      <c r="Q9" t="s">
        <v>8336</v>
      </c>
      <c r="R9" t="s">
        <v>8337</v>
      </c>
      <c r="S9" s="13">
        <v>41905.979629629634</v>
      </c>
      <c r="T9" s="13">
        <v>41935.979629629634</v>
      </c>
    </row>
    <row r="10" spans="1:20" ht="45" x14ac:dyDescent="0.25">
      <c r="A10">
        <v>1772</v>
      </c>
      <c r="B10" s="3" t="s">
        <v>1773</v>
      </c>
      <c r="C10" s="3" t="s">
        <v>5882</v>
      </c>
      <c r="D10" s="6">
        <v>5500</v>
      </c>
      <c r="E10" s="8">
        <v>858</v>
      </c>
      <c r="F10" t="s">
        <v>8220</v>
      </c>
      <c r="G10" t="s">
        <v>8224</v>
      </c>
      <c r="H10" t="s">
        <v>8246</v>
      </c>
      <c r="I10">
        <v>1404666836</v>
      </c>
      <c r="J10">
        <v>1399482836</v>
      </c>
      <c r="K10" t="b">
        <v>1</v>
      </c>
      <c r="L10">
        <v>19</v>
      </c>
      <c r="M10" t="b">
        <v>0</v>
      </c>
      <c r="N10" t="s">
        <v>8283</v>
      </c>
      <c r="O10">
        <v>16</v>
      </c>
      <c r="P10">
        <v>45.16</v>
      </c>
      <c r="Q10" t="s">
        <v>8336</v>
      </c>
      <c r="R10" t="s">
        <v>8337</v>
      </c>
      <c r="S10" s="13">
        <v>41766.718009259261</v>
      </c>
      <c r="T10" s="13">
        <v>41826.718009259261</v>
      </c>
    </row>
    <row r="11" spans="1:20" ht="60" x14ac:dyDescent="0.25">
      <c r="A11">
        <v>1773</v>
      </c>
      <c r="B11" s="3" t="s">
        <v>1774</v>
      </c>
      <c r="C11" s="3" t="s">
        <v>5883</v>
      </c>
      <c r="D11" s="6">
        <v>30000</v>
      </c>
      <c r="E11" s="8">
        <v>1877</v>
      </c>
      <c r="F11" t="s">
        <v>8220</v>
      </c>
      <c r="G11" t="s">
        <v>8223</v>
      </c>
      <c r="H11" t="s">
        <v>8245</v>
      </c>
      <c r="I11">
        <v>1421691298</v>
      </c>
      <c r="J11">
        <v>1417803298</v>
      </c>
      <c r="K11" t="b">
        <v>1</v>
      </c>
      <c r="L11">
        <v>19</v>
      </c>
      <c r="M11" t="b">
        <v>0</v>
      </c>
      <c r="N11" t="s">
        <v>8283</v>
      </c>
      <c r="O11">
        <v>6</v>
      </c>
      <c r="P11">
        <v>98.79</v>
      </c>
      <c r="Q11" t="s">
        <v>8336</v>
      </c>
      <c r="R11" t="s">
        <v>8337</v>
      </c>
      <c r="S11" s="13">
        <v>41978.760393518518</v>
      </c>
      <c r="T11" s="13">
        <v>42023.760393518518</v>
      </c>
    </row>
    <row r="12" spans="1:20" ht="45" x14ac:dyDescent="0.25">
      <c r="A12">
        <v>1774</v>
      </c>
      <c r="B12" s="3" t="s">
        <v>1775</v>
      </c>
      <c r="C12" s="3" t="s">
        <v>5884</v>
      </c>
      <c r="D12" s="6">
        <v>2500</v>
      </c>
      <c r="E12" s="8">
        <v>1148</v>
      </c>
      <c r="F12" t="s">
        <v>8220</v>
      </c>
      <c r="G12" t="s">
        <v>8223</v>
      </c>
      <c r="H12" t="s">
        <v>8245</v>
      </c>
      <c r="I12">
        <v>1417273140</v>
      </c>
      <c r="J12">
        <v>1413609292</v>
      </c>
      <c r="K12" t="b">
        <v>1</v>
      </c>
      <c r="L12">
        <v>13</v>
      </c>
      <c r="M12" t="b">
        <v>0</v>
      </c>
      <c r="N12" t="s">
        <v>8283</v>
      </c>
      <c r="O12">
        <v>46</v>
      </c>
      <c r="P12">
        <v>88.31</v>
      </c>
      <c r="Q12" t="s">
        <v>8336</v>
      </c>
      <c r="R12" t="s">
        <v>8337</v>
      </c>
      <c r="S12" s="13">
        <v>41930.218657407408</v>
      </c>
      <c r="T12" s="13">
        <v>41972.624305555553</v>
      </c>
    </row>
    <row r="13" spans="1:20" ht="45" x14ac:dyDescent="0.25">
      <c r="A13">
        <v>1775</v>
      </c>
      <c r="B13" s="3" t="s">
        <v>1776</v>
      </c>
      <c r="C13" s="3" t="s">
        <v>5885</v>
      </c>
      <c r="D13" s="6">
        <v>32500</v>
      </c>
      <c r="E13" s="8">
        <v>21158</v>
      </c>
      <c r="F13" t="s">
        <v>8220</v>
      </c>
      <c r="G13" t="s">
        <v>8223</v>
      </c>
      <c r="H13" t="s">
        <v>8245</v>
      </c>
      <c r="I13">
        <v>1414193160</v>
      </c>
      <c r="J13">
        <v>1410305160</v>
      </c>
      <c r="K13" t="b">
        <v>1</v>
      </c>
      <c r="L13">
        <v>124</v>
      </c>
      <c r="M13" t="b">
        <v>0</v>
      </c>
      <c r="N13" t="s">
        <v>8283</v>
      </c>
      <c r="O13">
        <v>65</v>
      </c>
      <c r="P13">
        <v>170.63</v>
      </c>
      <c r="Q13" t="s">
        <v>8336</v>
      </c>
      <c r="R13" t="s">
        <v>8337</v>
      </c>
      <c r="S13" s="13">
        <v>41891.976388888892</v>
      </c>
      <c r="T13" s="13">
        <v>41936.976388888892</v>
      </c>
    </row>
    <row r="14" spans="1:20" ht="45" x14ac:dyDescent="0.25">
      <c r="A14">
        <v>1776</v>
      </c>
      <c r="B14" s="3" t="s">
        <v>1777</v>
      </c>
      <c r="C14" s="3" t="s">
        <v>5886</v>
      </c>
      <c r="D14" s="6">
        <v>5000</v>
      </c>
      <c r="E14" s="8">
        <v>335</v>
      </c>
      <c r="F14" t="s">
        <v>8220</v>
      </c>
      <c r="G14" t="s">
        <v>8224</v>
      </c>
      <c r="H14" t="s">
        <v>8246</v>
      </c>
      <c r="I14">
        <v>1414623471</v>
      </c>
      <c r="J14">
        <v>1411513071</v>
      </c>
      <c r="K14" t="b">
        <v>1</v>
      </c>
      <c r="L14">
        <v>4</v>
      </c>
      <c r="M14" t="b">
        <v>0</v>
      </c>
      <c r="N14" t="s">
        <v>8283</v>
      </c>
      <c r="O14">
        <v>7</v>
      </c>
      <c r="P14">
        <v>83.75</v>
      </c>
      <c r="Q14" t="s">
        <v>8336</v>
      </c>
      <c r="R14" t="s">
        <v>8337</v>
      </c>
      <c r="S14" s="13">
        <v>41905.95684027778</v>
      </c>
      <c r="T14" s="13">
        <v>41941.95684027778</v>
      </c>
    </row>
    <row r="15" spans="1:20" ht="60" x14ac:dyDescent="0.25">
      <c r="A15">
        <v>1777</v>
      </c>
      <c r="B15" s="3" t="s">
        <v>1778</v>
      </c>
      <c r="C15" s="3" t="s">
        <v>5887</v>
      </c>
      <c r="D15" s="6">
        <v>4800</v>
      </c>
      <c r="E15" s="8">
        <v>651</v>
      </c>
      <c r="F15" t="s">
        <v>8220</v>
      </c>
      <c r="G15" t="s">
        <v>8232</v>
      </c>
      <c r="H15" t="s">
        <v>8248</v>
      </c>
      <c r="I15">
        <v>1424421253</v>
      </c>
      <c r="J15">
        <v>1421829253</v>
      </c>
      <c r="K15" t="b">
        <v>1</v>
      </c>
      <c r="L15">
        <v>10</v>
      </c>
      <c r="M15" t="b">
        <v>0</v>
      </c>
      <c r="N15" t="s">
        <v>8283</v>
      </c>
      <c r="O15">
        <v>14</v>
      </c>
      <c r="P15">
        <v>65.099999999999994</v>
      </c>
      <c r="Q15" t="s">
        <v>8336</v>
      </c>
      <c r="R15" t="s">
        <v>8337</v>
      </c>
      <c r="S15" s="13">
        <v>42025.357094907406</v>
      </c>
      <c r="T15" s="13">
        <v>42055.357094907406</v>
      </c>
    </row>
    <row r="16" spans="1:20" ht="45" x14ac:dyDescent="0.25">
      <c r="A16">
        <v>1778</v>
      </c>
      <c r="B16" s="3" t="s">
        <v>1779</v>
      </c>
      <c r="C16" s="3" t="s">
        <v>5888</v>
      </c>
      <c r="D16" s="6">
        <v>50000</v>
      </c>
      <c r="E16" s="8">
        <v>995</v>
      </c>
      <c r="F16" t="s">
        <v>8220</v>
      </c>
      <c r="G16" t="s">
        <v>8223</v>
      </c>
      <c r="H16" t="s">
        <v>8245</v>
      </c>
      <c r="I16">
        <v>1427485395</v>
      </c>
      <c r="J16">
        <v>1423600995</v>
      </c>
      <c r="K16" t="b">
        <v>1</v>
      </c>
      <c r="L16">
        <v>15</v>
      </c>
      <c r="M16" t="b">
        <v>0</v>
      </c>
      <c r="N16" t="s">
        <v>8283</v>
      </c>
      <c r="O16">
        <v>2</v>
      </c>
      <c r="P16">
        <v>66.33</v>
      </c>
      <c r="Q16" t="s">
        <v>8336</v>
      </c>
      <c r="R16" t="s">
        <v>8337</v>
      </c>
      <c r="S16" s="13">
        <v>42045.86336805555</v>
      </c>
      <c r="T16" s="13">
        <v>42090.821701388893</v>
      </c>
    </row>
    <row r="17" spans="1:20" ht="45" x14ac:dyDescent="0.25">
      <c r="A17">
        <v>1779</v>
      </c>
      <c r="B17" s="3" t="s">
        <v>1780</v>
      </c>
      <c r="C17" s="3" t="s">
        <v>5889</v>
      </c>
      <c r="D17" s="6">
        <v>11000</v>
      </c>
      <c r="E17" s="8">
        <v>3986</v>
      </c>
      <c r="F17" t="s">
        <v>8220</v>
      </c>
      <c r="G17" t="s">
        <v>8223</v>
      </c>
      <c r="H17" t="s">
        <v>8245</v>
      </c>
      <c r="I17">
        <v>1472834180</v>
      </c>
      <c r="J17">
        <v>1470242180</v>
      </c>
      <c r="K17" t="b">
        <v>1</v>
      </c>
      <c r="L17">
        <v>38</v>
      </c>
      <c r="M17" t="b">
        <v>0</v>
      </c>
      <c r="N17" t="s">
        <v>8283</v>
      </c>
      <c r="O17">
        <v>36</v>
      </c>
      <c r="P17">
        <v>104.89</v>
      </c>
      <c r="Q17" t="s">
        <v>8336</v>
      </c>
      <c r="R17" t="s">
        <v>8337</v>
      </c>
      <c r="S17" s="13">
        <v>42585.691898148143</v>
      </c>
      <c r="T17" s="13">
        <v>42615.691898148143</v>
      </c>
    </row>
    <row r="18" spans="1:20" ht="45" x14ac:dyDescent="0.25">
      <c r="A18">
        <v>1780</v>
      </c>
      <c r="B18" s="3" t="s">
        <v>1781</v>
      </c>
      <c r="C18" s="3" t="s">
        <v>5890</v>
      </c>
      <c r="D18" s="6">
        <v>30000</v>
      </c>
      <c r="E18" s="8">
        <v>11923</v>
      </c>
      <c r="F18" t="s">
        <v>8220</v>
      </c>
      <c r="G18" t="s">
        <v>8223</v>
      </c>
      <c r="H18" t="s">
        <v>8245</v>
      </c>
      <c r="I18">
        <v>1467469510</v>
      </c>
      <c r="J18">
        <v>1462285510</v>
      </c>
      <c r="K18" t="b">
        <v>1</v>
      </c>
      <c r="L18">
        <v>152</v>
      </c>
      <c r="M18" t="b">
        <v>0</v>
      </c>
      <c r="N18" t="s">
        <v>8283</v>
      </c>
      <c r="O18">
        <v>40</v>
      </c>
      <c r="P18">
        <v>78.44</v>
      </c>
      <c r="Q18" t="s">
        <v>8336</v>
      </c>
      <c r="R18" t="s">
        <v>8337</v>
      </c>
      <c r="S18" s="13">
        <v>42493.600810185191</v>
      </c>
      <c r="T18" s="13">
        <v>42553.600810185191</v>
      </c>
    </row>
    <row r="19" spans="1:20" ht="45" x14ac:dyDescent="0.25">
      <c r="A19">
        <v>1781</v>
      </c>
      <c r="B19" s="3" t="s">
        <v>1782</v>
      </c>
      <c r="C19" s="3" t="s">
        <v>5891</v>
      </c>
      <c r="D19" s="6">
        <v>5500</v>
      </c>
      <c r="E19" s="8">
        <v>1417</v>
      </c>
      <c r="F19" t="s">
        <v>8220</v>
      </c>
      <c r="G19" t="s">
        <v>8223</v>
      </c>
      <c r="H19" t="s">
        <v>8245</v>
      </c>
      <c r="I19">
        <v>1473950945</v>
      </c>
      <c r="J19">
        <v>1471272545</v>
      </c>
      <c r="K19" t="b">
        <v>1</v>
      </c>
      <c r="L19">
        <v>24</v>
      </c>
      <c r="M19" t="b">
        <v>0</v>
      </c>
      <c r="N19" t="s">
        <v>8283</v>
      </c>
      <c r="O19">
        <v>26</v>
      </c>
      <c r="P19">
        <v>59.04</v>
      </c>
      <c r="Q19" t="s">
        <v>8336</v>
      </c>
      <c r="R19" t="s">
        <v>8337</v>
      </c>
      <c r="S19" s="13">
        <v>42597.617418981477</v>
      </c>
      <c r="T19" s="13">
        <v>42628.617418981477</v>
      </c>
    </row>
    <row r="20" spans="1:20" ht="60" x14ac:dyDescent="0.25">
      <c r="A20">
        <v>1782</v>
      </c>
      <c r="B20" s="3" t="s">
        <v>1783</v>
      </c>
      <c r="C20" s="3" t="s">
        <v>5892</v>
      </c>
      <c r="D20" s="6">
        <v>35000</v>
      </c>
      <c r="E20" s="8">
        <v>5422</v>
      </c>
      <c r="F20" t="s">
        <v>8220</v>
      </c>
      <c r="G20" t="s">
        <v>8223</v>
      </c>
      <c r="H20" t="s">
        <v>8245</v>
      </c>
      <c r="I20">
        <v>1456062489</v>
      </c>
      <c r="J20">
        <v>1453211289</v>
      </c>
      <c r="K20" t="b">
        <v>1</v>
      </c>
      <c r="L20">
        <v>76</v>
      </c>
      <c r="M20" t="b">
        <v>0</v>
      </c>
      <c r="N20" t="s">
        <v>8283</v>
      </c>
      <c r="O20">
        <v>15</v>
      </c>
      <c r="P20">
        <v>71.34</v>
      </c>
      <c r="Q20" t="s">
        <v>8336</v>
      </c>
      <c r="R20" t="s">
        <v>8337</v>
      </c>
      <c r="S20" s="13">
        <v>42388.575104166666</v>
      </c>
      <c r="T20" s="13">
        <v>42421.575104166666</v>
      </c>
    </row>
    <row r="21" spans="1:20" ht="45" x14ac:dyDescent="0.25">
      <c r="A21">
        <v>1783</v>
      </c>
      <c r="B21" s="3" t="s">
        <v>1784</v>
      </c>
      <c r="C21" s="3" t="s">
        <v>5893</v>
      </c>
      <c r="D21" s="6">
        <v>40000</v>
      </c>
      <c r="E21" s="8">
        <v>9477</v>
      </c>
      <c r="F21" t="s">
        <v>8220</v>
      </c>
      <c r="G21" t="s">
        <v>8223</v>
      </c>
      <c r="H21" t="s">
        <v>8245</v>
      </c>
      <c r="I21">
        <v>1432248478</v>
      </c>
      <c r="J21">
        <v>1429656478</v>
      </c>
      <c r="K21" t="b">
        <v>1</v>
      </c>
      <c r="L21">
        <v>185</v>
      </c>
      <c r="M21" t="b">
        <v>0</v>
      </c>
      <c r="N21" t="s">
        <v>8283</v>
      </c>
      <c r="O21">
        <v>24</v>
      </c>
      <c r="P21">
        <v>51.23</v>
      </c>
      <c r="Q21" t="s">
        <v>8336</v>
      </c>
      <c r="R21" t="s">
        <v>8337</v>
      </c>
      <c r="S21" s="13">
        <v>42115.949976851851</v>
      </c>
      <c r="T21" s="13">
        <v>42145.949976851851</v>
      </c>
    </row>
    <row r="22" spans="1:20" ht="45" x14ac:dyDescent="0.25">
      <c r="A22">
        <v>1784</v>
      </c>
      <c r="B22" s="3" t="s">
        <v>1785</v>
      </c>
      <c r="C22" s="3" t="s">
        <v>5894</v>
      </c>
      <c r="D22" s="6">
        <v>5000</v>
      </c>
      <c r="E22" s="8">
        <v>1988</v>
      </c>
      <c r="F22" t="s">
        <v>8220</v>
      </c>
      <c r="G22" t="s">
        <v>8223</v>
      </c>
      <c r="H22" t="s">
        <v>8245</v>
      </c>
      <c r="I22">
        <v>1422674700</v>
      </c>
      <c r="J22">
        <v>1419954240</v>
      </c>
      <c r="K22" t="b">
        <v>1</v>
      </c>
      <c r="L22">
        <v>33</v>
      </c>
      <c r="M22" t="b">
        <v>0</v>
      </c>
      <c r="N22" t="s">
        <v>8283</v>
      </c>
      <c r="O22">
        <v>40</v>
      </c>
      <c r="P22">
        <v>60.24</v>
      </c>
      <c r="Q22" t="s">
        <v>8336</v>
      </c>
      <c r="R22" t="s">
        <v>8337</v>
      </c>
      <c r="S22" s="13">
        <v>42003.655555555553</v>
      </c>
      <c r="T22" s="13">
        <v>42035.142361111109</v>
      </c>
    </row>
    <row r="23" spans="1:20" ht="45" x14ac:dyDescent="0.25">
      <c r="A23">
        <v>1785</v>
      </c>
      <c r="B23" s="3" t="s">
        <v>1786</v>
      </c>
      <c r="C23" s="3" t="s">
        <v>5895</v>
      </c>
      <c r="D23" s="6">
        <v>24000</v>
      </c>
      <c r="E23" s="8">
        <v>4853</v>
      </c>
      <c r="F23" t="s">
        <v>8220</v>
      </c>
      <c r="G23" t="s">
        <v>8223</v>
      </c>
      <c r="H23" t="s">
        <v>8245</v>
      </c>
      <c r="I23">
        <v>1413417600</v>
      </c>
      <c r="J23">
        <v>1410750855</v>
      </c>
      <c r="K23" t="b">
        <v>1</v>
      </c>
      <c r="L23">
        <v>108</v>
      </c>
      <c r="M23" t="b">
        <v>0</v>
      </c>
      <c r="N23" t="s">
        <v>8283</v>
      </c>
      <c r="O23">
        <v>20</v>
      </c>
      <c r="P23">
        <v>44.94</v>
      </c>
      <c r="Q23" t="s">
        <v>8336</v>
      </c>
      <c r="R23" t="s">
        <v>8337</v>
      </c>
      <c r="S23" s="13">
        <v>41897.134895833333</v>
      </c>
      <c r="T23" s="13">
        <v>41928</v>
      </c>
    </row>
    <row r="24" spans="1:20" ht="45" x14ac:dyDescent="0.25">
      <c r="A24">
        <v>1786</v>
      </c>
      <c r="B24" s="3" t="s">
        <v>1787</v>
      </c>
      <c r="C24" s="3" t="s">
        <v>5896</v>
      </c>
      <c r="D24" s="6">
        <v>1900</v>
      </c>
      <c r="E24" s="8">
        <v>905</v>
      </c>
      <c r="F24" t="s">
        <v>8220</v>
      </c>
      <c r="G24" t="s">
        <v>8232</v>
      </c>
      <c r="H24" t="s">
        <v>8248</v>
      </c>
      <c r="I24">
        <v>1418649177</v>
      </c>
      <c r="J24">
        <v>1416057177</v>
      </c>
      <c r="K24" t="b">
        <v>1</v>
      </c>
      <c r="L24">
        <v>29</v>
      </c>
      <c r="M24" t="b">
        <v>0</v>
      </c>
      <c r="N24" t="s">
        <v>8283</v>
      </c>
      <c r="O24">
        <v>48</v>
      </c>
      <c r="P24">
        <v>31.21</v>
      </c>
      <c r="Q24" t="s">
        <v>8336</v>
      </c>
      <c r="R24" t="s">
        <v>8337</v>
      </c>
      <c r="S24" s="13">
        <v>41958.550659722227</v>
      </c>
      <c r="T24" s="13">
        <v>41988.550659722227</v>
      </c>
    </row>
    <row r="25" spans="1:20" ht="45" x14ac:dyDescent="0.25">
      <c r="A25">
        <v>1787</v>
      </c>
      <c r="B25" s="3" t="s">
        <v>1788</v>
      </c>
      <c r="C25" s="3" t="s">
        <v>5897</v>
      </c>
      <c r="D25" s="6">
        <v>10000</v>
      </c>
      <c r="E25" s="8">
        <v>1533</v>
      </c>
      <c r="F25" t="s">
        <v>8220</v>
      </c>
      <c r="G25" t="s">
        <v>8223</v>
      </c>
      <c r="H25" t="s">
        <v>8245</v>
      </c>
      <c r="I25">
        <v>1428158637</v>
      </c>
      <c r="J25">
        <v>1425570237</v>
      </c>
      <c r="K25" t="b">
        <v>1</v>
      </c>
      <c r="L25">
        <v>24</v>
      </c>
      <c r="M25" t="b">
        <v>0</v>
      </c>
      <c r="N25" t="s">
        <v>8283</v>
      </c>
      <c r="O25">
        <v>15</v>
      </c>
      <c r="P25">
        <v>63.88</v>
      </c>
      <c r="Q25" t="s">
        <v>8336</v>
      </c>
      <c r="R25" t="s">
        <v>8337</v>
      </c>
      <c r="S25" s="13">
        <v>42068.65552083333</v>
      </c>
      <c r="T25" s="13">
        <v>42098.613854166666</v>
      </c>
    </row>
    <row r="26" spans="1:20" ht="45" x14ac:dyDescent="0.25">
      <c r="A26">
        <v>1788</v>
      </c>
      <c r="B26" s="3" t="s">
        <v>1789</v>
      </c>
      <c r="C26" s="3" t="s">
        <v>5898</v>
      </c>
      <c r="D26" s="6">
        <v>5500</v>
      </c>
      <c r="E26" s="8">
        <v>76</v>
      </c>
      <c r="F26" t="s">
        <v>8220</v>
      </c>
      <c r="G26" t="s">
        <v>8224</v>
      </c>
      <c r="H26" t="s">
        <v>8246</v>
      </c>
      <c r="I26">
        <v>1414795542</v>
      </c>
      <c r="J26">
        <v>1412203542</v>
      </c>
      <c r="K26" t="b">
        <v>1</v>
      </c>
      <c r="L26">
        <v>4</v>
      </c>
      <c r="M26" t="b">
        <v>0</v>
      </c>
      <c r="N26" t="s">
        <v>8283</v>
      </c>
      <c r="O26">
        <v>1</v>
      </c>
      <c r="P26">
        <v>19</v>
      </c>
      <c r="Q26" t="s">
        <v>8336</v>
      </c>
      <c r="R26" t="s">
        <v>8337</v>
      </c>
      <c r="S26" s="13">
        <v>41913.94840277778</v>
      </c>
      <c r="T26" s="13">
        <v>41943.94840277778</v>
      </c>
    </row>
    <row r="27" spans="1:20" ht="45" x14ac:dyDescent="0.25">
      <c r="A27">
        <v>1789</v>
      </c>
      <c r="B27" s="3" t="s">
        <v>1790</v>
      </c>
      <c r="C27" s="3" t="s">
        <v>5899</v>
      </c>
      <c r="D27" s="6">
        <v>8000</v>
      </c>
      <c r="E27" s="8">
        <v>40</v>
      </c>
      <c r="F27" t="s">
        <v>8220</v>
      </c>
      <c r="G27" t="s">
        <v>8223</v>
      </c>
      <c r="H27" t="s">
        <v>8245</v>
      </c>
      <c r="I27">
        <v>1421042403</v>
      </c>
      <c r="J27">
        <v>1415858403</v>
      </c>
      <c r="K27" t="b">
        <v>1</v>
      </c>
      <c r="L27">
        <v>4</v>
      </c>
      <c r="M27" t="b">
        <v>0</v>
      </c>
      <c r="N27" t="s">
        <v>8283</v>
      </c>
      <c r="O27">
        <v>1</v>
      </c>
      <c r="P27">
        <v>10</v>
      </c>
      <c r="Q27" t="s">
        <v>8336</v>
      </c>
      <c r="R27" t="s">
        <v>8337</v>
      </c>
      <c r="S27" s="13">
        <v>41956.250034722223</v>
      </c>
      <c r="T27" s="13">
        <v>42016.250034722223</v>
      </c>
    </row>
    <row r="28" spans="1:20" ht="45" x14ac:dyDescent="0.25">
      <c r="A28">
        <v>1790</v>
      </c>
      <c r="B28" s="3" t="s">
        <v>1791</v>
      </c>
      <c r="C28" s="3" t="s">
        <v>5900</v>
      </c>
      <c r="D28" s="6">
        <v>33000</v>
      </c>
      <c r="E28" s="8">
        <v>1636</v>
      </c>
      <c r="F28" t="s">
        <v>8220</v>
      </c>
      <c r="G28" t="s">
        <v>8223</v>
      </c>
      <c r="H28" t="s">
        <v>8245</v>
      </c>
      <c r="I28">
        <v>1423152678</v>
      </c>
      <c r="J28">
        <v>1420560678</v>
      </c>
      <c r="K28" t="b">
        <v>1</v>
      </c>
      <c r="L28">
        <v>15</v>
      </c>
      <c r="M28" t="b">
        <v>0</v>
      </c>
      <c r="N28" t="s">
        <v>8283</v>
      </c>
      <c r="O28">
        <v>5</v>
      </c>
      <c r="P28">
        <v>109.07</v>
      </c>
      <c r="Q28" t="s">
        <v>8336</v>
      </c>
      <c r="R28" t="s">
        <v>8337</v>
      </c>
      <c r="S28" s="13">
        <v>42010.674513888895</v>
      </c>
      <c r="T28" s="13">
        <v>42040.674513888895</v>
      </c>
    </row>
    <row r="29" spans="1:20" ht="45" x14ac:dyDescent="0.25">
      <c r="A29">
        <v>1791</v>
      </c>
      <c r="B29" s="3" t="s">
        <v>1792</v>
      </c>
      <c r="C29" s="3" t="s">
        <v>5901</v>
      </c>
      <c r="D29" s="6">
        <v>3000</v>
      </c>
      <c r="E29" s="8">
        <v>107</v>
      </c>
      <c r="F29" t="s">
        <v>8220</v>
      </c>
      <c r="G29" t="s">
        <v>8224</v>
      </c>
      <c r="H29" t="s">
        <v>8246</v>
      </c>
      <c r="I29">
        <v>1422553565</v>
      </c>
      <c r="J29">
        <v>1417369565</v>
      </c>
      <c r="K29" t="b">
        <v>1</v>
      </c>
      <c r="L29">
        <v>4</v>
      </c>
      <c r="M29" t="b">
        <v>0</v>
      </c>
      <c r="N29" t="s">
        <v>8283</v>
      </c>
      <c r="O29">
        <v>4</v>
      </c>
      <c r="P29">
        <v>26.75</v>
      </c>
      <c r="Q29" t="s">
        <v>8336</v>
      </c>
      <c r="R29" t="s">
        <v>8337</v>
      </c>
      <c r="S29" s="13">
        <v>41973.740335648152</v>
      </c>
      <c r="T29" s="13">
        <v>42033.740335648152</v>
      </c>
    </row>
    <row r="30" spans="1:20" ht="30" x14ac:dyDescent="0.25">
      <c r="A30">
        <v>1792</v>
      </c>
      <c r="B30" s="3" t="s">
        <v>1793</v>
      </c>
      <c r="C30" s="3" t="s">
        <v>5902</v>
      </c>
      <c r="D30" s="6">
        <v>25000</v>
      </c>
      <c r="E30" s="8">
        <v>15281</v>
      </c>
      <c r="F30" t="s">
        <v>8220</v>
      </c>
      <c r="G30" t="s">
        <v>8223</v>
      </c>
      <c r="H30" t="s">
        <v>8245</v>
      </c>
      <c r="I30">
        <v>1439189940</v>
      </c>
      <c r="J30">
        <v>1435970682</v>
      </c>
      <c r="K30" t="b">
        <v>1</v>
      </c>
      <c r="L30">
        <v>139</v>
      </c>
      <c r="M30" t="b">
        <v>0</v>
      </c>
      <c r="N30" t="s">
        <v>8283</v>
      </c>
      <c r="O30">
        <v>61</v>
      </c>
      <c r="P30">
        <v>109.94</v>
      </c>
      <c r="Q30" t="s">
        <v>8336</v>
      </c>
      <c r="R30" t="s">
        <v>8337</v>
      </c>
      <c r="S30" s="13">
        <v>42189.031041666662</v>
      </c>
      <c r="T30" s="13">
        <v>42226.290972222225</v>
      </c>
    </row>
    <row r="31" spans="1:20" ht="45" x14ac:dyDescent="0.25">
      <c r="A31">
        <v>1793</v>
      </c>
      <c r="B31" s="3" t="s">
        <v>1794</v>
      </c>
      <c r="C31" s="3" t="s">
        <v>5903</v>
      </c>
      <c r="D31" s="6">
        <v>3000</v>
      </c>
      <c r="E31" s="8">
        <v>40</v>
      </c>
      <c r="F31" t="s">
        <v>8220</v>
      </c>
      <c r="G31" t="s">
        <v>8225</v>
      </c>
      <c r="H31" t="s">
        <v>8247</v>
      </c>
      <c r="I31">
        <v>1417127040</v>
      </c>
      <c r="J31">
        <v>1414531440</v>
      </c>
      <c r="K31" t="b">
        <v>1</v>
      </c>
      <c r="L31">
        <v>2</v>
      </c>
      <c r="M31" t="b">
        <v>0</v>
      </c>
      <c r="N31" t="s">
        <v>8283</v>
      </c>
      <c r="O31">
        <v>1</v>
      </c>
      <c r="P31">
        <v>20</v>
      </c>
      <c r="Q31" t="s">
        <v>8336</v>
      </c>
      <c r="R31" t="s">
        <v>8337</v>
      </c>
      <c r="S31" s="13">
        <v>41940.89166666667</v>
      </c>
      <c r="T31" s="13">
        <v>41970.933333333334</v>
      </c>
    </row>
    <row r="32" spans="1:20" ht="60" x14ac:dyDescent="0.25">
      <c r="A32">
        <v>1794</v>
      </c>
      <c r="B32" s="3" t="s">
        <v>1795</v>
      </c>
      <c r="C32" s="3" t="s">
        <v>5904</v>
      </c>
      <c r="D32" s="6">
        <v>9000</v>
      </c>
      <c r="E32" s="8">
        <v>997</v>
      </c>
      <c r="F32" t="s">
        <v>8220</v>
      </c>
      <c r="G32" t="s">
        <v>8223</v>
      </c>
      <c r="H32" t="s">
        <v>8245</v>
      </c>
      <c r="I32">
        <v>1423660422</v>
      </c>
      <c r="J32">
        <v>1420636422</v>
      </c>
      <c r="K32" t="b">
        <v>1</v>
      </c>
      <c r="L32">
        <v>18</v>
      </c>
      <c r="M32" t="b">
        <v>0</v>
      </c>
      <c r="N32" t="s">
        <v>8283</v>
      </c>
      <c r="O32">
        <v>11</v>
      </c>
      <c r="P32">
        <v>55.39</v>
      </c>
      <c r="Q32" t="s">
        <v>8336</v>
      </c>
      <c r="R32" t="s">
        <v>8337</v>
      </c>
      <c r="S32" s="13">
        <v>42011.551180555558</v>
      </c>
      <c r="T32" s="13">
        <v>42046.551180555558</v>
      </c>
    </row>
    <row r="33" spans="1:20" ht="45" x14ac:dyDescent="0.25">
      <c r="A33">
        <v>1795</v>
      </c>
      <c r="B33" s="3" t="s">
        <v>1796</v>
      </c>
      <c r="C33" s="3" t="s">
        <v>5905</v>
      </c>
      <c r="D33" s="6">
        <v>28000</v>
      </c>
      <c r="E33" s="8">
        <v>10846</v>
      </c>
      <c r="F33" t="s">
        <v>8220</v>
      </c>
      <c r="G33" t="s">
        <v>8235</v>
      </c>
      <c r="H33" t="s">
        <v>8248</v>
      </c>
      <c r="I33">
        <v>1476460800</v>
      </c>
      <c r="J33">
        <v>1473922541</v>
      </c>
      <c r="K33" t="b">
        <v>1</v>
      </c>
      <c r="L33">
        <v>81</v>
      </c>
      <c r="M33" t="b">
        <v>0</v>
      </c>
      <c r="N33" t="s">
        <v>8283</v>
      </c>
      <c r="O33">
        <v>39</v>
      </c>
      <c r="P33">
        <v>133.9</v>
      </c>
      <c r="Q33" t="s">
        <v>8336</v>
      </c>
      <c r="R33" t="s">
        <v>8337</v>
      </c>
      <c r="S33" s="13">
        <v>42628.288668981477</v>
      </c>
      <c r="T33" s="13">
        <v>42657.666666666672</v>
      </c>
    </row>
    <row r="34" spans="1:20" ht="60" x14ac:dyDescent="0.25">
      <c r="A34">
        <v>1796</v>
      </c>
      <c r="B34" s="3" t="s">
        <v>1797</v>
      </c>
      <c r="C34" s="3" t="s">
        <v>5906</v>
      </c>
      <c r="D34" s="6">
        <v>19000</v>
      </c>
      <c r="E34" s="8">
        <v>4190</v>
      </c>
      <c r="F34" t="s">
        <v>8220</v>
      </c>
      <c r="G34" t="s">
        <v>8224</v>
      </c>
      <c r="H34" t="s">
        <v>8246</v>
      </c>
      <c r="I34">
        <v>1469356366</v>
      </c>
      <c r="J34">
        <v>1464172366</v>
      </c>
      <c r="K34" t="b">
        <v>1</v>
      </c>
      <c r="L34">
        <v>86</v>
      </c>
      <c r="M34" t="b">
        <v>0</v>
      </c>
      <c r="N34" t="s">
        <v>8283</v>
      </c>
      <c r="O34">
        <v>22</v>
      </c>
      <c r="P34">
        <v>48.72</v>
      </c>
      <c r="Q34" t="s">
        <v>8336</v>
      </c>
      <c r="R34" t="s">
        <v>8337</v>
      </c>
      <c r="S34" s="13">
        <v>42515.439421296294</v>
      </c>
      <c r="T34" s="13">
        <v>42575.439421296294</v>
      </c>
    </row>
    <row r="35" spans="1:20" ht="45" x14ac:dyDescent="0.25">
      <c r="A35">
        <v>1797</v>
      </c>
      <c r="B35" s="3" t="s">
        <v>1798</v>
      </c>
      <c r="C35" s="3" t="s">
        <v>5907</v>
      </c>
      <c r="D35" s="6">
        <v>10000</v>
      </c>
      <c r="E35" s="8">
        <v>6755</v>
      </c>
      <c r="F35" t="s">
        <v>8220</v>
      </c>
      <c r="G35" t="s">
        <v>8223</v>
      </c>
      <c r="H35" t="s">
        <v>8245</v>
      </c>
      <c r="I35">
        <v>1481809189</v>
      </c>
      <c r="J35">
        <v>1479217189</v>
      </c>
      <c r="K35" t="b">
        <v>1</v>
      </c>
      <c r="L35">
        <v>140</v>
      </c>
      <c r="M35" t="b">
        <v>0</v>
      </c>
      <c r="N35" t="s">
        <v>8283</v>
      </c>
      <c r="O35">
        <v>68</v>
      </c>
      <c r="P35">
        <v>48.25</v>
      </c>
      <c r="Q35" t="s">
        <v>8336</v>
      </c>
      <c r="R35" t="s">
        <v>8337</v>
      </c>
      <c r="S35" s="13">
        <v>42689.56931712963</v>
      </c>
      <c r="T35" s="13">
        <v>42719.56931712963</v>
      </c>
    </row>
    <row r="36" spans="1:20" ht="45" x14ac:dyDescent="0.25">
      <c r="A36">
        <v>1798</v>
      </c>
      <c r="B36" s="3" t="s">
        <v>1799</v>
      </c>
      <c r="C36" s="3" t="s">
        <v>5908</v>
      </c>
      <c r="D36" s="6">
        <v>16000</v>
      </c>
      <c r="E36" s="8">
        <v>2182</v>
      </c>
      <c r="F36" t="s">
        <v>8220</v>
      </c>
      <c r="G36" t="s">
        <v>8223</v>
      </c>
      <c r="H36" t="s">
        <v>8245</v>
      </c>
      <c r="I36">
        <v>1454572233</v>
      </c>
      <c r="J36">
        <v>1449388233</v>
      </c>
      <c r="K36" t="b">
        <v>1</v>
      </c>
      <c r="L36">
        <v>37</v>
      </c>
      <c r="M36" t="b">
        <v>0</v>
      </c>
      <c r="N36" t="s">
        <v>8283</v>
      </c>
      <c r="O36">
        <v>14</v>
      </c>
      <c r="P36">
        <v>58.97</v>
      </c>
      <c r="Q36" t="s">
        <v>8336</v>
      </c>
      <c r="R36" t="s">
        <v>8337</v>
      </c>
      <c r="S36" s="13">
        <v>42344.32677083333</v>
      </c>
      <c r="T36" s="13">
        <v>42404.32677083333</v>
      </c>
    </row>
    <row r="37" spans="1:20" ht="30" x14ac:dyDescent="0.25">
      <c r="A37">
        <v>1799</v>
      </c>
      <c r="B37" s="3" t="s">
        <v>1800</v>
      </c>
      <c r="C37" s="3" t="s">
        <v>5909</v>
      </c>
      <c r="D37" s="6">
        <v>4000</v>
      </c>
      <c r="E37" s="8">
        <v>69.83</v>
      </c>
      <c r="F37" t="s">
        <v>8220</v>
      </c>
      <c r="G37" t="s">
        <v>8224</v>
      </c>
      <c r="H37" t="s">
        <v>8246</v>
      </c>
      <c r="I37">
        <v>1415740408</v>
      </c>
      <c r="J37">
        <v>1414008808</v>
      </c>
      <c r="K37" t="b">
        <v>1</v>
      </c>
      <c r="L37">
        <v>6</v>
      </c>
      <c r="M37" t="b">
        <v>0</v>
      </c>
      <c r="N37" t="s">
        <v>8283</v>
      </c>
      <c r="O37">
        <v>2</v>
      </c>
      <c r="P37">
        <v>11.64</v>
      </c>
      <c r="Q37" t="s">
        <v>8336</v>
      </c>
      <c r="R37" t="s">
        <v>8337</v>
      </c>
      <c r="S37" s="13">
        <v>41934.842685185184</v>
      </c>
      <c r="T37" s="13">
        <v>41954.884351851855</v>
      </c>
    </row>
    <row r="38" spans="1:20" ht="60" x14ac:dyDescent="0.25">
      <c r="A38">
        <v>1800</v>
      </c>
      <c r="B38" s="3" t="s">
        <v>1801</v>
      </c>
      <c r="C38" s="3" t="s">
        <v>5910</v>
      </c>
      <c r="D38" s="6">
        <v>46260</v>
      </c>
      <c r="E38" s="8">
        <v>9460</v>
      </c>
      <c r="F38" t="s">
        <v>8220</v>
      </c>
      <c r="G38" t="s">
        <v>8224</v>
      </c>
      <c r="H38" t="s">
        <v>8246</v>
      </c>
      <c r="I38">
        <v>1476109970</v>
      </c>
      <c r="J38">
        <v>1473517970</v>
      </c>
      <c r="K38" t="b">
        <v>1</v>
      </c>
      <c r="L38">
        <v>113</v>
      </c>
      <c r="M38" t="b">
        <v>0</v>
      </c>
      <c r="N38" t="s">
        <v>8283</v>
      </c>
      <c r="O38">
        <v>20</v>
      </c>
      <c r="P38">
        <v>83.72</v>
      </c>
      <c r="Q38" t="s">
        <v>8336</v>
      </c>
      <c r="R38" t="s">
        <v>8337</v>
      </c>
      <c r="S38" s="13">
        <v>42623.606134259258</v>
      </c>
      <c r="T38" s="13">
        <v>42653.606134259258</v>
      </c>
    </row>
    <row r="39" spans="1:20" ht="60" x14ac:dyDescent="0.25">
      <c r="A39">
        <v>1801</v>
      </c>
      <c r="B39" s="3" t="s">
        <v>1802</v>
      </c>
      <c r="C39" s="3" t="s">
        <v>5911</v>
      </c>
      <c r="D39" s="6">
        <v>17000</v>
      </c>
      <c r="E39" s="8">
        <v>2355</v>
      </c>
      <c r="F39" t="s">
        <v>8220</v>
      </c>
      <c r="G39" t="s">
        <v>8224</v>
      </c>
      <c r="H39" t="s">
        <v>8246</v>
      </c>
      <c r="I39">
        <v>1450181400</v>
      </c>
      <c r="J39">
        <v>1447429868</v>
      </c>
      <c r="K39" t="b">
        <v>1</v>
      </c>
      <c r="L39">
        <v>37</v>
      </c>
      <c r="M39" t="b">
        <v>0</v>
      </c>
      <c r="N39" t="s">
        <v>8283</v>
      </c>
      <c r="O39">
        <v>14</v>
      </c>
      <c r="P39">
        <v>63.65</v>
      </c>
      <c r="Q39" t="s">
        <v>8336</v>
      </c>
      <c r="R39" t="s">
        <v>8337</v>
      </c>
      <c r="S39" s="13">
        <v>42321.660509259258</v>
      </c>
      <c r="T39" s="13">
        <v>42353.506944444445</v>
      </c>
    </row>
    <row r="40" spans="1:20" ht="45" x14ac:dyDescent="0.25">
      <c r="A40">
        <v>1802</v>
      </c>
      <c r="B40" s="3" t="s">
        <v>1803</v>
      </c>
      <c r="C40" s="3" t="s">
        <v>5912</v>
      </c>
      <c r="D40" s="6">
        <v>3500</v>
      </c>
      <c r="E40" s="8">
        <v>1697</v>
      </c>
      <c r="F40" t="s">
        <v>8220</v>
      </c>
      <c r="G40" t="s">
        <v>8235</v>
      </c>
      <c r="H40" t="s">
        <v>8248</v>
      </c>
      <c r="I40">
        <v>1435442340</v>
      </c>
      <c r="J40">
        <v>1433416830</v>
      </c>
      <c r="K40" t="b">
        <v>1</v>
      </c>
      <c r="L40">
        <v>18</v>
      </c>
      <c r="M40" t="b">
        <v>0</v>
      </c>
      <c r="N40" t="s">
        <v>8283</v>
      </c>
      <c r="O40">
        <v>48</v>
      </c>
      <c r="P40">
        <v>94.28</v>
      </c>
      <c r="Q40" t="s">
        <v>8336</v>
      </c>
      <c r="R40" t="s">
        <v>8337</v>
      </c>
      <c r="S40" s="13">
        <v>42159.47256944445</v>
      </c>
      <c r="T40" s="13">
        <v>42182.915972222225</v>
      </c>
    </row>
    <row r="41" spans="1:20" ht="45" x14ac:dyDescent="0.25">
      <c r="A41">
        <v>1803</v>
      </c>
      <c r="B41" s="3" t="s">
        <v>1804</v>
      </c>
      <c r="C41" s="3" t="s">
        <v>5913</v>
      </c>
      <c r="D41" s="6">
        <v>17500</v>
      </c>
      <c r="E41" s="8">
        <v>5390</v>
      </c>
      <c r="F41" t="s">
        <v>8220</v>
      </c>
      <c r="G41" t="s">
        <v>8223</v>
      </c>
      <c r="H41" t="s">
        <v>8245</v>
      </c>
      <c r="I41">
        <v>1423878182</v>
      </c>
      <c r="J41">
        <v>1421199782</v>
      </c>
      <c r="K41" t="b">
        <v>1</v>
      </c>
      <c r="L41">
        <v>75</v>
      </c>
      <c r="M41" t="b">
        <v>0</v>
      </c>
      <c r="N41" t="s">
        <v>8283</v>
      </c>
      <c r="O41">
        <v>31</v>
      </c>
      <c r="P41">
        <v>71.87</v>
      </c>
      <c r="Q41" t="s">
        <v>8336</v>
      </c>
      <c r="R41" t="s">
        <v>8337</v>
      </c>
      <c r="S41" s="13">
        <v>42018.071550925932</v>
      </c>
      <c r="T41" s="13">
        <v>42049.071550925932</v>
      </c>
    </row>
    <row r="42" spans="1:20" ht="45" x14ac:dyDescent="0.25">
      <c r="A42">
        <v>1804</v>
      </c>
      <c r="B42" s="3" t="s">
        <v>1805</v>
      </c>
      <c r="C42" s="3" t="s">
        <v>5914</v>
      </c>
      <c r="D42" s="6">
        <v>15500</v>
      </c>
      <c r="E42" s="8">
        <v>5452</v>
      </c>
      <c r="F42" t="s">
        <v>8220</v>
      </c>
      <c r="G42" t="s">
        <v>8223</v>
      </c>
      <c r="H42" t="s">
        <v>8245</v>
      </c>
      <c r="I42">
        <v>1447521404</v>
      </c>
      <c r="J42">
        <v>1444061804</v>
      </c>
      <c r="K42" t="b">
        <v>1</v>
      </c>
      <c r="L42">
        <v>52</v>
      </c>
      <c r="M42" t="b">
        <v>0</v>
      </c>
      <c r="N42" t="s">
        <v>8283</v>
      </c>
      <c r="O42">
        <v>35</v>
      </c>
      <c r="P42">
        <v>104.85</v>
      </c>
      <c r="Q42" t="s">
        <v>8336</v>
      </c>
      <c r="R42" t="s">
        <v>8337</v>
      </c>
      <c r="S42" s="13">
        <v>42282.678287037037</v>
      </c>
      <c r="T42" s="13">
        <v>42322.719953703709</v>
      </c>
    </row>
    <row r="43" spans="1:20" ht="45" x14ac:dyDescent="0.25">
      <c r="A43">
        <v>1805</v>
      </c>
      <c r="B43" s="3" t="s">
        <v>1806</v>
      </c>
      <c r="C43" s="3" t="s">
        <v>5915</v>
      </c>
      <c r="D43" s="6">
        <v>22500</v>
      </c>
      <c r="E43" s="8">
        <v>8191</v>
      </c>
      <c r="F43" t="s">
        <v>8220</v>
      </c>
      <c r="G43" t="s">
        <v>8235</v>
      </c>
      <c r="H43" t="s">
        <v>8248</v>
      </c>
      <c r="I43">
        <v>1443808800</v>
      </c>
      <c r="J43">
        <v>1441048658</v>
      </c>
      <c r="K43" t="b">
        <v>1</v>
      </c>
      <c r="L43">
        <v>122</v>
      </c>
      <c r="M43" t="b">
        <v>0</v>
      </c>
      <c r="N43" t="s">
        <v>8283</v>
      </c>
      <c r="O43">
        <v>36</v>
      </c>
      <c r="P43">
        <v>67.14</v>
      </c>
      <c r="Q43" t="s">
        <v>8336</v>
      </c>
      <c r="R43" t="s">
        <v>8337</v>
      </c>
      <c r="S43" s="13">
        <v>42247.803912037038</v>
      </c>
      <c r="T43" s="13">
        <v>42279.75</v>
      </c>
    </row>
    <row r="44" spans="1:20" ht="45" x14ac:dyDescent="0.25">
      <c r="A44">
        <v>1806</v>
      </c>
      <c r="B44" s="3" t="s">
        <v>1807</v>
      </c>
      <c r="C44" s="3" t="s">
        <v>5916</v>
      </c>
      <c r="D44" s="6">
        <v>20000</v>
      </c>
      <c r="E44" s="8">
        <v>591</v>
      </c>
      <c r="F44" t="s">
        <v>8220</v>
      </c>
      <c r="G44" t="s">
        <v>8224</v>
      </c>
      <c r="H44" t="s">
        <v>8246</v>
      </c>
      <c r="I44">
        <v>1412090349</v>
      </c>
      <c r="J44">
        <v>1409066349</v>
      </c>
      <c r="K44" t="b">
        <v>1</v>
      </c>
      <c r="L44">
        <v>8</v>
      </c>
      <c r="M44" t="b">
        <v>0</v>
      </c>
      <c r="N44" t="s">
        <v>8283</v>
      </c>
      <c r="O44">
        <v>3</v>
      </c>
      <c r="P44">
        <v>73.88</v>
      </c>
      <c r="Q44" t="s">
        <v>8336</v>
      </c>
      <c r="R44" t="s">
        <v>8337</v>
      </c>
      <c r="S44" s="13">
        <v>41877.638298611113</v>
      </c>
      <c r="T44" s="13">
        <v>41912.638298611113</v>
      </c>
    </row>
    <row r="45" spans="1:20" ht="30" x14ac:dyDescent="0.25">
      <c r="A45">
        <v>1807</v>
      </c>
      <c r="B45" s="3" t="s">
        <v>1808</v>
      </c>
      <c r="C45" s="3" t="s">
        <v>5917</v>
      </c>
      <c r="D45" s="6">
        <v>5000</v>
      </c>
      <c r="E45" s="8">
        <v>553</v>
      </c>
      <c r="F45" t="s">
        <v>8220</v>
      </c>
      <c r="G45" t="s">
        <v>8223</v>
      </c>
      <c r="H45" t="s">
        <v>8245</v>
      </c>
      <c r="I45">
        <v>1411868313</v>
      </c>
      <c r="J45">
        <v>1409276313</v>
      </c>
      <c r="K45" t="b">
        <v>1</v>
      </c>
      <c r="L45">
        <v>8</v>
      </c>
      <c r="M45" t="b">
        <v>0</v>
      </c>
      <c r="N45" t="s">
        <v>8283</v>
      </c>
      <c r="O45">
        <v>11</v>
      </c>
      <c r="P45">
        <v>69.13</v>
      </c>
      <c r="Q45" t="s">
        <v>8336</v>
      </c>
      <c r="R45" t="s">
        <v>8337</v>
      </c>
      <c r="S45" s="13">
        <v>41880.068437499998</v>
      </c>
      <c r="T45" s="13">
        <v>41910.068437499998</v>
      </c>
    </row>
    <row r="46" spans="1:20" ht="45" x14ac:dyDescent="0.25">
      <c r="A46">
        <v>1808</v>
      </c>
      <c r="B46" s="3" t="s">
        <v>1809</v>
      </c>
      <c r="C46" s="3" t="s">
        <v>5918</v>
      </c>
      <c r="D46" s="6">
        <v>28000</v>
      </c>
      <c r="E46" s="8">
        <v>11594</v>
      </c>
      <c r="F46" t="s">
        <v>8220</v>
      </c>
      <c r="G46" t="s">
        <v>8223</v>
      </c>
      <c r="H46" t="s">
        <v>8245</v>
      </c>
      <c r="I46">
        <v>1486830030</v>
      </c>
      <c r="J46">
        <v>1483806030</v>
      </c>
      <c r="K46" t="b">
        <v>1</v>
      </c>
      <c r="L46">
        <v>96</v>
      </c>
      <c r="M46" t="b">
        <v>0</v>
      </c>
      <c r="N46" t="s">
        <v>8283</v>
      </c>
      <c r="O46">
        <v>41</v>
      </c>
      <c r="P46">
        <v>120.77</v>
      </c>
      <c r="Q46" t="s">
        <v>8336</v>
      </c>
      <c r="R46" t="s">
        <v>8337</v>
      </c>
      <c r="S46" s="13">
        <v>42742.680902777778</v>
      </c>
      <c r="T46" s="13">
        <v>42777.680902777778</v>
      </c>
    </row>
    <row r="47" spans="1:20" ht="45" x14ac:dyDescent="0.25">
      <c r="A47">
        <v>1809</v>
      </c>
      <c r="B47" s="3" t="s">
        <v>1810</v>
      </c>
      <c r="C47" s="3" t="s">
        <v>5919</v>
      </c>
      <c r="D47" s="6">
        <v>3500</v>
      </c>
      <c r="E47" s="8">
        <v>380</v>
      </c>
      <c r="F47" t="s">
        <v>8220</v>
      </c>
      <c r="G47" t="s">
        <v>8228</v>
      </c>
      <c r="H47" t="s">
        <v>8250</v>
      </c>
      <c r="I47">
        <v>1425246439</v>
      </c>
      <c r="J47">
        <v>1422222439</v>
      </c>
      <c r="K47" t="b">
        <v>1</v>
      </c>
      <c r="L47">
        <v>9</v>
      </c>
      <c r="M47" t="b">
        <v>0</v>
      </c>
      <c r="N47" t="s">
        <v>8283</v>
      </c>
      <c r="O47">
        <v>11</v>
      </c>
      <c r="P47">
        <v>42.22</v>
      </c>
      <c r="Q47" t="s">
        <v>8336</v>
      </c>
      <c r="R47" t="s">
        <v>8337</v>
      </c>
      <c r="S47" s="13">
        <v>42029.907858796301</v>
      </c>
      <c r="T47" s="13">
        <v>42064.907858796301</v>
      </c>
    </row>
    <row r="48" spans="1:20" ht="45" x14ac:dyDescent="0.25">
      <c r="A48">
        <v>1810</v>
      </c>
      <c r="B48" s="3" t="s">
        <v>1811</v>
      </c>
      <c r="C48" s="3" t="s">
        <v>5920</v>
      </c>
      <c r="D48" s="6">
        <v>450</v>
      </c>
      <c r="E48" s="8">
        <v>15</v>
      </c>
      <c r="F48" t="s">
        <v>8220</v>
      </c>
      <c r="G48" t="s">
        <v>8223</v>
      </c>
      <c r="H48" t="s">
        <v>8245</v>
      </c>
      <c r="I48">
        <v>1408657826</v>
      </c>
      <c r="J48">
        <v>1407621026</v>
      </c>
      <c r="K48" t="b">
        <v>0</v>
      </c>
      <c r="L48">
        <v>2</v>
      </c>
      <c r="M48" t="b">
        <v>0</v>
      </c>
      <c r="N48" t="s">
        <v>8283</v>
      </c>
      <c r="O48">
        <v>3</v>
      </c>
      <c r="P48">
        <v>7.5</v>
      </c>
      <c r="Q48" t="s">
        <v>8336</v>
      </c>
      <c r="R48" t="s">
        <v>8337</v>
      </c>
      <c r="S48" s="13">
        <v>41860.91002314815</v>
      </c>
      <c r="T48" s="13">
        <v>41872.91002314815</v>
      </c>
    </row>
    <row r="49" spans="1:20" ht="45" x14ac:dyDescent="0.25">
      <c r="A49">
        <v>1811</v>
      </c>
      <c r="B49" s="3" t="s">
        <v>1812</v>
      </c>
      <c r="C49" s="3" t="s">
        <v>5921</v>
      </c>
      <c r="D49" s="6">
        <v>54000</v>
      </c>
      <c r="E49" s="8">
        <v>40</v>
      </c>
      <c r="F49" t="s">
        <v>8220</v>
      </c>
      <c r="G49" t="s">
        <v>8223</v>
      </c>
      <c r="H49" t="s">
        <v>8245</v>
      </c>
      <c r="I49">
        <v>1414123200</v>
      </c>
      <c r="J49">
        <v>1408962270</v>
      </c>
      <c r="K49" t="b">
        <v>0</v>
      </c>
      <c r="L49">
        <v>26</v>
      </c>
      <c r="M49" t="b">
        <v>0</v>
      </c>
      <c r="N49" t="s">
        <v>8283</v>
      </c>
      <c r="O49">
        <v>0</v>
      </c>
      <c r="P49">
        <v>1.54</v>
      </c>
      <c r="Q49" t="s">
        <v>8336</v>
      </c>
      <c r="R49" t="s">
        <v>8337</v>
      </c>
      <c r="S49" s="13">
        <v>41876.433680555558</v>
      </c>
      <c r="T49" s="13">
        <v>41936.166666666664</v>
      </c>
    </row>
    <row r="50" spans="1:20" ht="60" x14ac:dyDescent="0.25">
      <c r="A50">
        <v>1812</v>
      </c>
      <c r="B50" s="3" t="s">
        <v>1813</v>
      </c>
      <c r="C50" s="3" t="s">
        <v>5922</v>
      </c>
      <c r="D50" s="6">
        <v>6500</v>
      </c>
      <c r="E50" s="8">
        <v>865</v>
      </c>
      <c r="F50" t="s">
        <v>8220</v>
      </c>
      <c r="G50" t="s">
        <v>8224</v>
      </c>
      <c r="H50" t="s">
        <v>8246</v>
      </c>
      <c r="I50">
        <v>1467531536</v>
      </c>
      <c r="J50">
        <v>1464939536</v>
      </c>
      <c r="K50" t="b">
        <v>0</v>
      </c>
      <c r="L50">
        <v>23</v>
      </c>
      <c r="M50" t="b">
        <v>0</v>
      </c>
      <c r="N50" t="s">
        <v>8283</v>
      </c>
      <c r="O50">
        <v>13</v>
      </c>
      <c r="P50">
        <v>37.61</v>
      </c>
      <c r="Q50" t="s">
        <v>8336</v>
      </c>
      <c r="R50" t="s">
        <v>8337</v>
      </c>
      <c r="S50" s="13">
        <v>42524.318703703699</v>
      </c>
      <c r="T50" s="13">
        <v>42554.318703703699</v>
      </c>
    </row>
    <row r="51" spans="1:20" ht="45" x14ac:dyDescent="0.25">
      <c r="A51">
        <v>1813</v>
      </c>
      <c r="B51" s="3" t="s">
        <v>1814</v>
      </c>
      <c r="C51" s="3" t="s">
        <v>5923</v>
      </c>
      <c r="D51" s="6">
        <v>8750</v>
      </c>
      <c r="E51" s="8">
        <v>0</v>
      </c>
      <c r="F51" t="s">
        <v>8220</v>
      </c>
      <c r="G51" t="s">
        <v>8224</v>
      </c>
      <c r="H51" t="s">
        <v>8246</v>
      </c>
      <c r="I51">
        <v>1407532812</v>
      </c>
      <c r="J51">
        <v>1404940812</v>
      </c>
      <c r="K51" t="b">
        <v>0</v>
      </c>
      <c r="L51">
        <v>0</v>
      </c>
      <c r="M51" t="b">
        <v>0</v>
      </c>
      <c r="N51" t="s">
        <v>8283</v>
      </c>
      <c r="O51">
        <v>0</v>
      </c>
      <c r="P51">
        <v>0</v>
      </c>
      <c r="Q51" t="s">
        <v>8336</v>
      </c>
      <c r="R51" t="s">
        <v>8337</v>
      </c>
      <c r="S51" s="13">
        <v>41829.889027777775</v>
      </c>
      <c r="T51" s="13">
        <v>41859.889027777775</v>
      </c>
    </row>
    <row r="52" spans="1:20" ht="45" x14ac:dyDescent="0.25">
      <c r="A52">
        <v>1814</v>
      </c>
      <c r="B52" s="3" t="s">
        <v>1815</v>
      </c>
      <c r="C52" s="3" t="s">
        <v>5924</v>
      </c>
      <c r="D52" s="6">
        <v>12000</v>
      </c>
      <c r="E52" s="8">
        <v>5902</v>
      </c>
      <c r="F52" t="s">
        <v>8220</v>
      </c>
      <c r="G52" t="s">
        <v>8224</v>
      </c>
      <c r="H52" t="s">
        <v>8246</v>
      </c>
      <c r="I52">
        <v>1425108736</v>
      </c>
      <c r="J52">
        <v>1422516736</v>
      </c>
      <c r="K52" t="b">
        <v>0</v>
      </c>
      <c r="L52">
        <v>140</v>
      </c>
      <c r="M52" t="b">
        <v>0</v>
      </c>
      <c r="N52" t="s">
        <v>8283</v>
      </c>
      <c r="O52">
        <v>49</v>
      </c>
      <c r="P52">
        <v>42.16</v>
      </c>
      <c r="Q52" t="s">
        <v>8336</v>
      </c>
      <c r="R52" t="s">
        <v>8337</v>
      </c>
      <c r="S52" s="13">
        <v>42033.314074074078</v>
      </c>
      <c r="T52" s="13">
        <v>42063.314074074078</v>
      </c>
    </row>
    <row r="53" spans="1:20" ht="60" x14ac:dyDescent="0.25">
      <c r="A53">
        <v>1815</v>
      </c>
      <c r="B53" s="3" t="s">
        <v>1816</v>
      </c>
      <c r="C53" s="3" t="s">
        <v>5925</v>
      </c>
      <c r="D53" s="6">
        <v>3000</v>
      </c>
      <c r="E53" s="8">
        <v>0</v>
      </c>
      <c r="F53" t="s">
        <v>8220</v>
      </c>
      <c r="G53" t="s">
        <v>8223</v>
      </c>
      <c r="H53" t="s">
        <v>8245</v>
      </c>
      <c r="I53">
        <v>1435787137</v>
      </c>
      <c r="J53">
        <v>1434577537</v>
      </c>
      <c r="K53" t="b">
        <v>0</v>
      </c>
      <c r="L53">
        <v>0</v>
      </c>
      <c r="M53" t="b">
        <v>0</v>
      </c>
      <c r="N53" t="s">
        <v>8283</v>
      </c>
      <c r="O53">
        <v>0</v>
      </c>
      <c r="P53">
        <v>0</v>
      </c>
      <c r="Q53" t="s">
        <v>8336</v>
      </c>
      <c r="R53" t="s">
        <v>8337</v>
      </c>
      <c r="S53" s="13">
        <v>42172.906678240746</v>
      </c>
      <c r="T53" s="13">
        <v>42186.906678240746</v>
      </c>
    </row>
    <row r="54" spans="1:20" ht="45" x14ac:dyDescent="0.25">
      <c r="A54">
        <v>1816</v>
      </c>
      <c r="B54" s="3" t="s">
        <v>1817</v>
      </c>
      <c r="C54" s="3" t="s">
        <v>5926</v>
      </c>
      <c r="D54" s="6">
        <v>25000</v>
      </c>
      <c r="E54" s="8">
        <v>509</v>
      </c>
      <c r="F54" t="s">
        <v>8220</v>
      </c>
      <c r="G54" t="s">
        <v>8239</v>
      </c>
      <c r="H54" t="s">
        <v>8256</v>
      </c>
      <c r="I54">
        <v>1469473200</v>
      </c>
      <c r="J54">
        <v>1467061303</v>
      </c>
      <c r="K54" t="b">
        <v>0</v>
      </c>
      <c r="L54">
        <v>6</v>
      </c>
      <c r="M54" t="b">
        <v>0</v>
      </c>
      <c r="N54" t="s">
        <v>8283</v>
      </c>
      <c r="O54">
        <v>2</v>
      </c>
      <c r="P54">
        <v>84.83</v>
      </c>
      <c r="Q54" t="s">
        <v>8336</v>
      </c>
      <c r="R54" t="s">
        <v>8337</v>
      </c>
      <c r="S54" s="13">
        <v>42548.876192129625</v>
      </c>
      <c r="T54" s="13">
        <v>42576.791666666672</v>
      </c>
    </row>
    <row r="55" spans="1:20" ht="30" x14ac:dyDescent="0.25">
      <c r="A55">
        <v>1817</v>
      </c>
      <c r="B55" s="3" t="s">
        <v>1818</v>
      </c>
      <c r="C55" s="3" t="s">
        <v>5927</v>
      </c>
      <c r="D55" s="6">
        <v>18000</v>
      </c>
      <c r="E55" s="8">
        <v>9419</v>
      </c>
      <c r="F55" t="s">
        <v>8220</v>
      </c>
      <c r="G55" t="s">
        <v>8223</v>
      </c>
      <c r="H55" t="s">
        <v>8245</v>
      </c>
      <c r="I55">
        <v>1485759540</v>
      </c>
      <c r="J55">
        <v>1480607607</v>
      </c>
      <c r="K55" t="b">
        <v>0</v>
      </c>
      <c r="L55">
        <v>100</v>
      </c>
      <c r="M55" t="b">
        <v>0</v>
      </c>
      <c r="N55" t="s">
        <v>8283</v>
      </c>
      <c r="O55">
        <v>52</v>
      </c>
      <c r="P55">
        <v>94.19</v>
      </c>
      <c r="Q55" t="s">
        <v>8336</v>
      </c>
      <c r="R55" t="s">
        <v>8337</v>
      </c>
      <c r="S55" s="13">
        <v>42705.662118055552</v>
      </c>
      <c r="T55" s="13">
        <v>42765.290972222225</v>
      </c>
    </row>
    <row r="56" spans="1:20" ht="30" x14ac:dyDescent="0.25">
      <c r="A56">
        <v>1818</v>
      </c>
      <c r="B56" s="3" t="s">
        <v>1819</v>
      </c>
      <c r="C56" s="3" t="s">
        <v>5928</v>
      </c>
      <c r="D56" s="6">
        <v>15000</v>
      </c>
      <c r="E56" s="8">
        <v>0</v>
      </c>
      <c r="F56" t="s">
        <v>8220</v>
      </c>
      <c r="G56" t="s">
        <v>8223</v>
      </c>
      <c r="H56" t="s">
        <v>8245</v>
      </c>
      <c r="I56">
        <v>1428035850</v>
      </c>
      <c r="J56">
        <v>1425447450</v>
      </c>
      <c r="K56" t="b">
        <v>0</v>
      </c>
      <c r="L56">
        <v>0</v>
      </c>
      <c r="M56" t="b">
        <v>0</v>
      </c>
      <c r="N56" t="s">
        <v>8283</v>
      </c>
      <c r="O56">
        <v>0</v>
      </c>
      <c r="P56">
        <v>0</v>
      </c>
      <c r="Q56" t="s">
        <v>8336</v>
      </c>
      <c r="R56" t="s">
        <v>8337</v>
      </c>
      <c r="S56" s="13">
        <v>42067.234375</v>
      </c>
      <c r="T56" s="13">
        <v>42097.192708333328</v>
      </c>
    </row>
    <row r="57" spans="1:20" ht="45" x14ac:dyDescent="0.25">
      <c r="A57">
        <v>1819</v>
      </c>
      <c r="B57" s="3" t="s">
        <v>1820</v>
      </c>
      <c r="C57" s="3" t="s">
        <v>5929</v>
      </c>
      <c r="D57" s="6">
        <v>1200</v>
      </c>
      <c r="E57" s="8">
        <v>25</v>
      </c>
      <c r="F57" t="s">
        <v>8220</v>
      </c>
      <c r="G57" t="s">
        <v>8223</v>
      </c>
      <c r="H57" t="s">
        <v>8245</v>
      </c>
      <c r="I57">
        <v>1406743396</v>
      </c>
      <c r="J57">
        <v>1404151396</v>
      </c>
      <c r="K57" t="b">
        <v>0</v>
      </c>
      <c r="L57">
        <v>4</v>
      </c>
      <c r="M57" t="b">
        <v>0</v>
      </c>
      <c r="N57" t="s">
        <v>8283</v>
      </c>
      <c r="O57">
        <v>2</v>
      </c>
      <c r="P57">
        <v>6.25</v>
      </c>
      <c r="Q57" t="s">
        <v>8336</v>
      </c>
      <c r="R57" t="s">
        <v>8337</v>
      </c>
      <c r="S57" s="13">
        <v>41820.752268518518</v>
      </c>
      <c r="T57" s="13">
        <v>41850.752268518518</v>
      </c>
    </row>
    <row r="58" spans="1:20" ht="60" x14ac:dyDescent="0.25">
      <c r="A58">
        <v>1820</v>
      </c>
      <c r="B58" s="3" t="s">
        <v>1821</v>
      </c>
      <c r="C58" s="3" t="s">
        <v>5930</v>
      </c>
      <c r="D58" s="6">
        <v>26000</v>
      </c>
      <c r="E58" s="8">
        <v>1707</v>
      </c>
      <c r="F58" t="s">
        <v>8220</v>
      </c>
      <c r="G58" t="s">
        <v>8223</v>
      </c>
      <c r="H58" t="s">
        <v>8245</v>
      </c>
      <c r="I58">
        <v>1427850090</v>
      </c>
      <c r="J58">
        <v>1425261690</v>
      </c>
      <c r="K58" t="b">
        <v>0</v>
      </c>
      <c r="L58">
        <v>8</v>
      </c>
      <c r="M58" t="b">
        <v>0</v>
      </c>
      <c r="N58" t="s">
        <v>8283</v>
      </c>
      <c r="O58">
        <v>7</v>
      </c>
      <c r="P58">
        <v>213.38</v>
      </c>
      <c r="Q58" t="s">
        <v>8336</v>
      </c>
      <c r="R58" t="s">
        <v>8337</v>
      </c>
      <c r="S58" s="13">
        <v>42065.084375000006</v>
      </c>
      <c r="T58" s="13">
        <v>42095.042708333334</v>
      </c>
    </row>
  </sheetData>
  <conditionalFormatting sqref="F1:F58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58 O1:P1 R1:T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376F5-3961-4AFF-9599-ED1CE78DAF80}">
  <dimension ref="A1:T141"/>
  <sheetViews>
    <sheetView workbookViewId="0">
      <selection sqref="A1:XFD14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t="s">
        <v>8323</v>
      </c>
      <c r="R2" t="s">
        <v>8327</v>
      </c>
      <c r="S2" s="13">
        <v>42043.152650462958</v>
      </c>
      <c r="T2" s="13">
        <v>42073.110983796301</v>
      </c>
    </row>
    <row r="3" spans="1:20" ht="60" x14ac:dyDescent="0.25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t="s">
        <v>8323</v>
      </c>
      <c r="R3" t="s">
        <v>8327</v>
      </c>
      <c r="S3" s="13">
        <v>41067.949212962965</v>
      </c>
      <c r="T3" s="13">
        <v>41100.991666666669</v>
      </c>
    </row>
    <row r="4" spans="1:20" ht="45" x14ac:dyDescent="0.25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t="s">
        <v>8323</v>
      </c>
      <c r="R4" t="s">
        <v>8327</v>
      </c>
      <c r="S4" s="13">
        <v>40977.948009259257</v>
      </c>
      <c r="T4" s="13">
        <v>41007.906342592592</v>
      </c>
    </row>
    <row r="5" spans="1:20" ht="45" x14ac:dyDescent="0.25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t="s">
        <v>8323</v>
      </c>
      <c r="R5" t="s">
        <v>8327</v>
      </c>
      <c r="S5" s="13">
        <v>41205.198321759257</v>
      </c>
      <c r="T5" s="13">
        <v>41240.5</v>
      </c>
    </row>
    <row r="6" spans="1:20" ht="45" x14ac:dyDescent="0.25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t="s">
        <v>8323</v>
      </c>
      <c r="R6" t="s">
        <v>8327</v>
      </c>
      <c r="S6" s="13">
        <v>41099.093865740739</v>
      </c>
      <c r="T6" s="13">
        <v>41131.916666666664</v>
      </c>
    </row>
    <row r="7" spans="1:20" ht="45" x14ac:dyDescent="0.25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t="s">
        <v>8323</v>
      </c>
      <c r="R7" t="s">
        <v>8327</v>
      </c>
      <c r="S7" s="13">
        <v>41925.906689814816</v>
      </c>
      <c r="T7" s="13">
        <v>41955.94835648148</v>
      </c>
    </row>
    <row r="8" spans="1:20" ht="45" x14ac:dyDescent="0.25">
      <c r="A8">
        <v>1887</v>
      </c>
      <c r="B8" s="3" t="s">
        <v>1888</v>
      </c>
      <c r="C8" s="3" t="s">
        <v>5997</v>
      </c>
      <c r="D8" s="6">
        <v>3000</v>
      </c>
      <c r="E8" s="8">
        <v>3335</v>
      </c>
      <c r="F8" t="s">
        <v>8218</v>
      </c>
      <c r="G8" t="s">
        <v>8226</v>
      </c>
      <c r="H8" t="s">
        <v>8248</v>
      </c>
      <c r="I8">
        <v>1449178200</v>
      </c>
      <c r="J8">
        <v>1447614732</v>
      </c>
      <c r="K8" t="b">
        <v>0</v>
      </c>
      <c r="L8">
        <v>8</v>
      </c>
      <c r="M8" t="b">
        <v>1</v>
      </c>
      <c r="N8" t="s">
        <v>8277</v>
      </c>
      <c r="O8">
        <v>111</v>
      </c>
      <c r="P8">
        <v>416.88</v>
      </c>
      <c r="Q8" t="s">
        <v>8323</v>
      </c>
      <c r="R8" t="s">
        <v>8327</v>
      </c>
      <c r="S8" s="13">
        <v>42323.800138888888</v>
      </c>
      <c r="T8" s="13">
        <v>42341.895833333328</v>
      </c>
    </row>
    <row r="9" spans="1:20" ht="60" x14ac:dyDescent="0.25">
      <c r="A9">
        <v>1888</v>
      </c>
      <c r="B9" s="3" t="s">
        <v>1889</v>
      </c>
      <c r="C9" s="3" t="s">
        <v>5998</v>
      </c>
      <c r="D9" s="6">
        <v>2500</v>
      </c>
      <c r="E9" s="8">
        <v>4152</v>
      </c>
      <c r="F9" t="s">
        <v>8218</v>
      </c>
      <c r="G9" t="s">
        <v>8223</v>
      </c>
      <c r="H9" t="s">
        <v>8245</v>
      </c>
      <c r="I9">
        <v>1275368340</v>
      </c>
      <c r="J9">
        <v>1272692732</v>
      </c>
      <c r="K9" t="b">
        <v>0</v>
      </c>
      <c r="L9">
        <v>89</v>
      </c>
      <c r="M9" t="b">
        <v>1</v>
      </c>
      <c r="N9" t="s">
        <v>8277</v>
      </c>
      <c r="O9">
        <v>166</v>
      </c>
      <c r="P9">
        <v>46.65</v>
      </c>
      <c r="Q9" t="s">
        <v>8323</v>
      </c>
      <c r="R9" t="s">
        <v>8327</v>
      </c>
      <c r="S9" s="13">
        <v>40299.239953703705</v>
      </c>
      <c r="T9" s="13">
        <v>40330.207638888889</v>
      </c>
    </row>
    <row r="10" spans="1:20" ht="45" x14ac:dyDescent="0.25">
      <c r="A10">
        <v>1889</v>
      </c>
      <c r="B10" s="3" t="s">
        <v>1890</v>
      </c>
      <c r="C10" s="3" t="s">
        <v>5999</v>
      </c>
      <c r="D10" s="6">
        <v>2000</v>
      </c>
      <c r="E10" s="8">
        <v>2132</v>
      </c>
      <c r="F10" t="s">
        <v>8218</v>
      </c>
      <c r="G10" t="s">
        <v>8223</v>
      </c>
      <c r="H10" t="s">
        <v>8245</v>
      </c>
      <c r="I10">
        <v>1363024946</v>
      </c>
      <c r="J10">
        <v>1359140546</v>
      </c>
      <c r="K10" t="b">
        <v>0</v>
      </c>
      <c r="L10">
        <v>44</v>
      </c>
      <c r="M10" t="b">
        <v>1</v>
      </c>
      <c r="N10" t="s">
        <v>8277</v>
      </c>
      <c r="O10">
        <v>107</v>
      </c>
      <c r="P10">
        <v>48.45</v>
      </c>
      <c r="Q10" t="s">
        <v>8323</v>
      </c>
      <c r="R10" t="s">
        <v>8327</v>
      </c>
      <c r="S10" s="13">
        <v>41299.793356481481</v>
      </c>
      <c r="T10" s="13">
        <v>41344.751689814817</v>
      </c>
    </row>
    <row r="11" spans="1:20" ht="45" x14ac:dyDescent="0.25">
      <c r="A11">
        <v>1890</v>
      </c>
      <c r="B11" s="3" t="s">
        <v>1891</v>
      </c>
      <c r="C11" s="3" t="s">
        <v>6000</v>
      </c>
      <c r="D11" s="6">
        <v>12000</v>
      </c>
      <c r="E11" s="8">
        <v>17350.13</v>
      </c>
      <c r="F11" t="s">
        <v>8218</v>
      </c>
      <c r="G11" t="s">
        <v>8223</v>
      </c>
      <c r="H11" t="s">
        <v>8245</v>
      </c>
      <c r="I11">
        <v>1355597528</v>
      </c>
      <c r="J11">
        <v>1353005528</v>
      </c>
      <c r="K11" t="b">
        <v>0</v>
      </c>
      <c r="L11">
        <v>246</v>
      </c>
      <c r="M11" t="b">
        <v>1</v>
      </c>
      <c r="N11" t="s">
        <v>8277</v>
      </c>
      <c r="O11">
        <v>145</v>
      </c>
      <c r="P11">
        <v>70.53</v>
      </c>
      <c r="Q11" t="s">
        <v>8323</v>
      </c>
      <c r="R11" t="s">
        <v>8327</v>
      </c>
      <c r="S11" s="13">
        <v>41228.786203703705</v>
      </c>
      <c r="T11" s="13">
        <v>41258.786203703705</v>
      </c>
    </row>
    <row r="12" spans="1:20" ht="330" x14ac:dyDescent="0.25">
      <c r="A12">
        <v>1891</v>
      </c>
      <c r="B12" s="3" t="s">
        <v>1892</v>
      </c>
      <c r="C12" s="3" t="s">
        <v>6001</v>
      </c>
      <c r="D12" s="6">
        <v>10000</v>
      </c>
      <c r="E12" s="8">
        <v>10555</v>
      </c>
      <c r="F12" t="s">
        <v>8218</v>
      </c>
      <c r="G12" t="s">
        <v>8223</v>
      </c>
      <c r="H12" t="s">
        <v>8245</v>
      </c>
      <c r="I12">
        <v>1279778400</v>
      </c>
      <c r="J12">
        <v>1275851354</v>
      </c>
      <c r="K12" t="b">
        <v>0</v>
      </c>
      <c r="L12">
        <v>120</v>
      </c>
      <c r="M12" t="b">
        <v>1</v>
      </c>
      <c r="N12" t="s">
        <v>8277</v>
      </c>
      <c r="O12">
        <v>106</v>
      </c>
      <c r="P12">
        <v>87.96</v>
      </c>
      <c r="Q12" t="s">
        <v>8323</v>
      </c>
      <c r="R12" t="s">
        <v>8327</v>
      </c>
      <c r="S12" s="13">
        <v>40335.798078703701</v>
      </c>
      <c r="T12" s="13">
        <v>40381.25</v>
      </c>
    </row>
    <row r="13" spans="1:20" ht="225" x14ac:dyDescent="0.25">
      <c r="A13">
        <v>1892</v>
      </c>
      <c r="B13" s="3" t="s">
        <v>1893</v>
      </c>
      <c r="C13" s="3" t="s">
        <v>6002</v>
      </c>
      <c r="D13" s="6">
        <v>500</v>
      </c>
      <c r="E13" s="8">
        <v>683</v>
      </c>
      <c r="F13" t="s">
        <v>8218</v>
      </c>
      <c r="G13" t="s">
        <v>8223</v>
      </c>
      <c r="H13" t="s">
        <v>8245</v>
      </c>
      <c r="I13">
        <v>1307459881</v>
      </c>
      <c r="J13">
        <v>1304867881</v>
      </c>
      <c r="K13" t="b">
        <v>0</v>
      </c>
      <c r="L13">
        <v>26</v>
      </c>
      <c r="M13" t="b">
        <v>1</v>
      </c>
      <c r="N13" t="s">
        <v>8277</v>
      </c>
      <c r="O13">
        <v>137</v>
      </c>
      <c r="P13">
        <v>26.27</v>
      </c>
      <c r="Q13" t="s">
        <v>8323</v>
      </c>
      <c r="R13" t="s">
        <v>8327</v>
      </c>
      <c r="S13" s="13">
        <v>40671.637511574074</v>
      </c>
      <c r="T13" s="13">
        <v>40701.637511574074</v>
      </c>
    </row>
    <row r="14" spans="1:20" ht="240" x14ac:dyDescent="0.25">
      <c r="A14">
        <v>1893</v>
      </c>
      <c r="B14" s="3" t="s">
        <v>1894</v>
      </c>
      <c r="C14" s="3" t="s">
        <v>6003</v>
      </c>
      <c r="D14" s="6">
        <v>2500</v>
      </c>
      <c r="E14" s="8">
        <v>2600</v>
      </c>
      <c r="F14" t="s">
        <v>8218</v>
      </c>
      <c r="G14" t="s">
        <v>8223</v>
      </c>
      <c r="H14" t="s">
        <v>8245</v>
      </c>
      <c r="I14">
        <v>1302926340</v>
      </c>
      <c r="J14">
        <v>1301524585</v>
      </c>
      <c r="K14" t="b">
        <v>0</v>
      </c>
      <c r="L14">
        <v>45</v>
      </c>
      <c r="M14" t="b">
        <v>1</v>
      </c>
      <c r="N14" t="s">
        <v>8277</v>
      </c>
      <c r="O14">
        <v>104</v>
      </c>
      <c r="P14">
        <v>57.78</v>
      </c>
      <c r="Q14" t="s">
        <v>8323</v>
      </c>
      <c r="R14" t="s">
        <v>8327</v>
      </c>
      <c r="S14" s="13">
        <v>40632.94195601852</v>
      </c>
      <c r="T14" s="13">
        <v>40649.165972222225</v>
      </c>
    </row>
    <row r="15" spans="1:20" ht="90" x14ac:dyDescent="0.25">
      <c r="A15">
        <v>1894</v>
      </c>
      <c r="B15" s="3" t="s">
        <v>1895</v>
      </c>
      <c r="C15" s="3" t="s">
        <v>6004</v>
      </c>
      <c r="D15" s="6">
        <v>1000</v>
      </c>
      <c r="E15" s="8">
        <v>1145</v>
      </c>
      <c r="F15" t="s">
        <v>8218</v>
      </c>
      <c r="G15" t="s">
        <v>8223</v>
      </c>
      <c r="H15" t="s">
        <v>8245</v>
      </c>
      <c r="I15">
        <v>1329082983</v>
      </c>
      <c r="J15">
        <v>1326404583</v>
      </c>
      <c r="K15" t="b">
        <v>0</v>
      </c>
      <c r="L15">
        <v>20</v>
      </c>
      <c r="M15" t="b">
        <v>1</v>
      </c>
      <c r="N15" t="s">
        <v>8277</v>
      </c>
      <c r="O15">
        <v>115</v>
      </c>
      <c r="P15">
        <v>57.25</v>
      </c>
      <c r="Q15" t="s">
        <v>8323</v>
      </c>
      <c r="R15" t="s">
        <v>8327</v>
      </c>
      <c r="S15" s="13">
        <v>40920.904895833337</v>
      </c>
      <c r="T15" s="13">
        <v>40951.904895833337</v>
      </c>
    </row>
    <row r="16" spans="1:20" ht="285" x14ac:dyDescent="0.25">
      <c r="A16">
        <v>1895</v>
      </c>
      <c r="B16" s="3" t="s">
        <v>1896</v>
      </c>
      <c r="C16" s="3" t="s">
        <v>6005</v>
      </c>
      <c r="D16" s="6">
        <v>9072</v>
      </c>
      <c r="E16" s="8">
        <v>9228</v>
      </c>
      <c r="F16" t="s">
        <v>8218</v>
      </c>
      <c r="G16" t="s">
        <v>8223</v>
      </c>
      <c r="H16" t="s">
        <v>8245</v>
      </c>
      <c r="I16">
        <v>1445363722</v>
      </c>
      <c r="J16">
        <v>1442771722</v>
      </c>
      <c r="K16" t="b">
        <v>0</v>
      </c>
      <c r="L16">
        <v>47</v>
      </c>
      <c r="M16" t="b">
        <v>1</v>
      </c>
      <c r="N16" t="s">
        <v>8277</v>
      </c>
      <c r="O16">
        <v>102</v>
      </c>
      <c r="P16">
        <v>196.34</v>
      </c>
      <c r="Q16" t="s">
        <v>8323</v>
      </c>
      <c r="R16" t="s">
        <v>8327</v>
      </c>
      <c r="S16" s="13">
        <v>42267.746782407412</v>
      </c>
      <c r="T16" s="13">
        <v>42297.746782407412</v>
      </c>
    </row>
    <row r="17" spans="1:20" ht="300" x14ac:dyDescent="0.25">
      <c r="A17">
        <v>1896</v>
      </c>
      <c r="B17" s="3" t="s">
        <v>1897</v>
      </c>
      <c r="C17" s="3" t="s">
        <v>6006</v>
      </c>
      <c r="D17" s="6">
        <v>451</v>
      </c>
      <c r="E17" s="8">
        <v>559</v>
      </c>
      <c r="F17" t="s">
        <v>8218</v>
      </c>
      <c r="G17" t="s">
        <v>8223</v>
      </c>
      <c r="H17" t="s">
        <v>8245</v>
      </c>
      <c r="I17">
        <v>1334250165</v>
      </c>
      <c r="J17">
        <v>1331658165</v>
      </c>
      <c r="K17" t="b">
        <v>0</v>
      </c>
      <c r="L17">
        <v>13</v>
      </c>
      <c r="M17" t="b">
        <v>1</v>
      </c>
      <c r="N17" t="s">
        <v>8277</v>
      </c>
      <c r="O17">
        <v>124</v>
      </c>
      <c r="P17">
        <v>43</v>
      </c>
      <c r="Q17" t="s">
        <v>8323</v>
      </c>
      <c r="R17" t="s">
        <v>8327</v>
      </c>
      <c r="S17" s="13">
        <v>40981.710243055553</v>
      </c>
      <c r="T17" s="13">
        <v>41011.710243055553</v>
      </c>
    </row>
    <row r="18" spans="1:20" ht="255" x14ac:dyDescent="0.25">
      <c r="A18">
        <v>1897</v>
      </c>
      <c r="B18" s="3" t="s">
        <v>1898</v>
      </c>
      <c r="C18" s="3" t="s">
        <v>6007</v>
      </c>
      <c r="D18" s="6">
        <v>6350</v>
      </c>
      <c r="E18" s="8">
        <v>6506</v>
      </c>
      <c r="F18" t="s">
        <v>8218</v>
      </c>
      <c r="G18" t="s">
        <v>8223</v>
      </c>
      <c r="H18" t="s">
        <v>8245</v>
      </c>
      <c r="I18">
        <v>1393966800</v>
      </c>
      <c r="J18">
        <v>1392040806</v>
      </c>
      <c r="K18" t="b">
        <v>0</v>
      </c>
      <c r="L18">
        <v>183</v>
      </c>
      <c r="M18" t="b">
        <v>1</v>
      </c>
      <c r="N18" t="s">
        <v>8277</v>
      </c>
      <c r="O18">
        <v>102</v>
      </c>
      <c r="P18">
        <v>35.549999999999997</v>
      </c>
      <c r="Q18" t="s">
        <v>8323</v>
      </c>
      <c r="R18" t="s">
        <v>8327</v>
      </c>
      <c r="S18" s="13">
        <v>41680.583402777782</v>
      </c>
      <c r="T18" s="13">
        <v>41702.875</v>
      </c>
    </row>
    <row r="19" spans="1:20" ht="255" x14ac:dyDescent="0.25">
      <c r="A19">
        <v>1898</v>
      </c>
      <c r="B19" s="3" t="s">
        <v>1899</v>
      </c>
      <c r="C19" s="3" t="s">
        <v>6008</v>
      </c>
      <c r="D19" s="6">
        <v>1000</v>
      </c>
      <c r="E19" s="8">
        <v>1445</v>
      </c>
      <c r="F19" t="s">
        <v>8218</v>
      </c>
      <c r="G19" t="s">
        <v>8223</v>
      </c>
      <c r="H19" t="s">
        <v>8245</v>
      </c>
      <c r="I19">
        <v>1454349600</v>
      </c>
      <c r="J19">
        <v>1451277473</v>
      </c>
      <c r="K19" t="b">
        <v>0</v>
      </c>
      <c r="L19">
        <v>21</v>
      </c>
      <c r="M19" t="b">
        <v>1</v>
      </c>
      <c r="N19" t="s">
        <v>8277</v>
      </c>
      <c r="O19">
        <v>145</v>
      </c>
      <c r="P19">
        <v>68.81</v>
      </c>
      <c r="Q19" t="s">
        <v>8323</v>
      </c>
      <c r="R19" t="s">
        <v>8327</v>
      </c>
      <c r="S19" s="13">
        <v>42366.192974537036</v>
      </c>
      <c r="T19" s="13">
        <v>42401.75</v>
      </c>
    </row>
    <row r="20" spans="1:20" ht="285" x14ac:dyDescent="0.25">
      <c r="A20">
        <v>1899</v>
      </c>
      <c r="B20" s="3" t="s">
        <v>1900</v>
      </c>
      <c r="C20" s="3" t="s">
        <v>6009</v>
      </c>
      <c r="D20" s="6">
        <v>900</v>
      </c>
      <c r="E20" s="8">
        <v>1200</v>
      </c>
      <c r="F20" t="s">
        <v>8218</v>
      </c>
      <c r="G20" t="s">
        <v>8223</v>
      </c>
      <c r="H20" t="s">
        <v>8245</v>
      </c>
      <c r="I20">
        <v>1427319366</v>
      </c>
      <c r="J20">
        <v>1424730966</v>
      </c>
      <c r="K20" t="b">
        <v>0</v>
      </c>
      <c r="L20">
        <v>42</v>
      </c>
      <c r="M20" t="b">
        <v>1</v>
      </c>
      <c r="N20" t="s">
        <v>8277</v>
      </c>
      <c r="O20">
        <v>133</v>
      </c>
      <c r="P20">
        <v>28.57</v>
      </c>
      <c r="Q20" t="s">
        <v>8323</v>
      </c>
      <c r="R20" t="s">
        <v>8327</v>
      </c>
      <c r="S20" s="13">
        <v>42058.941736111112</v>
      </c>
      <c r="T20" s="13">
        <v>42088.90006944444</v>
      </c>
    </row>
    <row r="21" spans="1:20" ht="285" x14ac:dyDescent="0.25">
      <c r="A21">
        <v>1900</v>
      </c>
      <c r="B21" s="3" t="s">
        <v>1901</v>
      </c>
      <c r="C21" s="3" t="s">
        <v>6010</v>
      </c>
      <c r="D21" s="6">
        <v>2500</v>
      </c>
      <c r="E21" s="8">
        <v>2734.11</v>
      </c>
      <c r="F21" t="s">
        <v>8218</v>
      </c>
      <c r="G21" t="s">
        <v>8223</v>
      </c>
      <c r="H21" t="s">
        <v>8245</v>
      </c>
      <c r="I21">
        <v>1349517540</v>
      </c>
      <c r="J21">
        <v>1347137731</v>
      </c>
      <c r="K21" t="b">
        <v>0</v>
      </c>
      <c r="L21">
        <v>54</v>
      </c>
      <c r="M21" t="b">
        <v>1</v>
      </c>
      <c r="N21" t="s">
        <v>8277</v>
      </c>
      <c r="O21">
        <v>109</v>
      </c>
      <c r="P21">
        <v>50.63</v>
      </c>
      <c r="Q21" t="s">
        <v>8323</v>
      </c>
      <c r="R21" t="s">
        <v>8327</v>
      </c>
      <c r="S21" s="13">
        <v>41160.871886574074</v>
      </c>
      <c r="T21" s="13">
        <v>41188.415972222225</v>
      </c>
    </row>
    <row r="22" spans="1:20" ht="150" x14ac:dyDescent="0.25">
      <c r="A22">
        <v>1921</v>
      </c>
      <c r="B22" s="3" t="s">
        <v>1922</v>
      </c>
      <c r="C22" s="3" t="s">
        <v>6031</v>
      </c>
      <c r="D22" s="6">
        <v>1500</v>
      </c>
      <c r="E22" s="8">
        <v>2052</v>
      </c>
      <c r="F22" t="s">
        <v>8218</v>
      </c>
      <c r="G22" t="s">
        <v>8223</v>
      </c>
      <c r="H22" t="s">
        <v>8245</v>
      </c>
      <c r="I22">
        <v>1342243143</v>
      </c>
      <c r="J22">
        <v>1339651143</v>
      </c>
      <c r="K22" t="b">
        <v>0</v>
      </c>
      <c r="L22">
        <v>38</v>
      </c>
      <c r="M22" t="b">
        <v>1</v>
      </c>
      <c r="N22" t="s">
        <v>8277</v>
      </c>
      <c r="O22">
        <v>137</v>
      </c>
      <c r="P22">
        <v>54</v>
      </c>
      <c r="Q22" t="s">
        <v>8323</v>
      </c>
      <c r="R22" t="s">
        <v>8327</v>
      </c>
      <c r="S22" s="13">
        <v>41074.221562500003</v>
      </c>
      <c r="T22" s="13">
        <v>41104.221562500003</v>
      </c>
    </row>
    <row r="23" spans="1:20" ht="225" x14ac:dyDescent="0.25">
      <c r="A23">
        <v>1922</v>
      </c>
      <c r="B23" s="3" t="s">
        <v>1923</v>
      </c>
      <c r="C23" s="3" t="s">
        <v>6032</v>
      </c>
      <c r="D23" s="6">
        <v>2000</v>
      </c>
      <c r="E23" s="8">
        <v>2311</v>
      </c>
      <c r="F23" t="s">
        <v>8218</v>
      </c>
      <c r="G23" t="s">
        <v>8223</v>
      </c>
      <c r="H23" t="s">
        <v>8245</v>
      </c>
      <c r="I23">
        <v>1386828507</v>
      </c>
      <c r="J23">
        <v>1384236507</v>
      </c>
      <c r="K23" t="b">
        <v>0</v>
      </c>
      <c r="L23">
        <v>64</v>
      </c>
      <c r="M23" t="b">
        <v>1</v>
      </c>
      <c r="N23" t="s">
        <v>8277</v>
      </c>
      <c r="O23">
        <v>116</v>
      </c>
      <c r="P23">
        <v>36.11</v>
      </c>
      <c r="Q23" t="s">
        <v>8323</v>
      </c>
      <c r="R23" t="s">
        <v>8327</v>
      </c>
      <c r="S23" s="13">
        <v>41590.255868055552</v>
      </c>
      <c r="T23" s="13">
        <v>41620.255868055552</v>
      </c>
    </row>
    <row r="24" spans="1:20" ht="210" x14ac:dyDescent="0.25">
      <c r="A24">
        <v>1923</v>
      </c>
      <c r="B24" s="3" t="s">
        <v>1924</v>
      </c>
      <c r="C24" s="3" t="s">
        <v>6033</v>
      </c>
      <c r="D24" s="6">
        <v>125</v>
      </c>
      <c r="E24" s="8">
        <v>301</v>
      </c>
      <c r="F24" t="s">
        <v>8218</v>
      </c>
      <c r="G24" t="s">
        <v>8223</v>
      </c>
      <c r="H24" t="s">
        <v>8245</v>
      </c>
      <c r="I24">
        <v>1317099540</v>
      </c>
      <c r="J24">
        <v>1313612532</v>
      </c>
      <c r="K24" t="b">
        <v>0</v>
      </c>
      <c r="L24">
        <v>13</v>
      </c>
      <c r="M24" t="b">
        <v>1</v>
      </c>
      <c r="N24" t="s">
        <v>8277</v>
      </c>
      <c r="O24">
        <v>241</v>
      </c>
      <c r="P24">
        <v>23.15</v>
      </c>
      <c r="Q24" t="s">
        <v>8323</v>
      </c>
      <c r="R24" t="s">
        <v>8327</v>
      </c>
      <c r="S24" s="13">
        <v>40772.848749999997</v>
      </c>
      <c r="T24" s="13">
        <v>40813.207638888889</v>
      </c>
    </row>
    <row r="25" spans="1:20" ht="225" x14ac:dyDescent="0.25">
      <c r="A25">
        <v>1924</v>
      </c>
      <c r="B25" s="3" t="s">
        <v>1925</v>
      </c>
      <c r="C25" s="3" t="s">
        <v>6034</v>
      </c>
      <c r="D25" s="6">
        <v>3000</v>
      </c>
      <c r="E25" s="8">
        <v>3432</v>
      </c>
      <c r="F25" t="s">
        <v>8218</v>
      </c>
      <c r="G25" t="s">
        <v>8223</v>
      </c>
      <c r="H25" t="s">
        <v>8245</v>
      </c>
      <c r="I25">
        <v>1389814380</v>
      </c>
      <c r="J25">
        <v>1387390555</v>
      </c>
      <c r="K25" t="b">
        <v>0</v>
      </c>
      <c r="L25">
        <v>33</v>
      </c>
      <c r="M25" t="b">
        <v>1</v>
      </c>
      <c r="N25" t="s">
        <v>8277</v>
      </c>
      <c r="O25">
        <v>114</v>
      </c>
      <c r="P25">
        <v>104</v>
      </c>
      <c r="Q25" t="s">
        <v>8323</v>
      </c>
      <c r="R25" t="s">
        <v>8327</v>
      </c>
      <c r="S25" s="13">
        <v>41626.761053240742</v>
      </c>
      <c r="T25" s="13">
        <v>41654.814583333333</v>
      </c>
    </row>
    <row r="26" spans="1:20" ht="225" x14ac:dyDescent="0.25">
      <c r="A26">
        <v>1925</v>
      </c>
      <c r="B26" s="3" t="s">
        <v>1926</v>
      </c>
      <c r="C26" s="3" t="s">
        <v>6035</v>
      </c>
      <c r="D26" s="6">
        <v>1500</v>
      </c>
      <c r="E26" s="8">
        <v>1655</v>
      </c>
      <c r="F26" t="s">
        <v>8218</v>
      </c>
      <c r="G26" t="s">
        <v>8223</v>
      </c>
      <c r="H26" t="s">
        <v>8245</v>
      </c>
      <c r="I26">
        <v>1381449600</v>
      </c>
      <c r="J26">
        <v>1379540288</v>
      </c>
      <c r="K26" t="b">
        <v>0</v>
      </c>
      <c r="L26">
        <v>52</v>
      </c>
      <c r="M26" t="b">
        <v>1</v>
      </c>
      <c r="N26" t="s">
        <v>8277</v>
      </c>
      <c r="O26">
        <v>110</v>
      </c>
      <c r="P26">
        <v>31.83</v>
      </c>
      <c r="Q26" t="s">
        <v>8323</v>
      </c>
      <c r="R26" t="s">
        <v>8327</v>
      </c>
      <c r="S26" s="13">
        <v>41535.90148148148</v>
      </c>
      <c r="T26" s="13">
        <v>41558</v>
      </c>
    </row>
    <row r="27" spans="1:20" ht="360" x14ac:dyDescent="0.25">
      <c r="A27">
        <v>1926</v>
      </c>
      <c r="B27" s="3" t="s">
        <v>1927</v>
      </c>
      <c r="C27" s="3" t="s">
        <v>6036</v>
      </c>
      <c r="D27" s="6">
        <v>1500</v>
      </c>
      <c r="E27" s="8">
        <v>2930.69</v>
      </c>
      <c r="F27" t="s">
        <v>8218</v>
      </c>
      <c r="G27" t="s">
        <v>8223</v>
      </c>
      <c r="H27" t="s">
        <v>8245</v>
      </c>
      <c r="I27">
        <v>1288657560</v>
      </c>
      <c r="J27">
        <v>1286319256</v>
      </c>
      <c r="K27" t="b">
        <v>0</v>
      </c>
      <c r="L27">
        <v>107</v>
      </c>
      <c r="M27" t="b">
        <v>1</v>
      </c>
      <c r="N27" t="s">
        <v>8277</v>
      </c>
      <c r="O27">
        <v>195</v>
      </c>
      <c r="P27">
        <v>27.39</v>
      </c>
      <c r="Q27" t="s">
        <v>8323</v>
      </c>
      <c r="R27" t="s">
        <v>8327</v>
      </c>
      <c r="S27" s="13">
        <v>40456.954351851848</v>
      </c>
      <c r="T27" s="13">
        <v>40484.018055555556</v>
      </c>
    </row>
    <row r="28" spans="1:20" ht="75" x14ac:dyDescent="0.25">
      <c r="A28">
        <v>1927</v>
      </c>
      <c r="B28" s="3" t="s">
        <v>1928</v>
      </c>
      <c r="C28" s="3" t="s">
        <v>6037</v>
      </c>
      <c r="D28" s="6">
        <v>600</v>
      </c>
      <c r="E28" s="8">
        <v>620</v>
      </c>
      <c r="F28" t="s">
        <v>8218</v>
      </c>
      <c r="G28" t="s">
        <v>8223</v>
      </c>
      <c r="H28" t="s">
        <v>8245</v>
      </c>
      <c r="I28">
        <v>1331182740</v>
      </c>
      <c r="J28">
        <v>1329856839</v>
      </c>
      <c r="K28" t="b">
        <v>0</v>
      </c>
      <c r="L28">
        <v>11</v>
      </c>
      <c r="M28" t="b">
        <v>1</v>
      </c>
      <c r="N28" t="s">
        <v>8277</v>
      </c>
      <c r="O28">
        <v>103</v>
      </c>
      <c r="P28">
        <v>56.36</v>
      </c>
      <c r="Q28" t="s">
        <v>8323</v>
      </c>
      <c r="R28" t="s">
        <v>8327</v>
      </c>
      <c r="S28" s="13">
        <v>40960.861562500002</v>
      </c>
      <c r="T28" s="13">
        <v>40976.207638888889</v>
      </c>
    </row>
    <row r="29" spans="1:20" ht="165" x14ac:dyDescent="0.25">
      <c r="A29">
        <v>1928</v>
      </c>
      <c r="B29" s="3" t="s">
        <v>1929</v>
      </c>
      <c r="C29" s="3" t="s">
        <v>6038</v>
      </c>
      <c r="D29" s="6">
        <v>2550</v>
      </c>
      <c r="E29" s="8">
        <v>2630</v>
      </c>
      <c r="F29" t="s">
        <v>8218</v>
      </c>
      <c r="G29" t="s">
        <v>8223</v>
      </c>
      <c r="H29" t="s">
        <v>8245</v>
      </c>
      <c r="I29">
        <v>1367940794</v>
      </c>
      <c r="J29">
        <v>1365348794</v>
      </c>
      <c r="K29" t="b">
        <v>0</v>
      </c>
      <c r="L29">
        <v>34</v>
      </c>
      <c r="M29" t="b">
        <v>1</v>
      </c>
      <c r="N29" t="s">
        <v>8277</v>
      </c>
      <c r="O29">
        <v>103</v>
      </c>
      <c r="P29">
        <v>77.349999999999994</v>
      </c>
      <c r="Q29" t="s">
        <v>8323</v>
      </c>
      <c r="R29" t="s">
        <v>8327</v>
      </c>
      <c r="S29" s="13">
        <v>41371.648078703707</v>
      </c>
      <c r="T29" s="13">
        <v>41401.648078703707</v>
      </c>
    </row>
    <row r="30" spans="1:20" ht="240" x14ac:dyDescent="0.25">
      <c r="A30">
        <v>1929</v>
      </c>
      <c r="B30" s="3" t="s">
        <v>1930</v>
      </c>
      <c r="C30" s="3" t="s">
        <v>6039</v>
      </c>
      <c r="D30" s="6">
        <v>3200</v>
      </c>
      <c r="E30" s="8">
        <v>3210</v>
      </c>
      <c r="F30" t="s">
        <v>8218</v>
      </c>
      <c r="G30" t="s">
        <v>8223</v>
      </c>
      <c r="H30" t="s">
        <v>8245</v>
      </c>
      <c r="I30">
        <v>1309825866</v>
      </c>
      <c r="J30">
        <v>1306197066</v>
      </c>
      <c r="K30" t="b">
        <v>0</v>
      </c>
      <c r="L30">
        <v>75</v>
      </c>
      <c r="M30" t="b">
        <v>1</v>
      </c>
      <c r="N30" t="s">
        <v>8277</v>
      </c>
      <c r="O30">
        <v>100</v>
      </c>
      <c r="P30">
        <v>42.8</v>
      </c>
      <c r="Q30" t="s">
        <v>8323</v>
      </c>
      <c r="R30" t="s">
        <v>8327</v>
      </c>
      <c r="S30" s="13">
        <v>40687.021597222221</v>
      </c>
      <c r="T30" s="13">
        <v>40729.021597222221</v>
      </c>
    </row>
    <row r="31" spans="1:20" ht="180" x14ac:dyDescent="0.25">
      <c r="A31">
        <v>1930</v>
      </c>
      <c r="B31" s="3" t="s">
        <v>1931</v>
      </c>
      <c r="C31" s="3" t="s">
        <v>6040</v>
      </c>
      <c r="D31" s="6">
        <v>1000</v>
      </c>
      <c r="E31" s="8">
        <v>1270</v>
      </c>
      <c r="F31" t="s">
        <v>8218</v>
      </c>
      <c r="G31" t="s">
        <v>8223</v>
      </c>
      <c r="H31" t="s">
        <v>8245</v>
      </c>
      <c r="I31">
        <v>1373203482</v>
      </c>
      <c r="J31">
        <v>1368019482</v>
      </c>
      <c r="K31" t="b">
        <v>0</v>
      </c>
      <c r="L31">
        <v>26</v>
      </c>
      <c r="M31" t="b">
        <v>1</v>
      </c>
      <c r="N31" t="s">
        <v>8277</v>
      </c>
      <c r="O31">
        <v>127</v>
      </c>
      <c r="P31">
        <v>48.85</v>
      </c>
      <c r="Q31" t="s">
        <v>8323</v>
      </c>
      <c r="R31" t="s">
        <v>8327</v>
      </c>
      <c r="S31" s="13">
        <v>41402.558819444443</v>
      </c>
      <c r="T31" s="13">
        <v>41462.558819444443</v>
      </c>
    </row>
    <row r="32" spans="1:20" ht="210" x14ac:dyDescent="0.25">
      <c r="A32">
        <v>1931</v>
      </c>
      <c r="B32" s="3" t="s">
        <v>1932</v>
      </c>
      <c r="C32" s="3" t="s">
        <v>6041</v>
      </c>
      <c r="D32" s="6">
        <v>2000</v>
      </c>
      <c r="E32" s="8">
        <v>2412.02</v>
      </c>
      <c r="F32" t="s">
        <v>8218</v>
      </c>
      <c r="G32" t="s">
        <v>8223</v>
      </c>
      <c r="H32" t="s">
        <v>8245</v>
      </c>
      <c r="I32">
        <v>1337657400</v>
      </c>
      <c r="J32">
        <v>1336512309</v>
      </c>
      <c r="K32" t="b">
        <v>0</v>
      </c>
      <c r="L32">
        <v>50</v>
      </c>
      <c r="M32" t="b">
        <v>1</v>
      </c>
      <c r="N32" t="s">
        <v>8277</v>
      </c>
      <c r="O32">
        <v>121</v>
      </c>
      <c r="P32">
        <v>48.24</v>
      </c>
      <c r="Q32" t="s">
        <v>8323</v>
      </c>
      <c r="R32" t="s">
        <v>8327</v>
      </c>
      <c r="S32" s="13">
        <v>41037.892465277779</v>
      </c>
      <c r="T32" s="13">
        <v>41051.145833333336</v>
      </c>
    </row>
    <row r="33" spans="1:20" ht="270" x14ac:dyDescent="0.25">
      <c r="A33">
        <v>1932</v>
      </c>
      <c r="B33" s="3" t="s">
        <v>1933</v>
      </c>
      <c r="C33" s="3" t="s">
        <v>6042</v>
      </c>
      <c r="D33" s="6">
        <v>5250</v>
      </c>
      <c r="E33" s="8">
        <v>5617</v>
      </c>
      <c r="F33" t="s">
        <v>8218</v>
      </c>
      <c r="G33" t="s">
        <v>8223</v>
      </c>
      <c r="H33" t="s">
        <v>8245</v>
      </c>
      <c r="I33">
        <v>1327433173</v>
      </c>
      <c r="J33">
        <v>1325618773</v>
      </c>
      <c r="K33" t="b">
        <v>0</v>
      </c>
      <c r="L33">
        <v>80</v>
      </c>
      <c r="M33" t="b">
        <v>1</v>
      </c>
      <c r="N33" t="s">
        <v>8277</v>
      </c>
      <c r="O33">
        <v>107</v>
      </c>
      <c r="P33">
        <v>70.209999999999994</v>
      </c>
      <c r="Q33" t="s">
        <v>8323</v>
      </c>
      <c r="R33" t="s">
        <v>8327</v>
      </c>
      <c r="S33" s="13">
        <v>40911.809872685182</v>
      </c>
      <c r="T33" s="13">
        <v>40932.809872685182</v>
      </c>
    </row>
    <row r="34" spans="1:20" ht="255" x14ac:dyDescent="0.25">
      <c r="A34">
        <v>1933</v>
      </c>
      <c r="B34" s="3" t="s">
        <v>1934</v>
      </c>
      <c r="C34" s="3" t="s">
        <v>6043</v>
      </c>
      <c r="D34" s="6">
        <v>6000</v>
      </c>
      <c r="E34" s="8">
        <v>10346</v>
      </c>
      <c r="F34" t="s">
        <v>8218</v>
      </c>
      <c r="G34" t="s">
        <v>8223</v>
      </c>
      <c r="H34" t="s">
        <v>8245</v>
      </c>
      <c r="I34">
        <v>1411787307</v>
      </c>
      <c r="J34">
        <v>1409195307</v>
      </c>
      <c r="K34" t="b">
        <v>0</v>
      </c>
      <c r="L34">
        <v>110</v>
      </c>
      <c r="M34" t="b">
        <v>1</v>
      </c>
      <c r="N34" t="s">
        <v>8277</v>
      </c>
      <c r="O34">
        <v>172</v>
      </c>
      <c r="P34">
        <v>94.05</v>
      </c>
      <c r="Q34" t="s">
        <v>8323</v>
      </c>
      <c r="R34" t="s">
        <v>8327</v>
      </c>
      <c r="S34" s="13">
        <v>41879.130868055552</v>
      </c>
      <c r="T34" s="13">
        <v>41909.130868055552</v>
      </c>
    </row>
    <row r="35" spans="1:20" ht="270" x14ac:dyDescent="0.25">
      <c r="A35">
        <v>1934</v>
      </c>
      <c r="B35" s="3" t="s">
        <v>1935</v>
      </c>
      <c r="C35" s="3" t="s">
        <v>6044</v>
      </c>
      <c r="D35" s="6">
        <v>5000</v>
      </c>
      <c r="E35" s="8">
        <v>6181</v>
      </c>
      <c r="F35" t="s">
        <v>8218</v>
      </c>
      <c r="G35" t="s">
        <v>8223</v>
      </c>
      <c r="H35" t="s">
        <v>8245</v>
      </c>
      <c r="I35">
        <v>1324789200</v>
      </c>
      <c r="J35">
        <v>1321649321</v>
      </c>
      <c r="K35" t="b">
        <v>0</v>
      </c>
      <c r="L35">
        <v>77</v>
      </c>
      <c r="M35" t="b">
        <v>1</v>
      </c>
      <c r="N35" t="s">
        <v>8277</v>
      </c>
      <c r="O35">
        <v>124</v>
      </c>
      <c r="P35">
        <v>80.27</v>
      </c>
      <c r="Q35" t="s">
        <v>8323</v>
      </c>
      <c r="R35" t="s">
        <v>8327</v>
      </c>
      <c r="S35" s="13">
        <v>40865.867141203707</v>
      </c>
      <c r="T35" s="13">
        <v>40902.208333333336</v>
      </c>
    </row>
    <row r="36" spans="1:20" ht="285" x14ac:dyDescent="0.25">
      <c r="A36">
        <v>1935</v>
      </c>
      <c r="B36" s="3" t="s">
        <v>1936</v>
      </c>
      <c r="C36" s="3" t="s">
        <v>6045</v>
      </c>
      <c r="D36" s="6">
        <v>2500</v>
      </c>
      <c r="E36" s="8">
        <v>2710</v>
      </c>
      <c r="F36" t="s">
        <v>8218</v>
      </c>
      <c r="G36" t="s">
        <v>8223</v>
      </c>
      <c r="H36" t="s">
        <v>8245</v>
      </c>
      <c r="I36">
        <v>1403326740</v>
      </c>
      <c r="J36">
        <v>1400106171</v>
      </c>
      <c r="K36" t="b">
        <v>0</v>
      </c>
      <c r="L36">
        <v>50</v>
      </c>
      <c r="M36" t="b">
        <v>1</v>
      </c>
      <c r="N36" t="s">
        <v>8277</v>
      </c>
      <c r="O36">
        <v>108</v>
      </c>
      <c r="P36">
        <v>54.2</v>
      </c>
      <c r="Q36" t="s">
        <v>8323</v>
      </c>
      <c r="R36" t="s">
        <v>8327</v>
      </c>
      <c r="S36" s="13">
        <v>41773.932534722226</v>
      </c>
      <c r="T36" s="13">
        <v>41811.207638888889</v>
      </c>
    </row>
    <row r="37" spans="1:20" ht="285" x14ac:dyDescent="0.25">
      <c r="A37">
        <v>1936</v>
      </c>
      <c r="B37" s="3" t="s">
        <v>1937</v>
      </c>
      <c r="C37" s="3" t="s">
        <v>6046</v>
      </c>
      <c r="D37" s="6">
        <v>7500</v>
      </c>
      <c r="E37" s="8">
        <v>8739.01</v>
      </c>
      <c r="F37" t="s">
        <v>8218</v>
      </c>
      <c r="G37" t="s">
        <v>8223</v>
      </c>
      <c r="H37" t="s">
        <v>8245</v>
      </c>
      <c r="I37">
        <v>1323151140</v>
      </c>
      <c r="J37">
        <v>1320528070</v>
      </c>
      <c r="K37" t="b">
        <v>0</v>
      </c>
      <c r="L37">
        <v>145</v>
      </c>
      <c r="M37" t="b">
        <v>1</v>
      </c>
      <c r="N37" t="s">
        <v>8277</v>
      </c>
      <c r="O37">
        <v>117</v>
      </c>
      <c r="P37">
        <v>60.27</v>
      </c>
      <c r="Q37" t="s">
        <v>8323</v>
      </c>
      <c r="R37" t="s">
        <v>8327</v>
      </c>
      <c r="S37" s="13">
        <v>40852.889699074076</v>
      </c>
      <c r="T37" s="13">
        <v>40883.249305555553</v>
      </c>
    </row>
    <row r="38" spans="1:20" ht="270" x14ac:dyDescent="0.25">
      <c r="A38">
        <v>1937</v>
      </c>
      <c r="B38" s="3" t="s">
        <v>1938</v>
      </c>
      <c r="C38" s="3" t="s">
        <v>6047</v>
      </c>
      <c r="D38" s="6">
        <v>600</v>
      </c>
      <c r="E38" s="8">
        <v>1123.47</v>
      </c>
      <c r="F38" t="s">
        <v>8218</v>
      </c>
      <c r="G38" t="s">
        <v>8223</v>
      </c>
      <c r="H38" t="s">
        <v>8245</v>
      </c>
      <c r="I38">
        <v>1339732740</v>
      </c>
      <c r="J38">
        <v>1338346281</v>
      </c>
      <c r="K38" t="b">
        <v>0</v>
      </c>
      <c r="L38">
        <v>29</v>
      </c>
      <c r="M38" t="b">
        <v>1</v>
      </c>
      <c r="N38" t="s">
        <v>8277</v>
      </c>
      <c r="O38">
        <v>187</v>
      </c>
      <c r="P38">
        <v>38.74</v>
      </c>
      <c r="Q38" t="s">
        <v>8323</v>
      </c>
      <c r="R38" t="s">
        <v>8327</v>
      </c>
      <c r="S38" s="13">
        <v>41059.118993055556</v>
      </c>
      <c r="T38" s="13">
        <v>41075.165972222225</v>
      </c>
    </row>
    <row r="39" spans="1:20" ht="270" x14ac:dyDescent="0.25">
      <c r="A39">
        <v>1938</v>
      </c>
      <c r="B39" s="3" t="s">
        <v>1939</v>
      </c>
      <c r="C39" s="3" t="s">
        <v>6048</v>
      </c>
      <c r="D39" s="6">
        <v>15000</v>
      </c>
      <c r="E39" s="8">
        <v>17390</v>
      </c>
      <c r="F39" t="s">
        <v>8218</v>
      </c>
      <c r="G39" t="s">
        <v>8223</v>
      </c>
      <c r="H39" t="s">
        <v>8245</v>
      </c>
      <c r="I39">
        <v>1372741200</v>
      </c>
      <c r="J39">
        <v>1370067231</v>
      </c>
      <c r="K39" t="b">
        <v>0</v>
      </c>
      <c r="L39">
        <v>114</v>
      </c>
      <c r="M39" t="b">
        <v>1</v>
      </c>
      <c r="N39" t="s">
        <v>8277</v>
      </c>
      <c r="O39">
        <v>116</v>
      </c>
      <c r="P39">
        <v>152.54</v>
      </c>
      <c r="Q39" t="s">
        <v>8323</v>
      </c>
      <c r="R39" t="s">
        <v>8327</v>
      </c>
      <c r="S39" s="13">
        <v>41426.259618055556</v>
      </c>
      <c r="T39" s="13">
        <v>41457.208333333336</v>
      </c>
    </row>
    <row r="40" spans="1:20" ht="285" x14ac:dyDescent="0.25">
      <c r="A40">
        <v>1939</v>
      </c>
      <c r="B40" s="3" t="s">
        <v>1940</v>
      </c>
      <c r="C40" s="3" t="s">
        <v>6049</v>
      </c>
      <c r="D40" s="6">
        <v>10000</v>
      </c>
      <c r="E40" s="8">
        <v>11070</v>
      </c>
      <c r="F40" t="s">
        <v>8218</v>
      </c>
      <c r="G40" t="s">
        <v>8223</v>
      </c>
      <c r="H40" t="s">
        <v>8245</v>
      </c>
      <c r="I40">
        <v>1362955108</v>
      </c>
      <c r="J40">
        <v>1360366708</v>
      </c>
      <c r="K40" t="b">
        <v>0</v>
      </c>
      <c r="L40">
        <v>96</v>
      </c>
      <c r="M40" t="b">
        <v>1</v>
      </c>
      <c r="N40" t="s">
        <v>8277</v>
      </c>
      <c r="O40">
        <v>111</v>
      </c>
      <c r="P40">
        <v>115.31</v>
      </c>
      <c r="Q40" t="s">
        <v>8323</v>
      </c>
      <c r="R40" t="s">
        <v>8327</v>
      </c>
      <c r="S40" s="13">
        <v>41313.985046296293</v>
      </c>
      <c r="T40" s="13">
        <v>41343.943379629629</v>
      </c>
    </row>
    <row r="41" spans="1:20" ht="255" x14ac:dyDescent="0.25">
      <c r="A41">
        <v>1940</v>
      </c>
      <c r="B41" s="3" t="s">
        <v>1941</v>
      </c>
      <c r="C41" s="3" t="s">
        <v>6050</v>
      </c>
      <c r="D41" s="6">
        <v>650</v>
      </c>
      <c r="E41" s="8">
        <v>1111</v>
      </c>
      <c r="F41" t="s">
        <v>8218</v>
      </c>
      <c r="G41" t="s">
        <v>8223</v>
      </c>
      <c r="H41" t="s">
        <v>8245</v>
      </c>
      <c r="I41">
        <v>1308110340</v>
      </c>
      <c r="J41">
        <v>1304770233</v>
      </c>
      <c r="K41" t="b">
        <v>0</v>
      </c>
      <c r="L41">
        <v>31</v>
      </c>
      <c r="M41" t="b">
        <v>1</v>
      </c>
      <c r="N41" t="s">
        <v>8277</v>
      </c>
      <c r="O41">
        <v>171</v>
      </c>
      <c r="P41">
        <v>35.840000000000003</v>
      </c>
      <c r="Q41" t="s">
        <v>8323</v>
      </c>
      <c r="R41" t="s">
        <v>8327</v>
      </c>
      <c r="S41" s="13">
        <v>40670.507326388892</v>
      </c>
      <c r="T41" s="13">
        <v>40709.165972222225</v>
      </c>
    </row>
    <row r="42" spans="1:20" ht="270" x14ac:dyDescent="0.25">
      <c r="A42">
        <v>2081</v>
      </c>
      <c r="B42" s="3" t="s">
        <v>2082</v>
      </c>
      <c r="C42" s="3" t="s">
        <v>6191</v>
      </c>
      <c r="D42" s="6">
        <v>3500</v>
      </c>
      <c r="E42" s="8">
        <v>4010</v>
      </c>
      <c r="F42" t="s">
        <v>8218</v>
      </c>
      <c r="G42" t="s">
        <v>8223</v>
      </c>
      <c r="H42" t="s">
        <v>8245</v>
      </c>
      <c r="I42">
        <v>1337144340</v>
      </c>
      <c r="J42">
        <v>1333597555</v>
      </c>
      <c r="K42" t="b">
        <v>0</v>
      </c>
      <c r="L42">
        <v>55</v>
      </c>
      <c r="M42" t="b">
        <v>1</v>
      </c>
      <c r="N42" t="s">
        <v>8277</v>
      </c>
      <c r="O42">
        <v>115</v>
      </c>
      <c r="P42">
        <v>72.91</v>
      </c>
      <c r="Q42" t="s">
        <v>8323</v>
      </c>
      <c r="R42" t="s">
        <v>8327</v>
      </c>
      <c r="S42" s="13">
        <v>41004.156886574077</v>
      </c>
      <c r="T42" s="13">
        <v>41045.207638888889</v>
      </c>
    </row>
    <row r="43" spans="1:20" ht="285" x14ac:dyDescent="0.25">
      <c r="A43">
        <v>2082</v>
      </c>
      <c r="B43" s="3" t="s">
        <v>2083</v>
      </c>
      <c r="C43" s="3" t="s">
        <v>6192</v>
      </c>
      <c r="D43" s="6">
        <v>1500</v>
      </c>
      <c r="E43" s="8">
        <v>1661</v>
      </c>
      <c r="F43" t="s">
        <v>8218</v>
      </c>
      <c r="G43" t="s">
        <v>8223</v>
      </c>
      <c r="H43" t="s">
        <v>8245</v>
      </c>
      <c r="I43">
        <v>1322106796</v>
      </c>
      <c r="J43">
        <v>1316919196</v>
      </c>
      <c r="K43" t="b">
        <v>0</v>
      </c>
      <c r="L43">
        <v>38</v>
      </c>
      <c r="M43" t="b">
        <v>1</v>
      </c>
      <c r="N43" t="s">
        <v>8277</v>
      </c>
      <c r="O43">
        <v>111</v>
      </c>
      <c r="P43">
        <v>43.71</v>
      </c>
      <c r="Q43" t="s">
        <v>8323</v>
      </c>
      <c r="R43" t="s">
        <v>8327</v>
      </c>
      <c r="S43" s="13">
        <v>40811.120324074072</v>
      </c>
      <c r="T43" s="13">
        <v>40871.161990740737</v>
      </c>
    </row>
    <row r="44" spans="1:20" ht="285" x14ac:dyDescent="0.25">
      <c r="A44">
        <v>2083</v>
      </c>
      <c r="B44" s="3" t="s">
        <v>2084</v>
      </c>
      <c r="C44" s="3" t="s">
        <v>6193</v>
      </c>
      <c r="D44" s="6">
        <v>750</v>
      </c>
      <c r="E44" s="8">
        <v>850</v>
      </c>
      <c r="F44" t="s">
        <v>8218</v>
      </c>
      <c r="G44" t="s">
        <v>8223</v>
      </c>
      <c r="H44" t="s">
        <v>8245</v>
      </c>
      <c r="I44">
        <v>1338830395</v>
      </c>
      <c r="J44">
        <v>1336238395</v>
      </c>
      <c r="K44" t="b">
        <v>0</v>
      </c>
      <c r="L44">
        <v>25</v>
      </c>
      <c r="M44" t="b">
        <v>1</v>
      </c>
      <c r="N44" t="s">
        <v>8277</v>
      </c>
      <c r="O44">
        <v>113</v>
      </c>
      <c r="P44">
        <v>34</v>
      </c>
      <c r="Q44" t="s">
        <v>8323</v>
      </c>
      <c r="R44" t="s">
        <v>8327</v>
      </c>
      <c r="S44" s="13">
        <v>41034.72216435185</v>
      </c>
      <c r="T44" s="13">
        <v>41064.72216435185</v>
      </c>
    </row>
    <row r="45" spans="1:20" ht="225" x14ac:dyDescent="0.25">
      <c r="A45">
        <v>2084</v>
      </c>
      <c r="B45" s="3" t="s">
        <v>2085</v>
      </c>
      <c r="C45" s="3" t="s">
        <v>6194</v>
      </c>
      <c r="D45" s="6">
        <v>3000</v>
      </c>
      <c r="E45" s="8">
        <v>3250</v>
      </c>
      <c r="F45" t="s">
        <v>8218</v>
      </c>
      <c r="G45" t="s">
        <v>8223</v>
      </c>
      <c r="H45" t="s">
        <v>8245</v>
      </c>
      <c r="I45">
        <v>1399186740</v>
      </c>
      <c r="J45">
        <v>1396468782</v>
      </c>
      <c r="K45" t="b">
        <v>0</v>
      </c>
      <c r="L45">
        <v>46</v>
      </c>
      <c r="M45" t="b">
        <v>1</v>
      </c>
      <c r="N45" t="s">
        <v>8277</v>
      </c>
      <c r="O45">
        <v>108</v>
      </c>
      <c r="P45">
        <v>70.650000000000006</v>
      </c>
      <c r="Q45" t="s">
        <v>8323</v>
      </c>
      <c r="R45" t="s">
        <v>8327</v>
      </c>
      <c r="S45" s="13">
        <v>41731.833124999997</v>
      </c>
      <c r="T45" s="13">
        <v>41763.290972222225</v>
      </c>
    </row>
    <row r="46" spans="1:20" ht="285" x14ac:dyDescent="0.25">
      <c r="A46">
        <v>2085</v>
      </c>
      <c r="B46" s="3" t="s">
        <v>2086</v>
      </c>
      <c r="C46" s="3" t="s">
        <v>6195</v>
      </c>
      <c r="D46" s="6">
        <v>6000</v>
      </c>
      <c r="E46" s="8">
        <v>7412</v>
      </c>
      <c r="F46" t="s">
        <v>8218</v>
      </c>
      <c r="G46" t="s">
        <v>8223</v>
      </c>
      <c r="H46" t="s">
        <v>8245</v>
      </c>
      <c r="I46">
        <v>1342382587</v>
      </c>
      <c r="J46">
        <v>1339790587</v>
      </c>
      <c r="K46" t="b">
        <v>0</v>
      </c>
      <c r="L46">
        <v>83</v>
      </c>
      <c r="M46" t="b">
        <v>1</v>
      </c>
      <c r="N46" t="s">
        <v>8277</v>
      </c>
      <c r="O46">
        <v>124</v>
      </c>
      <c r="P46">
        <v>89.3</v>
      </c>
      <c r="Q46" t="s">
        <v>8323</v>
      </c>
      <c r="R46" t="s">
        <v>8327</v>
      </c>
      <c r="S46" s="13">
        <v>41075.835497685184</v>
      </c>
      <c r="T46" s="13">
        <v>41105.835497685184</v>
      </c>
    </row>
    <row r="47" spans="1:20" ht="210" x14ac:dyDescent="0.25">
      <c r="A47">
        <v>2086</v>
      </c>
      <c r="B47" s="3" t="s">
        <v>2087</v>
      </c>
      <c r="C47" s="3" t="s">
        <v>6196</v>
      </c>
      <c r="D47" s="6">
        <v>4000</v>
      </c>
      <c r="E47" s="8">
        <v>4028</v>
      </c>
      <c r="F47" t="s">
        <v>8218</v>
      </c>
      <c r="G47" t="s">
        <v>8223</v>
      </c>
      <c r="H47" t="s">
        <v>8245</v>
      </c>
      <c r="I47">
        <v>1323838740</v>
      </c>
      <c r="J47">
        <v>1321200332</v>
      </c>
      <c r="K47" t="b">
        <v>0</v>
      </c>
      <c r="L47">
        <v>35</v>
      </c>
      <c r="M47" t="b">
        <v>1</v>
      </c>
      <c r="N47" t="s">
        <v>8277</v>
      </c>
      <c r="O47">
        <v>101</v>
      </c>
      <c r="P47">
        <v>115.09</v>
      </c>
      <c r="Q47" t="s">
        <v>8323</v>
      </c>
      <c r="R47" t="s">
        <v>8327</v>
      </c>
      <c r="S47" s="13">
        <v>40860.67050925926</v>
      </c>
      <c r="T47" s="13">
        <v>40891.207638888889</v>
      </c>
    </row>
    <row r="48" spans="1:20" ht="300" x14ac:dyDescent="0.25">
      <c r="A48">
        <v>2087</v>
      </c>
      <c r="B48" s="3" t="s">
        <v>2088</v>
      </c>
      <c r="C48" s="3" t="s">
        <v>6197</v>
      </c>
      <c r="D48" s="6">
        <v>1500</v>
      </c>
      <c r="E48" s="8">
        <v>1553</v>
      </c>
      <c r="F48" t="s">
        <v>8218</v>
      </c>
      <c r="G48" t="s">
        <v>8223</v>
      </c>
      <c r="H48" t="s">
        <v>8245</v>
      </c>
      <c r="I48">
        <v>1315457658</v>
      </c>
      <c r="J48">
        <v>1312865658</v>
      </c>
      <c r="K48" t="b">
        <v>0</v>
      </c>
      <c r="L48">
        <v>25</v>
      </c>
      <c r="M48" t="b">
        <v>1</v>
      </c>
      <c r="N48" t="s">
        <v>8277</v>
      </c>
      <c r="O48">
        <v>104</v>
      </c>
      <c r="P48">
        <v>62.12</v>
      </c>
      <c r="Q48" t="s">
        <v>8323</v>
      </c>
      <c r="R48" t="s">
        <v>8327</v>
      </c>
      <c r="S48" s="13">
        <v>40764.204375000001</v>
      </c>
      <c r="T48" s="13">
        <v>40794.204375000001</v>
      </c>
    </row>
    <row r="49" spans="1:20" ht="300" x14ac:dyDescent="0.25">
      <c r="A49">
        <v>2088</v>
      </c>
      <c r="B49" s="3" t="s">
        <v>2089</v>
      </c>
      <c r="C49" s="3" t="s">
        <v>6198</v>
      </c>
      <c r="D49" s="6">
        <v>3000</v>
      </c>
      <c r="E49" s="8">
        <v>3465.32</v>
      </c>
      <c r="F49" t="s">
        <v>8218</v>
      </c>
      <c r="G49" t="s">
        <v>8223</v>
      </c>
      <c r="H49" t="s">
        <v>8245</v>
      </c>
      <c r="I49">
        <v>1284177540</v>
      </c>
      <c r="J49">
        <v>1281028152</v>
      </c>
      <c r="K49" t="b">
        <v>0</v>
      </c>
      <c r="L49">
        <v>75</v>
      </c>
      <c r="M49" t="b">
        <v>1</v>
      </c>
      <c r="N49" t="s">
        <v>8277</v>
      </c>
      <c r="O49">
        <v>116</v>
      </c>
      <c r="P49">
        <v>46.2</v>
      </c>
      <c r="Q49" t="s">
        <v>8323</v>
      </c>
      <c r="R49" t="s">
        <v>8327</v>
      </c>
      <c r="S49" s="13">
        <v>40395.714722222219</v>
      </c>
      <c r="T49" s="13">
        <v>40432.165972222225</v>
      </c>
    </row>
    <row r="50" spans="1:20" ht="180" x14ac:dyDescent="0.25">
      <c r="A50">
        <v>2089</v>
      </c>
      <c r="B50" s="3" t="s">
        <v>2090</v>
      </c>
      <c r="C50" s="3" t="s">
        <v>6199</v>
      </c>
      <c r="D50" s="6">
        <v>2500</v>
      </c>
      <c r="E50" s="8">
        <v>3010.01</v>
      </c>
      <c r="F50" t="s">
        <v>8218</v>
      </c>
      <c r="G50" t="s">
        <v>8223</v>
      </c>
      <c r="H50" t="s">
        <v>8245</v>
      </c>
      <c r="I50">
        <v>1375408194</v>
      </c>
      <c r="J50">
        <v>1372384194</v>
      </c>
      <c r="K50" t="b">
        <v>0</v>
      </c>
      <c r="L50">
        <v>62</v>
      </c>
      <c r="M50" t="b">
        <v>1</v>
      </c>
      <c r="N50" t="s">
        <v>8277</v>
      </c>
      <c r="O50">
        <v>120</v>
      </c>
      <c r="P50">
        <v>48.55</v>
      </c>
      <c r="Q50" t="s">
        <v>8323</v>
      </c>
      <c r="R50" t="s">
        <v>8327</v>
      </c>
      <c r="S50" s="13">
        <v>41453.076319444444</v>
      </c>
      <c r="T50" s="13">
        <v>41488.076319444444</v>
      </c>
    </row>
    <row r="51" spans="1:20" ht="270" x14ac:dyDescent="0.25">
      <c r="A51">
        <v>2090</v>
      </c>
      <c r="B51" s="3" t="s">
        <v>2091</v>
      </c>
      <c r="C51" s="3" t="s">
        <v>6200</v>
      </c>
      <c r="D51" s="6">
        <v>8000</v>
      </c>
      <c r="E51" s="8">
        <v>9203.23</v>
      </c>
      <c r="F51" t="s">
        <v>8218</v>
      </c>
      <c r="G51" t="s">
        <v>8223</v>
      </c>
      <c r="H51" t="s">
        <v>8245</v>
      </c>
      <c r="I51">
        <v>1361696955</v>
      </c>
      <c r="J51">
        <v>1359104955</v>
      </c>
      <c r="K51" t="b">
        <v>0</v>
      </c>
      <c r="L51">
        <v>160</v>
      </c>
      <c r="M51" t="b">
        <v>1</v>
      </c>
      <c r="N51" t="s">
        <v>8277</v>
      </c>
      <c r="O51">
        <v>115</v>
      </c>
      <c r="P51">
        <v>57.52</v>
      </c>
      <c r="Q51" t="s">
        <v>8323</v>
      </c>
      <c r="R51" t="s">
        <v>8327</v>
      </c>
      <c r="S51" s="13">
        <v>41299.381423611114</v>
      </c>
      <c r="T51" s="13">
        <v>41329.381423611114</v>
      </c>
    </row>
    <row r="52" spans="1:20" ht="285" x14ac:dyDescent="0.25">
      <c r="A52">
        <v>2091</v>
      </c>
      <c r="B52" s="3" t="s">
        <v>2092</v>
      </c>
      <c r="C52" s="3" t="s">
        <v>6201</v>
      </c>
      <c r="D52" s="6">
        <v>18000</v>
      </c>
      <c r="E52" s="8">
        <v>21684.2</v>
      </c>
      <c r="F52" t="s">
        <v>8218</v>
      </c>
      <c r="G52" t="s">
        <v>8223</v>
      </c>
      <c r="H52" t="s">
        <v>8245</v>
      </c>
      <c r="I52">
        <v>1299009600</v>
      </c>
      <c r="J52">
        <v>1294818278</v>
      </c>
      <c r="K52" t="b">
        <v>0</v>
      </c>
      <c r="L52">
        <v>246</v>
      </c>
      <c r="M52" t="b">
        <v>1</v>
      </c>
      <c r="N52" t="s">
        <v>8277</v>
      </c>
      <c r="O52">
        <v>120</v>
      </c>
      <c r="P52">
        <v>88.15</v>
      </c>
      <c r="Q52" t="s">
        <v>8323</v>
      </c>
      <c r="R52" t="s">
        <v>8327</v>
      </c>
      <c r="S52" s="13">
        <v>40555.322662037033</v>
      </c>
      <c r="T52" s="13">
        <v>40603.833333333336</v>
      </c>
    </row>
    <row r="53" spans="1:20" ht="255" x14ac:dyDescent="0.25">
      <c r="A53">
        <v>2092</v>
      </c>
      <c r="B53" s="3" t="s">
        <v>2093</v>
      </c>
      <c r="C53" s="3" t="s">
        <v>6202</v>
      </c>
      <c r="D53" s="6">
        <v>6000</v>
      </c>
      <c r="E53" s="8">
        <v>6077</v>
      </c>
      <c r="F53" t="s">
        <v>8218</v>
      </c>
      <c r="G53" t="s">
        <v>8223</v>
      </c>
      <c r="H53" t="s">
        <v>8245</v>
      </c>
      <c r="I53">
        <v>1318006732</v>
      </c>
      <c r="J53">
        <v>1312822732</v>
      </c>
      <c r="K53" t="b">
        <v>0</v>
      </c>
      <c r="L53">
        <v>55</v>
      </c>
      <c r="M53" t="b">
        <v>1</v>
      </c>
      <c r="N53" t="s">
        <v>8277</v>
      </c>
      <c r="O53">
        <v>101</v>
      </c>
      <c r="P53">
        <v>110.49</v>
      </c>
      <c r="Q53" t="s">
        <v>8323</v>
      </c>
      <c r="R53" t="s">
        <v>8327</v>
      </c>
      <c r="S53" s="13">
        <v>40763.707546296297</v>
      </c>
      <c r="T53" s="13">
        <v>40823.707546296297</v>
      </c>
    </row>
    <row r="54" spans="1:20" ht="270" x14ac:dyDescent="0.25">
      <c r="A54">
        <v>2093</v>
      </c>
      <c r="B54" s="3" t="s">
        <v>2094</v>
      </c>
      <c r="C54" s="3" t="s">
        <v>6203</v>
      </c>
      <c r="D54" s="6">
        <v>1500</v>
      </c>
      <c r="E54" s="8">
        <v>1537</v>
      </c>
      <c r="F54" t="s">
        <v>8218</v>
      </c>
      <c r="G54" t="s">
        <v>8223</v>
      </c>
      <c r="H54" t="s">
        <v>8245</v>
      </c>
      <c r="I54">
        <v>1356211832</v>
      </c>
      <c r="J54">
        <v>1351024232</v>
      </c>
      <c r="K54" t="b">
        <v>0</v>
      </c>
      <c r="L54">
        <v>23</v>
      </c>
      <c r="M54" t="b">
        <v>1</v>
      </c>
      <c r="N54" t="s">
        <v>8277</v>
      </c>
      <c r="O54">
        <v>102</v>
      </c>
      <c r="P54">
        <v>66.83</v>
      </c>
      <c r="Q54" t="s">
        <v>8323</v>
      </c>
      <c r="R54" t="s">
        <v>8327</v>
      </c>
      <c r="S54" s="13">
        <v>41205.854537037041</v>
      </c>
      <c r="T54" s="13">
        <v>41265.896203703705</v>
      </c>
    </row>
    <row r="55" spans="1:20" ht="285" x14ac:dyDescent="0.25">
      <c r="A55">
        <v>2094</v>
      </c>
      <c r="B55" s="3" t="s">
        <v>2095</v>
      </c>
      <c r="C55" s="3" t="s">
        <v>6204</v>
      </c>
      <c r="D55" s="6">
        <v>3500</v>
      </c>
      <c r="E55" s="8">
        <v>4219</v>
      </c>
      <c r="F55" t="s">
        <v>8218</v>
      </c>
      <c r="G55" t="s">
        <v>8223</v>
      </c>
      <c r="H55" t="s">
        <v>8245</v>
      </c>
      <c r="I55">
        <v>1330916400</v>
      </c>
      <c r="J55">
        <v>1327969730</v>
      </c>
      <c r="K55" t="b">
        <v>0</v>
      </c>
      <c r="L55">
        <v>72</v>
      </c>
      <c r="M55" t="b">
        <v>1</v>
      </c>
      <c r="N55" t="s">
        <v>8277</v>
      </c>
      <c r="O55">
        <v>121</v>
      </c>
      <c r="P55">
        <v>58.6</v>
      </c>
      <c r="Q55" t="s">
        <v>8323</v>
      </c>
      <c r="R55" t="s">
        <v>8327</v>
      </c>
      <c r="S55" s="13">
        <v>40939.02002314815</v>
      </c>
      <c r="T55" s="13">
        <v>40973.125</v>
      </c>
    </row>
    <row r="56" spans="1:20" ht="270" x14ac:dyDescent="0.25">
      <c r="A56">
        <v>2095</v>
      </c>
      <c r="B56" s="3" t="s">
        <v>2096</v>
      </c>
      <c r="C56" s="3" t="s">
        <v>6205</v>
      </c>
      <c r="D56" s="6">
        <v>2500</v>
      </c>
      <c r="E56" s="8">
        <v>2500</v>
      </c>
      <c r="F56" t="s">
        <v>8218</v>
      </c>
      <c r="G56" t="s">
        <v>8223</v>
      </c>
      <c r="H56" t="s">
        <v>8245</v>
      </c>
      <c r="I56">
        <v>1317576973</v>
      </c>
      <c r="J56">
        <v>1312392973</v>
      </c>
      <c r="K56" t="b">
        <v>0</v>
      </c>
      <c r="L56">
        <v>22</v>
      </c>
      <c r="M56" t="b">
        <v>1</v>
      </c>
      <c r="N56" t="s">
        <v>8277</v>
      </c>
      <c r="O56">
        <v>100</v>
      </c>
      <c r="P56">
        <v>113.64</v>
      </c>
      <c r="Q56" t="s">
        <v>8323</v>
      </c>
      <c r="R56" t="s">
        <v>8327</v>
      </c>
      <c r="S56" s="13">
        <v>40758.733483796292</v>
      </c>
      <c r="T56" s="13">
        <v>40818.733483796292</v>
      </c>
    </row>
    <row r="57" spans="1:20" ht="240" x14ac:dyDescent="0.25">
      <c r="A57">
        <v>2096</v>
      </c>
      <c r="B57" s="3" t="s">
        <v>2097</v>
      </c>
      <c r="C57" s="3" t="s">
        <v>6206</v>
      </c>
      <c r="D57" s="6">
        <v>600</v>
      </c>
      <c r="E57" s="8">
        <v>610</v>
      </c>
      <c r="F57" t="s">
        <v>8218</v>
      </c>
      <c r="G57" t="s">
        <v>8223</v>
      </c>
      <c r="H57" t="s">
        <v>8245</v>
      </c>
      <c r="I57">
        <v>1351223940</v>
      </c>
      <c r="J57">
        <v>1349892735</v>
      </c>
      <c r="K57" t="b">
        <v>0</v>
      </c>
      <c r="L57">
        <v>14</v>
      </c>
      <c r="M57" t="b">
        <v>1</v>
      </c>
      <c r="N57" t="s">
        <v>8277</v>
      </c>
      <c r="O57">
        <v>102</v>
      </c>
      <c r="P57">
        <v>43.57</v>
      </c>
      <c r="Q57" t="s">
        <v>8323</v>
      </c>
      <c r="R57" t="s">
        <v>8327</v>
      </c>
      <c r="S57" s="13">
        <v>41192.758506944447</v>
      </c>
      <c r="T57" s="13">
        <v>41208.165972222225</v>
      </c>
    </row>
    <row r="58" spans="1:20" ht="300" x14ac:dyDescent="0.25">
      <c r="A58">
        <v>2097</v>
      </c>
      <c r="B58" s="3" t="s">
        <v>2098</v>
      </c>
      <c r="C58" s="3" t="s">
        <v>6207</v>
      </c>
      <c r="D58" s="6">
        <v>3000</v>
      </c>
      <c r="E58" s="8">
        <v>3000</v>
      </c>
      <c r="F58" t="s">
        <v>8218</v>
      </c>
      <c r="G58" t="s">
        <v>8223</v>
      </c>
      <c r="H58" t="s">
        <v>8245</v>
      </c>
      <c r="I58">
        <v>1322751735</v>
      </c>
      <c r="J58">
        <v>1317564135</v>
      </c>
      <c r="K58" t="b">
        <v>0</v>
      </c>
      <c r="L58">
        <v>38</v>
      </c>
      <c r="M58" t="b">
        <v>1</v>
      </c>
      <c r="N58" t="s">
        <v>8277</v>
      </c>
      <c r="O58">
        <v>100</v>
      </c>
      <c r="P58">
        <v>78.95</v>
      </c>
      <c r="Q58" t="s">
        <v>8323</v>
      </c>
      <c r="R58" t="s">
        <v>8327</v>
      </c>
      <c r="S58" s="13">
        <v>40818.58489583333</v>
      </c>
      <c r="T58" s="13">
        <v>40878.626562500001</v>
      </c>
    </row>
    <row r="59" spans="1:20" ht="285" x14ac:dyDescent="0.25">
      <c r="A59">
        <v>2098</v>
      </c>
      <c r="B59" s="3" t="s">
        <v>2099</v>
      </c>
      <c r="C59" s="3" t="s">
        <v>6208</v>
      </c>
      <c r="D59" s="6">
        <v>6000</v>
      </c>
      <c r="E59" s="8">
        <v>6020</v>
      </c>
      <c r="F59" t="s">
        <v>8218</v>
      </c>
      <c r="G59" t="s">
        <v>8223</v>
      </c>
      <c r="H59" t="s">
        <v>8245</v>
      </c>
      <c r="I59">
        <v>1331174635</v>
      </c>
      <c r="J59">
        <v>1328582635</v>
      </c>
      <c r="K59" t="b">
        <v>0</v>
      </c>
      <c r="L59">
        <v>32</v>
      </c>
      <c r="M59" t="b">
        <v>1</v>
      </c>
      <c r="N59" t="s">
        <v>8277</v>
      </c>
      <c r="O59">
        <v>100</v>
      </c>
      <c r="P59">
        <v>188.13</v>
      </c>
      <c r="Q59" t="s">
        <v>8323</v>
      </c>
      <c r="R59" t="s">
        <v>8327</v>
      </c>
      <c r="S59" s="13">
        <v>40946.11383101852</v>
      </c>
      <c r="T59" s="13">
        <v>40976.11383101852</v>
      </c>
    </row>
    <row r="60" spans="1:20" ht="60" x14ac:dyDescent="0.25">
      <c r="A60">
        <v>2099</v>
      </c>
      <c r="B60" s="3" t="s">
        <v>2100</v>
      </c>
      <c r="C60" s="3" t="s">
        <v>6209</v>
      </c>
      <c r="D60" s="6">
        <v>3000</v>
      </c>
      <c r="E60" s="8">
        <v>3971</v>
      </c>
      <c r="F60" t="s">
        <v>8218</v>
      </c>
      <c r="G60" t="s">
        <v>8223</v>
      </c>
      <c r="H60" t="s">
        <v>8245</v>
      </c>
      <c r="I60">
        <v>1435808400</v>
      </c>
      <c r="J60">
        <v>1434650084</v>
      </c>
      <c r="K60" t="b">
        <v>0</v>
      </c>
      <c r="L60">
        <v>63</v>
      </c>
      <c r="M60" t="b">
        <v>1</v>
      </c>
      <c r="N60" t="s">
        <v>8277</v>
      </c>
      <c r="O60">
        <v>132</v>
      </c>
      <c r="P60">
        <v>63.03</v>
      </c>
      <c r="Q60" t="s">
        <v>8323</v>
      </c>
      <c r="R60" t="s">
        <v>8327</v>
      </c>
      <c r="S60" s="13">
        <v>42173.746342592596</v>
      </c>
      <c r="T60" s="13">
        <v>42187.152777777781</v>
      </c>
    </row>
    <row r="61" spans="1:20" ht="315" x14ac:dyDescent="0.25">
      <c r="A61">
        <v>2100</v>
      </c>
      <c r="B61" s="3" t="s">
        <v>2101</v>
      </c>
      <c r="C61" s="3" t="s">
        <v>6210</v>
      </c>
      <c r="D61" s="6">
        <v>600</v>
      </c>
      <c r="E61" s="8">
        <v>820</v>
      </c>
      <c r="F61" t="s">
        <v>8218</v>
      </c>
      <c r="G61" t="s">
        <v>8223</v>
      </c>
      <c r="H61" t="s">
        <v>8245</v>
      </c>
      <c r="I61">
        <v>1341028740</v>
      </c>
      <c r="J61">
        <v>1339704141</v>
      </c>
      <c r="K61" t="b">
        <v>0</v>
      </c>
      <c r="L61">
        <v>27</v>
      </c>
      <c r="M61" t="b">
        <v>1</v>
      </c>
      <c r="N61" t="s">
        <v>8277</v>
      </c>
      <c r="O61">
        <v>137</v>
      </c>
      <c r="P61">
        <v>30.37</v>
      </c>
      <c r="Q61" t="s">
        <v>8323</v>
      </c>
      <c r="R61" t="s">
        <v>8327</v>
      </c>
      <c r="S61" s="13">
        <v>41074.834965277776</v>
      </c>
      <c r="T61" s="13">
        <v>41090.165972222225</v>
      </c>
    </row>
    <row r="62" spans="1:20" ht="255" x14ac:dyDescent="0.25">
      <c r="A62">
        <v>2101</v>
      </c>
      <c r="B62" s="3" t="s">
        <v>2102</v>
      </c>
      <c r="C62" s="3" t="s">
        <v>6211</v>
      </c>
      <c r="D62" s="6">
        <v>2000</v>
      </c>
      <c r="E62" s="8">
        <v>2265</v>
      </c>
      <c r="F62" t="s">
        <v>8218</v>
      </c>
      <c r="G62" t="s">
        <v>8223</v>
      </c>
      <c r="H62" t="s">
        <v>8245</v>
      </c>
      <c r="I62">
        <v>1329104114</v>
      </c>
      <c r="J62">
        <v>1323920114</v>
      </c>
      <c r="K62" t="b">
        <v>0</v>
      </c>
      <c r="L62">
        <v>44</v>
      </c>
      <c r="M62" t="b">
        <v>1</v>
      </c>
      <c r="N62" t="s">
        <v>8277</v>
      </c>
      <c r="O62">
        <v>113</v>
      </c>
      <c r="P62">
        <v>51.48</v>
      </c>
      <c r="Q62" t="s">
        <v>8323</v>
      </c>
      <c r="R62" t="s">
        <v>8327</v>
      </c>
      <c r="S62" s="13">
        <v>40892.149467592593</v>
      </c>
      <c r="T62" s="13">
        <v>40952.149467592593</v>
      </c>
    </row>
    <row r="63" spans="1:20" ht="270" x14ac:dyDescent="0.25">
      <c r="A63">
        <v>2102</v>
      </c>
      <c r="B63" s="3" t="s">
        <v>2103</v>
      </c>
      <c r="C63" s="3" t="s">
        <v>6212</v>
      </c>
      <c r="D63" s="6">
        <v>1000</v>
      </c>
      <c r="E63" s="8">
        <v>1360</v>
      </c>
      <c r="F63" t="s">
        <v>8218</v>
      </c>
      <c r="G63" t="s">
        <v>8223</v>
      </c>
      <c r="H63" t="s">
        <v>8245</v>
      </c>
      <c r="I63">
        <v>1304628648</v>
      </c>
      <c r="J63">
        <v>1302036648</v>
      </c>
      <c r="K63" t="b">
        <v>0</v>
      </c>
      <c r="L63">
        <v>38</v>
      </c>
      <c r="M63" t="b">
        <v>1</v>
      </c>
      <c r="N63" t="s">
        <v>8277</v>
      </c>
      <c r="O63">
        <v>136</v>
      </c>
      <c r="P63">
        <v>35.79</v>
      </c>
      <c r="Q63" t="s">
        <v>8323</v>
      </c>
      <c r="R63" t="s">
        <v>8327</v>
      </c>
      <c r="S63" s="13">
        <v>40638.868611111109</v>
      </c>
      <c r="T63" s="13">
        <v>40668.868611111109</v>
      </c>
    </row>
    <row r="64" spans="1:20" ht="150" x14ac:dyDescent="0.25">
      <c r="A64">
        <v>2103</v>
      </c>
      <c r="B64" s="3" t="s">
        <v>2104</v>
      </c>
      <c r="C64" s="3" t="s">
        <v>6213</v>
      </c>
      <c r="D64" s="6">
        <v>7777</v>
      </c>
      <c r="E64" s="8">
        <v>11364</v>
      </c>
      <c r="F64" t="s">
        <v>8218</v>
      </c>
      <c r="G64" t="s">
        <v>8223</v>
      </c>
      <c r="H64" t="s">
        <v>8245</v>
      </c>
      <c r="I64">
        <v>1352488027</v>
      </c>
      <c r="J64">
        <v>1349892427</v>
      </c>
      <c r="K64" t="b">
        <v>0</v>
      </c>
      <c r="L64">
        <v>115</v>
      </c>
      <c r="M64" t="b">
        <v>1</v>
      </c>
      <c r="N64" t="s">
        <v>8277</v>
      </c>
      <c r="O64">
        <v>146</v>
      </c>
      <c r="P64">
        <v>98.82</v>
      </c>
      <c r="Q64" t="s">
        <v>8323</v>
      </c>
      <c r="R64" t="s">
        <v>8327</v>
      </c>
      <c r="S64" s="13">
        <v>41192.754942129628</v>
      </c>
      <c r="T64" s="13">
        <v>41222.7966087963</v>
      </c>
    </row>
    <row r="65" spans="1:20" ht="240" x14ac:dyDescent="0.25">
      <c r="A65">
        <v>2104</v>
      </c>
      <c r="B65" s="3" t="s">
        <v>2105</v>
      </c>
      <c r="C65" s="3" t="s">
        <v>6214</v>
      </c>
      <c r="D65" s="6">
        <v>800</v>
      </c>
      <c r="E65" s="8">
        <v>1036</v>
      </c>
      <c r="F65" t="s">
        <v>8218</v>
      </c>
      <c r="G65" t="s">
        <v>8223</v>
      </c>
      <c r="H65" t="s">
        <v>8245</v>
      </c>
      <c r="I65">
        <v>1369958400</v>
      </c>
      <c r="J65">
        <v>1367286434</v>
      </c>
      <c r="K65" t="b">
        <v>0</v>
      </c>
      <c r="L65">
        <v>37</v>
      </c>
      <c r="M65" t="b">
        <v>1</v>
      </c>
      <c r="N65" t="s">
        <v>8277</v>
      </c>
      <c r="O65">
        <v>130</v>
      </c>
      <c r="P65">
        <v>28</v>
      </c>
      <c r="Q65" t="s">
        <v>8323</v>
      </c>
      <c r="R65" t="s">
        <v>8327</v>
      </c>
      <c r="S65" s="13">
        <v>41394.074467592596</v>
      </c>
      <c r="T65" s="13">
        <v>41425</v>
      </c>
    </row>
    <row r="66" spans="1:20" ht="180" x14ac:dyDescent="0.25">
      <c r="A66">
        <v>2105</v>
      </c>
      <c r="B66" s="3" t="s">
        <v>2106</v>
      </c>
      <c r="C66" s="3" t="s">
        <v>6215</v>
      </c>
      <c r="D66" s="6">
        <v>2000</v>
      </c>
      <c r="E66" s="8">
        <v>5080</v>
      </c>
      <c r="F66" t="s">
        <v>8218</v>
      </c>
      <c r="G66" t="s">
        <v>8223</v>
      </c>
      <c r="H66" t="s">
        <v>8245</v>
      </c>
      <c r="I66">
        <v>1416542400</v>
      </c>
      <c r="J66">
        <v>1415472953</v>
      </c>
      <c r="K66" t="b">
        <v>0</v>
      </c>
      <c r="L66">
        <v>99</v>
      </c>
      <c r="M66" t="b">
        <v>1</v>
      </c>
      <c r="N66" t="s">
        <v>8277</v>
      </c>
      <c r="O66">
        <v>254</v>
      </c>
      <c r="P66">
        <v>51.31</v>
      </c>
      <c r="Q66" t="s">
        <v>8323</v>
      </c>
      <c r="R66" t="s">
        <v>8327</v>
      </c>
      <c r="S66" s="13">
        <v>41951.788807870369</v>
      </c>
      <c r="T66" s="13">
        <v>41964.166666666672</v>
      </c>
    </row>
    <row r="67" spans="1:20" ht="270" x14ac:dyDescent="0.25">
      <c r="A67">
        <v>2106</v>
      </c>
      <c r="B67" s="3" t="s">
        <v>2107</v>
      </c>
      <c r="C67" s="3" t="s">
        <v>6216</v>
      </c>
      <c r="D67" s="6">
        <v>2200</v>
      </c>
      <c r="E67" s="8">
        <v>2355</v>
      </c>
      <c r="F67" t="s">
        <v>8218</v>
      </c>
      <c r="G67" t="s">
        <v>8223</v>
      </c>
      <c r="H67" t="s">
        <v>8245</v>
      </c>
      <c r="I67">
        <v>1359176974</v>
      </c>
      <c r="J67">
        <v>1356584974</v>
      </c>
      <c r="K67" t="b">
        <v>0</v>
      </c>
      <c r="L67">
        <v>44</v>
      </c>
      <c r="M67" t="b">
        <v>1</v>
      </c>
      <c r="N67" t="s">
        <v>8277</v>
      </c>
      <c r="O67">
        <v>107</v>
      </c>
      <c r="P67">
        <v>53.52</v>
      </c>
      <c r="Q67" t="s">
        <v>8323</v>
      </c>
      <c r="R67" t="s">
        <v>8327</v>
      </c>
      <c r="S67" s="13">
        <v>41270.21497685185</v>
      </c>
      <c r="T67" s="13">
        <v>41300.21497685185</v>
      </c>
    </row>
    <row r="68" spans="1:20" ht="285" x14ac:dyDescent="0.25">
      <c r="A68">
        <v>2107</v>
      </c>
      <c r="B68" s="3" t="s">
        <v>2108</v>
      </c>
      <c r="C68" s="3" t="s">
        <v>6217</v>
      </c>
      <c r="D68" s="6">
        <v>2000</v>
      </c>
      <c r="E68" s="8">
        <v>2154.66</v>
      </c>
      <c r="F68" t="s">
        <v>8218</v>
      </c>
      <c r="G68" t="s">
        <v>8223</v>
      </c>
      <c r="H68" t="s">
        <v>8245</v>
      </c>
      <c r="I68">
        <v>1415815393</v>
      </c>
      <c r="J68">
        <v>1413997393</v>
      </c>
      <c r="K68" t="b">
        <v>0</v>
      </c>
      <c r="L68">
        <v>58</v>
      </c>
      <c r="M68" t="b">
        <v>1</v>
      </c>
      <c r="N68" t="s">
        <v>8277</v>
      </c>
      <c r="O68">
        <v>108</v>
      </c>
      <c r="P68">
        <v>37.15</v>
      </c>
      <c r="Q68" t="s">
        <v>8323</v>
      </c>
      <c r="R68" t="s">
        <v>8327</v>
      </c>
      <c r="S68" s="13">
        <v>41934.71056712963</v>
      </c>
      <c r="T68" s="13">
        <v>41955.752233796295</v>
      </c>
    </row>
    <row r="69" spans="1:20" ht="270" x14ac:dyDescent="0.25">
      <c r="A69">
        <v>2108</v>
      </c>
      <c r="B69" s="3" t="s">
        <v>2109</v>
      </c>
      <c r="C69" s="3" t="s">
        <v>6218</v>
      </c>
      <c r="D69" s="6">
        <v>16000</v>
      </c>
      <c r="E69" s="8">
        <v>17170</v>
      </c>
      <c r="F69" t="s">
        <v>8218</v>
      </c>
      <c r="G69" t="s">
        <v>8223</v>
      </c>
      <c r="H69" t="s">
        <v>8245</v>
      </c>
      <c r="I69">
        <v>1347249300</v>
      </c>
      <c r="J69">
        <v>1344917580</v>
      </c>
      <c r="K69" t="b">
        <v>0</v>
      </c>
      <c r="L69">
        <v>191</v>
      </c>
      <c r="M69" t="b">
        <v>1</v>
      </c>
      <c r="N69" t="s">
        <v>8277</v>
      </c>
      <c r="O69">
        <v>107</v>
      </c>
      <c r="P69">
        <v>89.9</v>
      </c>
      <c r="Q69" t="s">
        <v>8323</v>
      </c>
      <c r="R69" t="s">
        <v>8327</v>
      </c>
      <c r="S69" s="13">
        <v>41135.175694444442</v>
      </c>
      <c r="T69" s="13">
        <v>41162.163194444445</v>
      </c>
    </row>
    <row r="70" spans="1:20" ht="195" x14ac:dyDescent="0.25">
      <c r="A70">
        <v>2109</v>
      </c>
      <c r="B70" s="3" t="s">
        <v>2110</v>
      </c>
      <c r="C70" s="3" t="s">
        <v>6219</v>
      </c>
      <c r="D70" s="6">
        <v>4000</v>
      </c>
      <c r="E70" s="8">
        <v>4261</v>
      </c>
      <c r="F70" t="s">
        <v>8218</v>
      </c>
      <c r="G70" t="s">
        <v>8223</v>
      </c>
      <c r="H70" t="s">
        <v>8245</v>
      </c>
      <c r="I70">
        <v>1436115617</v>
      </c>
      <c r="J70">
        <v>1433523617</v>
      </c>
      <c r="K70" t="b">
        <v>0</v>
      </c>
      <c r="L70">
        <v>40</v>
      </c>
      <c r="M70" t="b">
        <v>1</v>
      </c>
      <c r="N70" t="s">
        <v>8277</v>
      </c>
      <c r="O70">
        <v>107</v>
      </c>
      <c r="P70">
        <v>106.53</v>
      </c>
      <c r="Q70" t="s">
        <v>8323</v>
      </c>
      <c r="R70" t="s">
        <v>8327</v>
      </c>
      <c r="S70" s="13">
        <v>42160.708530092597</v>
      </c>
      <c r="T70" s="13">
        <v>42190.708530092597</v>
      </c>
    </row>
    <row r="71" spans="1:20" ht="165" x14ac:dyDescent="0.25">
      <c r="A71">
        <v>2110</v>
      </c>
      <c r="B71" s="3" t="s">
        <v>2111</v>
      </c>
      <c r="C71" s="3" t="s">
        <v>6220</v>
      </c>
      <c r="D71" s="6">
        <v>2000</v>
      </c>
      <c r="E71" s="8">
        <v>2007</v>
      </c>
      <c r="F71" t="s">
        <v>8218</v>
      </c>
      <c r="G71" t="s">
        <v>8223</v>
      </c>
      <c r="H71" t="s">
        <v>8245</v>
      </c>
      <c r="I71">
        <v>1401253140</v>
      </c>
      <c r="J71">
        <v>1398873969</v>
      </c>
      <c r="K71" t="b">
        <v>0</v>
      </c>
      <c r="L71">
        <v>38</v>
      </c>
      <c r="M71" t="b">
        <v>1</v>
      </c>
      <c r="N71" t="s">
        <v>8277</v>
      </c>
      <c r="O71">
        <v>100</v>
      </c>
      <c r="P71">
        <v>52.82</v>
      </c>
      <c r="Q71" t="s">
        <v>8323</v>
      </c>
      <c r="R71" t="s">
        <v>8327</v>
      </c>
      <c r="S71" s="13">
        <v>41759.670937499999</v>
      </c>
      <c r="T71" s="13">
        <v>41787.207638888889</v>
      </c>
    </row>
    <row r="72" spans="1:20" ht="285" x14ac:dyDescent="0.25">
      <c r="A72">
        <v>2111</v>
      </c>
      <c r="B72" s="3" t="s">
        <v>2112</v>
      </c>
      <c r="C72" s="3" t="s">
        <v>6221</v>
      </c>
      <c r="D72" s="6">
        <v>2000</v>
      </c>
      <c r="E72" s="8">
        <v>2130</v>
      </c>
      <c r="F72" t="s">
        <v>8218</v>
      </c>
      <c r="G72" t="s">
        <v>8223</v>
      </c>
      <c r="H72" t="s">
        <v>8245</v>
      </c>
      <c r="I72">
        <v>1313370000</v>
      </c>
      <c r="J72">
        <v>1307594625</v>
      </c>
      <c r="K72" t="b">
        <v>0</v>
      </c>
      <c r="L72">
        <v>39</v>
      </c>
      <c r="M72" t="b">
        <v>1</v>
      </c>
      <c r="N72" t="s">
        <v>8277</v>
      </c>
      <c r="O72">
        <v>107</v>
      </c>
      <c r="P72">
        <v>54.62</v>
      </c>
      <c r="Q72" t="s">
        <v>8323</v>
      </c>
      <c r="R72" t="s">
        <v>8327</v>
      </c>
      <c r="S72" s="13">
        <v>40703.197048611109</v>
      </c>
      <c r="T72" s="13">
        <v>40770.041666666664</v>
      </c>
    </row>
    <row r="73" spans="1:20" ht="255" x14ac:dyDescent="0.25">
      <c r="A73">
        <v>2112</v>
      </c>
      <c r="B73" s="3" t="s">
        <v>2113</v>
      </c>
      <c r="C73" s="3" t="s">
        <v>6222</v>
      </c>
      <c r="D73" s="6">
        <v>300</v>
      </c>
      <c r="E73" s="8">
        <v>300</v>
      </c>
      <c r="F73" t="s">
        <v>8218</v>
      </c>
      <c r="G73" t="s">
        <v>8223</v>
      </c>
      <c r="H73" t="s">
        <v>8245</v>
      </c>
      <c r="I73">
        <v>1366064193</v>
      </c>
      <c r="J73">
        <v>1364854593</v>
      </c>
      <c r="K73" t="b">
        <v>0</v>
      </c>
      <c r="L73">
        <v>11</v>
      </c>
      <c r="M73" t="b">
        <v>1</v>
      </c>
      <c r="N73" t="s">
        <v>8277</v>
      </c>
      <c r="O73">
        <v>100</v>
      </c>
      <c r="P73">
        <v>27.27</v>
      </c>
      <c r="Q73" t="s">
        <v>8323</v>
      </c>
      <c r="R73" t="s">
        <v>8327</v>
      </c>
      <c r="S73" s="13">
        <v>41365.928159722222</v>
      </c>
      <c r="T73" s="13">
        <v>41379.928159722222</v>
      </c>
    </row>
    <row r="74" spans="1:20" ht="120" x14ac:dyDescent="0.25">
      <c r="A74">
        <v>2113</v>
      </c>
      <c r="B74" s="3" t="s">
        <v>2114</v>
      </c>
      <c r="C74" s="3" t="s">
        <v>6223</v>
      </c>
      <c r="D74" s="6">
        <v>7000</v>
      </c>
      <c r="E74" s="8">
        <v>7340</v>
      </c>
      <c r="F74" t="s">
        <v>8218</v>
      </c>
      <c r="G74" t="s">
        <v>8223</v>
      </c>
      <c r="H74" t="s">
        <v>8245</v>
      </c>
      <c r="I74">
        <v>1411505176</v>
      </c>
      <c r="J74">
        <v>1408481176</v>
      </c>
      <c r="K74" t="b">
        <v>0</v>
      </c>
      <c r="L74">
        <v>107</v>
      </c>
      <c r="M74" t="b">
        <v>1</v>
      </c>
      <c r="N74" t="s">
        <v>8277</v>
      </c>
      <c r="O74">
        <v>105</v>
      </c>
      <c r="P74">
        <v>68.599999999999994</v>
      </c>
      <c r="Q74" t="s">
        <v>8323</v>
      </c>
      <c r="R74" t="s">
        <v>8327</v>
      </c>
      <c r="S74" s="13">
        <v>41870.86546296296</v>
      </c>
      <c r="T74" s="13">
        <v>41905.86546296296</v>
      </c>
    </row>
    <row r="75" spans="1:20" ht="240" x14ac:dyDescent="0.25">
      <c r="A75">
        <v>2114</v>
      </c>
      <c r="B75" s="3" t="s">
        <v>2115</v>
      </c>
      <c r="C75" s="3" t="s">
        <v>6224</v>
      </c>
      <c r="D75" s="6">
        <v>5000</v>
      </c>
      <c r="E75" s="8">
        <v>5235</v>
      </c>
      <c r="F75" t="s">
        <v>8218</v>
      </c>
      <c r="G75" t="s">
        <v>8223</v>
      </c>
      <c r="H75" t="s">
        <v>8245</v>
      </c>
      <c r="I75">
        <v>1291870740</v>
      </c>
      <c r="J75">
        <v>1286480070</v>
      </c>
      <c r="K75" t="b">
        <v>0</v>
      </c>
      <c r="L75">
        <v>147</v>
      </c>
      <c r="M75" t="b">
        <v>1</v>
      </c>
      <c r="N75" t="s">
        <v>8277</v>
      </c>
      <c r="O75">
        <v>105</v>
      </c>
      <c r="P75">
        <v>35.61</v>
      </c>
      <c r="Q75" t="s">
        <v>8323</v>
      </c>
      <c r="R75" t="s">
        <v>8327</v>
      </c>
      <c r="S75" s="13">
        <v>40458.815625000003</v>
      </c>
      <c r="T75" s="13">
        <v>40521.207638888889</v>
      </c>
    </row>
    <row r="76" spans="1:20" ht="270" x14ac:dyDescent="0.25">
      <c r="A76">
        <v>2115</v>
      </c>
      <c r="B76" s="3" t="s">
        <v>2116</v>
      </c>
      <c r="C76" s="3" t="s">
        <v>6225</v>
      </c>
      <c r="D76" s="6">
        <v>1500</v>
      </c>
      <c r="E76" s="8">
        <v>3385</v>
      </c>
      <c r="F76" t="s">
        <v>8218</v>
      </c>
      <c r="G76" t="s">
        <v>8223</v>
      </c>
      <c r="H76" t="s">
        <v>8245</v>
      </c>
      <c r="I76">
        <v>1298167001</v>
      </c>
      <c r="J76">
        <v>1295575001</v>
      </c>
      <c r="K76" t="b">
        <v>0</v>
      </c>
      <c r="L76">
        <v>36</v>
      </c>
      <c r="M76" t="b">
        <v>1</v>
      </c>
      <c r="N76" t="s">
        <v>8277</v>
      </c>
      <c r="O76">
        <v>226</v>
      </c>
      <c r="P76">
        <v>94.03</v>
      </c>
      <c r="Q76" t="s">
        <v>8323</v>
      </c>
      <c r="R76" t="s">
        <v>8327</v>
      </c>
      <c r="S76" s="13">
        <v>40564.081030092595</v>
      </c>
      <c r="T76" s="13">
        <v>40594.081030092595</v>
      </c>
    </row>
    <row r="77" spans="1:20" ht="240" x14ac:dyDescent="0.25">
      <c r="A77">
        <v>2116</v>
      </c>
      <c r="B77" s="3" t="s">
        <v>2117</v>
      </c>
      <c r="C77" s="3" t="s">
        <v>6226</v>
      </c>
      <c r="D77" s="6">
        <v>48000</v>
      </c>
      <c r="E77" s="8">
        <v>48434</v>
      </c>
      <c r="F77" t="s">
        <v>8218</v>
      </c>
      <c r="G77" t="s">
        <v>8223</v>
      </c>
      <c r="H77" t="s">
        <v>8245</v>
      </c>
      <c r="I77">
        <v>1349203203</v>
      </c>
      <c r="J77">
        <v>1345056003</v>
      </c>
      <c r="K77" t="b">
        <v>0</v>
      </c>
      <c r="L77">
        <v>92</v>
      </c>
      <c r="M77" t="b">
        <v>1</v>
      </c>
      <c r="N77" t="s">
        <v>8277</v>
      </c>
      <c r="O77">
        <v>101</v>
      </c>
      <c r="P77">
        <v>526.46</v>
      </c>
      <c r="Q77" t="s">
        <v>8323</v>
      </c>
      <c r="R77" t="s">
        <v>8327</v>
      </c>
      <c r="S77" s="13">
        <v>41136.777812500004</v>
      </c>
      <c r="T77" s="13">
        <v>41184.777812500004</v>
      </c>
    </row>
    <row r="78" spans="1:20" ht="285" x14ac:dyDescent="0.25">
      <c r="A78">
        <v>2117</v>
      </c>
      <c r="B78" s="3" t="s">
        <v>2118</v>
      </c>
      <c r="C78" s="3" t="s">
        <v>6227</v>
      </c>
      <c r="D78" s="6">
        <v>1200</v>
      </c>
      <c r="E78" s="8">
        <v>1773</v>
      </c>
      <c r="F78" t="s">
        <v>8218</v>
      </c>
      <c r="G78" t="s">
        <v>8223</v>
      </c>
      <c r="H78" t="s">
        <v>8245</v>
      </c>
      <c r="I78">
        <v>1445921940</v>
      </c>
      <c r="J78">
        <v>1444699549</v>
      </c>
      <c r="K78" t="b">
        <v>0</v>
      </c>
      <c r="L78">
        <v>35</v>
      </c>
      <c r="M78" t="b">
        <v>1</v>
      </c>
      <c r="N78" t="s">
        <v>8277</v>
      </c>
      <c r="O78">
        <v>148</v>
      </c>
      <c r="P78">
        <v>50.66</v>
      </c>
      <c r="Q78" t="s">
        <v>8323</v>
      </c>
      <c r="R78" t="s">
        <v>8327</v>
      </c>
      <c r="S78" s="13">
        <v>42290.059594907405</v>
      </c>
      <c r="T78" s="13">
        <v>42304.207638888889</v>
      </c>
    </row>
    <row r="79" spans="1:20" ht="180" x14ac:dyDescent="0.25">
      <c r="A79">
        <v>2118</v>
      </c>
      <c r="B79" s="3" t="s">
        <v>2119</v>
      </c>
      <c r="C79" s="3" t="s">
        <v>6228</v>
      </c>
      <c r="D79" s="6">
        <v>1000</v>
      </c>
      <c r="E79" s="8">
        <v>1346.11</v>
      </c>
      <c r="F79" t="s">
        <v>8218</v>
      </c>
      <c r="G79" t="s">
        <v>8223</v>
      </c>
      <c r="H79" t="s">
        <v>8245</v>
      </c>
      <c r="I79">
        <v>1311538136</v>
      </c>
      <c r="J79">
        <v>1308946136</v>
      </c>
      <c r="K79" t="b">
        <v>0</v>
      </c>
      <c r="L79">
        <v>17</v>
      </c>
      <c r="M79" t="b">
        <v>1</v>
      </c>
      <c r="N79" t="s">
        <v>8277</v>
      </c>
      <c r="O79">
        <v>135</v>
      </c>
      <c r="P79">
        <v>79.180000000000007</v>
      </c>
      <c r="Q79" t="s">
        <v>8323</v>
      </c>
      <c r="R79" t="s">
        <v>8327</v>
      </c>
      <c r="S79" s="13">
        <v>40718.839537037034</v>
      </c>
      <c r="T79" s="13">
        <v>40748.839537037034</v>
      </c>
    </row>
    <row r="80" spans="1:20" ht="225" x14ac:dyDescent="0.25">
      <c r="A80">
        <v>2119</v>
      </c>
      <c r="B80" s="3" t="s">
        <v>2120</v>
      </c>
      <c r="C80" s="3" t="s">
        <v>6229</v>
      </c>
      <c r="D80" s="6">
        <v>2000</v>
      </c>
      <c r="E80" s="8">
        <v>2015</v>
      </c>
      <c r="F80" t="s">
        <v>8218</v>
      </c>
      <c r="G80" t="s">
        <v>8223</v>
      </c>
      <c r="H80" t="s">
        <v>8245</v>
      </c>
      <c r="I80">
        <v>1345086445</v>
      </c>
      <c r="J80">
        <v>1342494445</v>
      </c>
      <c r="K80" t="b">
        <v>0</v>
      </c>
      <c r="L80">
        <v>22</v>
      </c>
      <c r="M80" t="b">
        <v>1</v>
      </c>
      <c r="N80" t="s">
        <v>8277</v>
      </c>
      <c r="O80">
        <v>101</v>
      </c>
      <c r="P80">
        <v>91.59</v>
      </c>
      <c r="Q80" t="s">
        <v>8323</v>
      </c>
      <c r="R80" t="s">
        <v>8327</v>
      </c>
      <c r="S80" s="13">
        <v>41107.130150462966</v>
      </c>
      <c r="T80" s="13">
        <v>41137.130150462966</v>
      </c>
    </row>
    <row r="81" spans="1:20" ht="165" x14ac:dyDescent="0.25">
      <c r="A81">
        <v>2120</v>
      </c>
      <c r="B81" s="3" t="s">
        <v>2121</v>
      </c>
      <c r="C81" s="3" t="s">
        <v>6230</v>
      </c>
      <c r="D81" s="6">
        <v>8000</v>
      </c>
      <c r="E81" s="8">
        <v>8070.43</v>
      </c>
      <c r="F81" t="s">
        <v>8218</v>
      </c>
      <c r="G81" t="s">
        <v>8223</v>
      </c>
      <c r="H81" t="s">
        <v>8245</v>
      </c>
      <c r="I81">
        <v>1388617736</v>
      </c>
      <c r="J81">
        <v>1384384136</v>
      </c>
      <c r="K81" t="b">
        <v>0</v>
      </c>
      <c r="L81">
        <v>69</v>
      </c>
      <c r="M81" t="b">
        <v>1</v>
      </c>
      <c r="N81" t="s">
        <v>8277</v>
      </c>
      <c r="O81">
        <v>101</v>
      </c>
      <c r="P81">
        <v>116.96</v>
      </c>
      <c r="Q81" t="s">
        <v>8323</v>
      </c>
      <c r="R81" t="s">
        <v>8327</v>
      </c>
      <c r="S81" s="13">
        <v>41591.964537037034</v>
      </c>
      <c r="T81" s="13">
        <v>41640.964537037034</v>
      </c>
    </row>
    <row r="82" spans="1:20" ht="180" x14ac:dyDescent="0.25">
      <c r="A82">
        <v>2301</v>
      </c>
      <c r="B82" s="3" t="s">
        <v>2302</v>
      </c>
      <c r="C82" s="3" t="s">
        <v>6411</v>
      </c>
      <c r="D82" s="6">
        <v>5000</v>
      </c>
      <c r="E82" s="8">
        <v>6680.22</v>
      </c>
      <c r="F82" t="s">
        <v>8218</v>
      </c>
      <c r="G82" t="s">
        <v>8223</v>
      </c>
      <c r="H82" t="s">
        <v>8245</v>
      </c>
      <c r="I82">
        <v>1371785496</v>
      </c>
      <c r="J82">
        <v>1369193496</v>
      </c>
      <c r="K82" t="b">
        <v>1</v>
      </c>
      <c r="L82">
        <v>211</v>
      </c>
      <c r="M82" t="b">
        <v>1</v>
      </c>
      <c r="N82" t="s">
        <v>8277</v>
      </c>
      <c r="O82">
        <v>134</v>
      </c>
      <c r="P82">
        <v>31.66</v>
      </c>
      <c r="Q82" t="s">
        <v>8323</v>
      </c>
      <c r="R82" t="s">
        <v>8327</v>
      </c>
      <c r="S82" s="13">
        <v>41416.146944444445</v>
      </c>
      <c r="T82" s="13">
        <v>41446.146944444445</v>
      </c>
    </row>
    <row r="83" spans="1:20" ht="270" x14ac:dyDescent="0.25">
      <c r="A83">
        <v>2302</v>
      </c>
      <c r="B83" s="3" t="s">
        <v>2303</v>
      </c>
      <c r="C83" s="3" t="s">
        <v>6412</v>
      </c>
      <c r="D83" s="6">
        <v>2300</v>
      </c>
      <c r="E83" s="8">
        <v>3925</v>
      </c>
      <c r="F83" t="s">
        <v>8218</v>
      </c>
      <c r="G83" t="s">
        <v>8223</v>
      </c>
      <c r="H83" t="s">
        <v>8245</v>
      </c>
      <c r="I83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v>171</v>
      </c>
      <c r="P83">
        <v>46.18</v>
      </c>
      <c r="Q83" t="s">
        <v>8323</v>
      </c>
      <c r="R83" t="s">
        <v>8327</v>
      </c>
      <c r="S83" s="13">
        <v>41605.868449074071</v>
      </c>
      <c r="T83" s="13">
        <v>41639.291666666664</v>
      </c>
    </row>
    <row r="84" spans="1:20" ht="270" x14ac:dyDescent="0.25">
      <c r="A84">
        <v>2303</v>
      </c>
      <c r="B84" s="3" t="s">
        <v>2304</v>
      </c>
      <c r="C84" s="3" t="s">
        <v>6413</v>
      </c>
      <c r="D84" s="6">
        <v>6450</v>
      </c>
      <c r="E84" s="8">
        <v>7053.61</v>
      </c>
      <c r="F84" t="s">
        <v>8218</v>
      </c>
      <c r="G84" t="s">
        <v>8223</v>
      </c>
      <c r="H84" t="s">
        <v>8245</v>
      </c>
      <c r="I84">
        <v>1323747596</v>
      </c>
      <c r="J84">
        <v>1320287996</v>
      </c>
      <c r="K84" t="b">
        <v>1</v>
      </c>
      <c r="L84">
        <v>103</v>
      </c>
      <c r="M84" t="b">
        <v>1</v>
      </c>
      <c r="N84" t="s">
        <v>8277</v>
      </c>
      <c r="O84">
        <v>109</v>
      </c>
      <c r="P84">
        <v>68.48</v>
      </c>
      <c r="Q84" t="s">
        <v>8323</v>
      </c>
      <c r="R84" t="s">
        <v>8327</v>
      </c>
      <c r="S84" s="13">
        <v>40850.111064814817</v>
      </c>
      <c r="T84" s="13">
        <v>40890.152731481481</v>
      </c>
    </row>
    <row r="85" spans="1:20" ht="270" x14ac:dyDescent="0.25">
      <c r="A85">
        <v>2304</v>
      </c>
      <c r="B85" s="3" t="s">
        <v>2305</v>
      </c>
      <c r="C85" s="3" t="s">
        <v>6414</v>
      </c>
      <c r="D85" s="6">
        <v>6000</v>
      </c>
      <c r="E85" s="8">
        <v>6042.02</v>
      </c>
      <c r="F85" t="s">
        <v>8218</v>
      </c>
      <c r="G85" t="s">
        <v>8223</v>
      </c>
      <c r="H85" t="s">
        <v>8245</v>
      </c>
      <c r="I85">
        <v>1293857940</v>
      </c>
      <c r="J85">
        <v>1290281691</v>
      </c>
      <c r="K85" t="b">
        <v>1</v>
      </c>
      <c r="L85">
        <v>113</v>
      </c>
      <c r="M85" t="b">
        <v>1</v>
      </c>
      <c r="N85" t="s">
        <v>8277</v>
      </c>
      <c r="O85">
        <v>101</v>
      </c>
      <c r="P85">
        <v>53.47</v>
      </c>
      <c r="Q85" t="s">
        <v>8323</v>
      </c>
      <c r="R85" t="s">
        <v>8327</v>
      </c>
      <c r="S85" s="13">
        <v>40502.815868055557</v>
      </c>
      <c r="T85" s="13">
        <v>40544.207638888889</v>
      </c>
    </row>
    <row r="86" spans="1:20" ht="255" x14ac:dyDescent="0.25">
      <c r="A86">
        <v>2305</v>
      </c>
      <c r="B86" s="3" t="s">
        <v>2306</v>
      </c>
      <c r="C86" s="3" t="s">
        <v>6415</v>
      </c>
      <c r="D86" s="6">
        <v>18000</v>
      </c>
      <c r="E86" s="8">
        <v>18221</v>
      </c>
      <c r="F86" t="s">
        <v>8218</v>
      </c>
      <c r="G86" t="s">
        <v>8223</v>
      </c>
      <c r="H86" t="s">
        <v>8245</v>
      </c>
      <c r="I86">
        <v>1407520800</v>
      </c>
      <c r="J86">
        <v>1405356072</v>
      </c>
      <c r="K86" t="b">
        <v>1</v>
      </c>
      <c r="L86">
        <v>167</v>
      </c>
      <c r="M86" t="b">
        <v>1</v>
      </c>
      <c r="N86" t="s">
        <v>8277</v>
      </c>
      <c r="O86">
        <v>101</v>
      </c>
      <c r="P86">
        <v>109.11</v>
      </c>
      <c r="Q86" t="s">
        <v>8323</v>
      </c>
      <c r="R86" t="s">
        <v>8327</v>
      </c>
      <c r="S86" s="13">
        <v>41834.695277777777</v>
      </c>
      <c r="T86" s="13">
        <v>41859.75</v>
      </c>
    </row>
    <row r="87" spans="1:20" ht="270" x14ac:dyDescent="0.25">
      <c r="A87">
        <v>2306</v>
      </c>
      <c r="B87" s="3" t="s">
        <v>2307</v>
      </c>
      <c r="C87" s="3" t="s">
        <v>6416</v>
      </c>
      <c r="D87" s="6">
        <v>3500</v>
      </c>
      <c r="E87" s="8">
        <v>3736.55</v>
      </c>
      <c r="F87" t="s">
        <v>8218</v>
      </c>
      <c r="G87" t="s">
        <v>8223</v>
      </c>
      <c r="H87" t="s">
        <v>8245</v>
      </c>
      <c r="I87">
        <v>1331352129</v>
      </c>
      <c r="J87">
        <v>1328760129</v>
      </c>
      <c r="K87" t="b">
        <v>1</v>
      </c>
      <c r="L87">
        <v>73</v>
      </c>
      <c r="M87" t="b">
        <v>1</v>
      </c>
      <c r="N87" t="s">
        <v>8277</v>
      </c>
      <c r="O87">
        <v>107</v>
      </c>
      <c r="P87">
        <v>51.19</v>
      </c>
      <c r="Q87" t="s">
        <v>8323</v>
      </c>
      <c r="R87" t="s">
        <v>8327</v>
      </c>
      <c r="S87" s="13">
        <v>40948.16815972222</v>
      </c>
      <c r="T87" s="13">
        <v>40978.16815972222</v>
      </c>
    </row>
    <row r="88" spans="1:20" ht="240" x14ac:dyDescent="0.25">
      <c r="A88">
        <v>2307</v>
      </c>
      <c r="B88" s="3" t="s">
        <v>2308</v>
      </c>
      <c r="C88" s="3" t="s">
        <v>6417</v>
      </c>
      <c r="D88" s="6">
        <v>1964.47</v>
      </c>
      <c r="E88" s="8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>
        <v>107</v>
      </c>
      <c r="P88">
        <v>27.94</v>
      </c>
      <c r="Q88" t="s">
        <v>8323</v>
      </c>
      <c r="R88" t="s">
        <v>8327</v>
      </c>
      <c r="S88" s="13">
        <v>41004.802465277775</v>
      </c>
      <c r="T88" s="13">
        <v>41034.802407407406</v>
      </c>
    </row>
    <row r="89" spans="1:20" ht="270" x14ac:dyDescent="0.25">
      <c r="A89">
        <v>2308</v>
      </c>
      <c r="B89" s="3" t="s">
        <v>2309</v>
      </c>
      <c r="C89" s="3" t="s">
        <v>6418</v>
      </c>
      <c r="D89" s="6">
        <v>50000</v>
      </c>
      <c r="E89" s="8">
        <v>50653.11</v>
      </c>
      <c r="F89" t="s">
        <v>8218</v>
      </c>
      <c r="G89" t="s">
        <v>8223</v>
      </c>
      <c r="H89" t="s">
        <v>8245</v>
      </c>
      <c r="I89">
        <v>1409274000</v>
      </c>
      <c r="J89">
        <v>1406847996</v>
      </c>
      <c r="K89" t="b">
        <v>1</v>
      </c>
      <c r="L89">
        <v>614</v>
      </c>
      <c r="M89" t="b">
        <v>1</v>
      </c>
      <c r="N89" t="s">
        <v>8277</v>
      </c>
      <c r="O89">
        <v>101</v>
      </c>
      <c r="P89">
        <v>82.5</v>
      </c>
      <c r="Q89" t="s">
        <v>8323</v>
      </c>
      <c r="R89" t="s">
        <v>8327</v>
      </c>
      <c r="S89" s="13">
        <v>41851.962916666671</v>
      </c>
      <c r="T89" s="13">
        <v>41880.041666666664</v>
      </c>
    </row>
    <row r="90" spans="1:20" ht="255" x14ac:dyDescent="0.25">
      <c r="A90">
        <v>2309</v>
      </c>
      <c r="B90" s="3" t="s">
        <v>2310</v>
      </c>
      <c r="C90" s="3" t="s">
        <v>6419</v>
      </c>
      <c r="D90" s="6">
        <v>6000</v>
      </c>
      <c r="E90" s="8">
        <v>6400.47</v>
      </c>
      <c r="F90" t="s">
        <v>8218</v>
      </c>
      <c r="G90" t="s">
        <v>8223</v>
      </c>
      <c r="H90" t="s">
        <v>8245</v>
      </c>
      <c r="I90">
        <v>1362872537</v>
      </c>
      <c r="J90">
        <v>1359848537</v>
      </c>
      <c r="K90" t="b">
        <v>1</v>
      </c>
      <c r="L90">
        <v>107</v>
      </c>
      <c r="M90" t="b">
        <v>1</v>
      </c>
      <c r="N90" t="s">
        <v>8277</v>
      </c>
      <c r="O90">
        <v>107</v>
      </c>
      <c r="P90">
        <v>59.82</v>
      </c>
      <c r="Q90" t="s">
        <v>8323</v>
      </c>
      <c r="R90" t="s">
        <v>8327</v>
      </c>
      <c r="S90" s="13">
        <v>41307.987696759257</v>
      </c>
      <c r="T90" s="13">
        <v>41342.987696759257</v>
      </c>
    </row>
    <row r="91" spans="1:20" ht="270" x14ac:dyDescent="0.25">
      <c r="A91">
        <v>2310</v>
      </c>
      <c r="B91" s="3" t="s">
        <v>2311</v>
      </c>
      <c r="C91" s="3" t="s">
        <v>6420</v>
      </c>
      <c r="D91" s="6">
        <v>18500</v>
      </c>
      <c r="E91" s="8">
        <v>79335.360000000001</v>
      </c>
      <c r="F91" t="s">
        <v>8218</v>
      </c>
      <c r="G91" t="s">
        <v>8223</v>
      </c>
      <c r="H91" t="s">
        <v>8245</v>
      </c>
      <c r="I91">
        <v>1363889015</v>
      </c>
      <c r="J91">
        <v>1361300615</v>
      </c>
      <c r="K91" t="b">
        <v>1</v>
      </c>
      <c r="L91">
        <v>1224</v>
      </c>
      <c r="M91" t="b">
        <v>1</v>
      </c>
      <c r="N91" t="s">
        <v>8277</v>
      </c>
      <c r="O91">
        <v>429</v>
      </c>
      <c r="P91">
        <v>64.819999999999993</v>
      </c>
      <c r="Q91" t="s">
        <v>8323</v>
      </c>
      <c r="R91" t="s">
        <v>8327</v>
      </c>
      <c r="S91" s="13">
        <v>41324.79415509259</v>
      </c>
      <c r="T91" s="13">
        <v>41354.752488425926</v>
      </c>
    </row>
    <row r="92" spans="1:20" ht="255" x14ac:dyDescent="0.25">
      <c r="A92">
        <v>2311</v>
      </c>
      <c r="B92" s="3" t="s">
        <v>2312</v>
      </c>
      <c r="C92" s="3" t="s">
        <v>6421</v>
      </c>
      <c r="D92" s="6">
        <v>9000</v>
      </c>
      <c r="E92" s="8">
        <v>9370</v>
      </c>
      <c r="F92" t="s">
        <v>8218</v>
      </c>
      <c r="G92" t="s">
        <v>8223</v>
      </c>
      <c r="H92" t="s">
        <v>8245</v>
      </c>
      <c r="I92">
        <v>1399421189</v>
      </c>
      <c r="J92">
        <v>1396829189</v>
      </c>
      <c r="K92" t="b">
        <v>1</v>
      </c>
      <c r="L92">
        <v>104</v>
      </c>
      <c r="M92" t="b">
        <v>1</v>
      </c>
      <c r="N92" t="s">
        <v>8277</v>
      </c>
      <c r="O92">
        <v>104</v>
      </c>
      <c r="P92">
        <v>90.1</v>
      </c>
      <c r="Q92" t="s">
        <v>8323</v>
      </c>
      <c r="R92" t="s">
        <v>8327</v>
      </c>
      <c r="S92" s="13">
        <v>41736.004502314812</v>
      </c>
      <c r="T92" s="13">
        <v>41766.004502314812</v>
      </c>
    </row>
    <row r="93" spans="1:20" ht="210" x14ac:dyDescent="0.25">
      <c r="A93">
        <v>2312</v>
      </c>
      <c r="B93" s="3" t="s">
        <v>2313</v>
      </c>
      <c r="C93" s="3" t="s">
        <v>6422</v>
      </c>
      <c r="D93" s="6">
        <v>3000</v>
      </c>
      <c r="E93" s="8">
        <v>3236</v>
      </c>
      <c r="F93" t="s">
        <v>8218</v>
      </c>
      <c r="G93" t="s">
        <v>8223</v>
      </c>
      <c r="H93" t="s">
        <v>8245</v>
      </c>
      <c r="I93">
        <v>1397862000</v>
      </c>
      <c r="J93">
        <v>1395155478</v>
      </c>
      <c r="K93" t="b">
        <v>1</v>
      </c>
      <c r="L93">
        <v>79</v>
      </c>
      <c r="M93" t="b">
        <v>1</v>
      </c>
      <c r="N93" t="s">
        <v>8277</v>
      </c>
      <c r="O93">
        <v>108</v>
      </c>
      <c r="P93">
        <v>40.96</v>
      </c>
      <c r="Q93" t="s">
        <v>8323</v>
      </c>
      <c r="R93" t="s">
        <v>8327</v>
      </c>
      <c r="S93" s="13">
        <v>41716.632847222223</v>
      </c>
      <c r="T93" s="13">
        <v>41747.958333333336</v>
      </c>
    </row>
    <row r="94" spans="1:20" ht="165" x14ac:dyDescent="0.25">
      <c r="A94">
        <v>2313</v>
      </c>
      <c r="B94" s="3" t="s">
        <v>2314</v>
      </c>
      <c r="C94" s="3" t="s">
        <v>6423</v>
      </c>
      <c r="D94" s="6">
        <v>5000</v>
      </c>
      <c r="E94" s="8">
        <v>8792.02</v>
      </c>
      <c r="F94" t="s">
        <v>8218</v>
      </c>
      <c r="G94" t="s">
        <v>8223</v>
      </c>
      <c r="H94" t="s">
        <v>8245</v>
      </c>
      <c r="I94">
        <v>1336086026</v>
      </c>
      <c r="J94">
        <v>1333494026</v>
      </c>
      <c r="K94" t="b">
        <v>1</v>
      </c>
      <c r="L94">
        <v>157</v>
      </c>
      <c r="M94" t="b">
        <v>1</v>
      </c>
      <c r="N94" t="s">
        <v>8277</v>
      </c>
      <c r="O94">
        <v>176</v>
      </c>
      <c r="P94">
        <v>56</v>
      </c>
      <c r="Q94" t="s">
        <v>8323</v>
      </c>
      <c r="R94" t="s">
        <v>8327</v>
      </c>
      <c r="S94" s="13">
        <v>41002.958634259259</v>
      </c>
      <c r="T94" s="13">
        <v>41032.958634259259</v>
      </c>
    </row>
    <row r="95" spans="1:20" ht="285" x14ac:dyDescent="0.25">
      <c r="A95">
        <v>2314</v>
      </c>
      <c r="B95" s="3" t="s">
        <v>2315</v>
      </c>
      <c r="C95" s="3" t="s">
        <v>6424</v>
      </c>
      <c r="D95" s="6">
        <v>1200</v>
      </c>
      <c r="E95" s="8">
        <v>1883.64</v>
      </c>
      <c r="F95" t="s">
        <v>8218</v>
      </c>
      <c r="G95" t="s">
        <v>8223</v>
      </c>
      <c r="H95" t="s">
        <v>8245</v>
      </c>
      <c r="I95">
        <v>1339074857</v>
      </c>
      <c r="J95">
        <v>1336482857</v>
      </c>
      <c r="K95" t="b">
        <v>1</v>
      </c>
      <c r="L95">
        <v>50</v>
      </c>
      <c r="M95" t="b">
        <v>1</v>
      </c>
      <c r="N95" t="s">
        <v>8277</v>
      </c>
      <c r="O95">
        <v>157</v>
      </c>
      <c r="P95">
        <v>37.67</v>
      </c>
      <c r="Q95" t="s">
        <v>8323</v>
      </c>
      <c r="R95" t="s">
        <v>8327</v>
      </c>
      <c r="S95" s="13">
        <v>41037.551585648151</v>
      </c>
      <c r="T95" s="13">
        <v>41067.551585648151</v>
      </c>
    </row>
    <row r="96" spans="1:20" ht="210" x14ac:dyDescent="0.25">
      <c r="A96">
        <v>2315</v>
      </c>
      <c r="B96" s="3" t="s">
        <v>2316</v>
      </c>
      <c r="C96" s="3" t="s">
        <v>6425</v>
      </c>
      <c r="D96" s="6">
        <v>2500</v>
      </c>
      <c r="E96" s="8">
        <v>2565</v>
      </c>
      <c r="F96" t="s">
        <v>8218</v>
      </c>
      <c r="G96" t="s">
        <v>8223</v>
      </c>
      <c r="H96" t="s">
        <v>8245</v>
      </c>
      <c r="I96">
        <v>1336238743</v>
      </c>
      <c r="J96">
        <v>1333646743</v>
      </c>
      <c r="K96" t="b">
        <v>1</v>
      </c>
      <c r="L96">
        <v>64</v>
      </c>
      <c r="M96" t="b">
        <v>1</v>
      </c>
      <c r="N96" t="s">
        <v>8277</v>
      </c>
      <c r="O96">
        <v>103</v>
      </c>
      <c r="P96">
        <v>40.08</v>
      </c>
      <c r="Q96" t="s">
        <v>8323</v>
      </c>
      <c r="R96" t="s">
        <v>8327</v>
      </c>
      <c r="S96" s="13">
        <v>41004.72619212963</v>
      </c>
      <c r="T96" s="13">
        <v>41034.72619212963</v>
      </c>
    </row>
    <row r="97" spans="1:20" ht="300" x14ac:dyDescent="0.25">
      <c r="A97">
        <v>2316</v>
      </c>
      <c r="B97" s="3" t="s">
        <v>2317</v>
      </c>
      <c r="C97" s="3" t="s">
        <v>6426</v>
      </c>
      <c r="D97" s="6">
        <v>15000</v>
      </c>
      <c r="E97" s="8">
        <v>15606.4</v>
      </c>
      <c r="F97" t="s">
        <v>8218</v>
      </c>
      <c r="G97" t="s">
        <v>8223</v>
      </c>
      <c r="H97" t="s">
        <v>8245</v>
      </c>
      <c r="I97">
        <v>1260383040</v>
      </c>
      <c r="J97">
        <v>1253726650</v>
      </c>
      <c r="K97" t="b">
        <v>1</v>
      </c>
      <c r="L97">
        <v>200</v>
      </c>
      <c r="M97" t="b">
        <v>1</v>
      </c>
      <c r="N97" t="s">
        <v>8277</v>
      </c>
      <c r="O97">
        <v>104</v>
      </c>
      <c r="P97">
        <v>78.03</v>
      </c>
      <c r="Q97" t="s">
        <v>8323</v>
      </c>
      <c r="R97" t="s">
        <v>8327</v>
      </c>
      <c r="S97" s="13">
        <v>40079.725115740745</v>
      </c>
      <c r="T97" s="13">
        <v>40156.76666666667</v>
      </c>
    </row>
    <row r="98" spans="1:20" ht="240" x14ac:dyDescent="0.25">
      <c r="A98">
        <v>2317</v>
      </c>
      <c r="B98" s="3" t="s">
        <v>2318</v>
      </c>
      <c r="C98" s="3" t="s">
        <v>6427</v>
      </c>
      <c r="D98" s="6">
        <v>400</v>
      </c>
      <c r="E98" s="8">
        <v>416</v>
      </c>
      <c r="F98" t="s">
        <v>8218</v>
      </c>
      <c r="G98" t="s">
        <v>8223</v>
      </c>
      <c r="H98" t="s">
        <v>8245</v>
      </c>
      <c r="I98">
        <v>1266210000</v>
      </c>
      <c r="J98">
        <v>1263474049</v>
      </c>
      <c r="K98" t="b">
        <v>1</v>
      </c>
      <c r="L98">
        <v>22</v>
      </c>
      <c r="M98" t="b">
        <v>1</v>
      </c>
      <c r="N98" t="s">
        <v>8277</v>
      </c>
      <c r="O98">
        <v>104</v>
      </c>
      <c r="P98">
        <v>18.91</v>
      </c>
      <c r="Q98" t="s">
        <v>8323</v>
      </c>
      <c r="R98" t="s">
        <v>8327</v>
      </c>
      <c r="S98" s="13">
        <v>40192.542233796295</v>
      </c>
      <c r="T98" s="13">
        <v>40224.208333333336</v>
      </c>
    </row>
    <row r="99" spans="1:20" ht="345" x14ac:dyDescent="0.25">
      <c r="A99">
        <v>2318</v>
      </c>
      <c r="B99" s="3" t="s">
        <v>2319</v>
      </c>
      <c r="C99" s="3" t="s">
        <v>6428</v>
      </c>
      <c r="D99" s="6">
        <v>5000</v>
      </c>
      <c r="E99" s="8">
        <v>6053</v>
      </c>
      <c r="F99" t="s">
        <v>8218</v>
      </c>
      <c r="G99" t="s">
        <v>8223</v>
      </c>
      <c r="H99" t="s">
        <v>8245</v>
      </c>
      <c r="I99">
        <v>1253937540</v>
      </c>
      <c r="J99">
        <v>1251214014</v>
      </c>
      <c r="K99" t="b">
        <v>1</v>
      </c>
      <c r="L99">
        <v>163</v>
      </c>
      <c r="M99" t="b">
        <v>1</v>
      </c>
      <c r="N99" t="s">
        <v>8277</v>
      </c>
      <c r="O99">
        <v>121</v>
      </c>
      <c r="P99">
        <v>37.130000000000003</v>
      </c>
      <c r="Q99" t="s">
        <v>8323</v>
      </c>
      <c r="R99" t="s">
        <v>8327</v>
      </c>
      <c r="S99" s="13">
        <v>40050.643680555557</v>
      </c>
      <c r="T99" s="13">
        <v>40082.165972222225</v>
      </c>
    </row>
    <row r="100" spans="1:20" ht="270" x14ac:dyDescent="0.25">
      <c r="A100">
        <v>2319</v>
      </c>
      <c r="B100" s="3" t="s">
        <v>2320</v>
      </c>
      <c r="C100" s="3" t="s">
        <v>6429</v>
      </c>
      <c r="D100" s="6">
        <v>3000</v>
      </c>
      <c r="E100" s="8">
        <v>3231</v>
      </c>
      <c r="F100" t="s">
        <v>8218</v>
      </c>
      <c r="G100" t="s">
        <v>8223</v>
      </c>
      <c r="H100" t="s">
        <v>8245</v>
      </c>
      <c r="I100">
        <v>1387072685</v>
      </c>
      <c r="J100">
        <v>1384480685</v>
      </c>
      <c r="K100" t="b">
        <v>1</v>
      </c>
      <c r="L100">
        <v>77</v>
      </c>
      <c r="M100" t="b">
        <v>1</v>
      </c>
      <c r="N100" t="s">
        <v>8277</v>
      </c>
      <c r="O100">
        <v>108</v>
      </c>
      <c r="P100">
        <v>41.96</v>
      </c>
      <c r="Q100" t="s">
        <v>8323</v>
      </c>
      <c r="R100" t="s">
        <v>8327</v>
      </c>
      <c r="S100" s="13">
        <v>41593.082002314812</v>
      </c>
      <c r="T100" s="13">
        <v>41623.082002314812</v>
      </c>
    </row>
    <row r="101" spans="1:20" ht="270" x14ac:dyDescent="0.25">
      <c r="A101">
        <v>2320</v>
      </c>
      <c r="B101" s="3" t="s">
        <v>2321</v>
      </c>
      <c r="C101" s="3" t="s">
        <v>6430</v>
      </c>
      <c r="D101" s="6">
        <v>5000</v>
      </c>
      <c r="E101" s="8">
        <v>5433</v>
      </c>
      <c r="F101" t="s">
        <v>8218</v>
      </c>
      <c r="G101" t="s">
        <v>8223</v>
      </c>
      <c r="H101" t="s">
        <v>8245</v>
      </c>
      <c r="I101">
        <v>1396463800</v>
      </c>
      <c r="J101">
        <v>1393443400</v>
      </c>
      <c r="K101" t="b">
        <v>1</v>
      </c>
      <c r="L101">
        <v>89</v>
      </c>
      <c r="M101" t="b">
        <v>1</v>
      </c>
      <c r="N101" t="s">
        <v>8277</v>
      </c>
      <c r="O101">
        <v>109</v>
      </c>
      <c r="P101">
        <v>61.04</v>
      </c>
      <c r="Q101" t="s">
        <v>8323</v>
      </c>
      <c r="R101" t="s">
        <v>8327</v>
      </c>
      <c r="S101" s="13">
        <v>41696.817129629628</v>
      </c>
      <c r="T101" s="13">
        <v>41731.775462962964</v>
      </c>
    </row>
    <row r="102" spans="1:20" ht="285" x14ac:dyDescent="0.25">
      <c r="A102">
        <v>2461</v>
      </c>
      <c r="B102" s="3" t="s">
        <v>2462</v>
      </c>
      <c r="C102" s="3" t="s">
        <v>6571</v>
      </c>
      <c r="D102" s="6">
        <v>7500</v>
      </c>
      <c r="E102" s="8">
        <v>7785</v>
      </c>
      <c r="F102" t="s">
        <v>8218</v>
      </c>
      <c r="G102" t="s">
        <v>8223</v>
      </c>
      <c r="H102" t="s">
        <v>8245</v>
      </c>
      <c r="I102">
        <v>1317438000</v>
      </c>
      <c r="J102">
        <v>1314577097</v>
      </c>
      <c r="K102" t="b">
        <v>0</v>
      </c>
      <c r="L102">
        <v>86</v>
      </c>
      <c r="M102" t="b">
        <v>1</v>
      </c>
      <c r="N102" t="s">
        <v>8277</v>
      </c>
      <c r="O102">
        <v>104</v>
      </c>
      <c r="P102">
        <v>90.52</v>
      </c>
      <c r="Q102" t="s">
        <v>8323</v>
      </c>
      <c r="R102" t="s">
        <v>8327</v>
      </c>
      <c r="S102" s="13">
        <v>40784.012696759259</v>
      </c>
      <c r="T102" s="13">
        <v>40817.125</v>
      </c>
    </row>
    <row r="103" spans="1:20" ht="270" x14ac:dyDescent="0.25">
      <c r="A103">
        <v>2462</v>
      </c>
      <c r="B103" s="3" t="s">
        <v>2463</v>
      </c>
      <c r="C103" s="3" t="s">
        <v>6572</v>
      </c>
      <c r="D103" s="6">
        <v>3000</v>
      </c>
      <c r="E103" s="8">
        <v>3321.25</v>
      </c>
      <c r="F103" t="s">
        <v>8218</v>
      </c>
      <c r="G103" t="s">
        <v>8223</v>
      </c>
      <c r="H103" t="s">
        <v>8245</v>
      </c>
      <c r="I103">
        <v>1342672096</v>
      </c>
      <c r="J103">
        <v>1340944096</v>
      </c>
      <c r="K103" t="b">
        <v>0</v>
      </c>
      <c r="L103">
        <v>115</v>
      </c>
      <c r="M103" t="b">
        <v>1</v>
      </c>
      <c r="N103" t="s">
        <v>8277</v>
      </c>
      <c r="O103">
        <v>111</v>
      </c>
      <c r="P103">
        <v>28.88</v>
      </c>
      <c r="Q103" t="s">
        <v>8323</v>
      </c>
      <c r="R103" t="s">
        <v>8327</v>
      </c>
      <c r="S103" s="13">
        <v>41089.186296296299</v>
      </c>
      <c r="T103" s="13">
        <v>41109.186296296299</v>
      </c>
    </row>
    <row r="104" spans="1:20" ht="105" x14ac:dyDescent="0.25">
      <c r="A104">
        <v>2463</v>
      </c>
      <c r="B104" s="3" t="s">
        <v>2464</v>
      </c>
      <c r="C104" s="3" t="s">
        <v>6573</v>
      </c>
      <c r="D104" s="6">
        <v>2000</v>
      </c>
      <c r="E104" s="8">
        <v>2325</v>
      </c>
      <c r="F104" t="s">
        <v>8218</v>
      </c>
      <c r="G104" t="s">
        <v>8223</v>
      </c>
      <c r="H104" t="s">
        <v>8245</v>
      </c>
      <c r="I104">
        <v>1366138800</v>
      </c>
      <c r="J104">
        <v>1362710425</v>
      </c>
      <c r="K104" t="b">
        <v>0</v>
      </c>
      <c r="L104">
        <v>75</v>
      </c>
      <c r="M104" t="b">
        <v>1</v>
      </c>
      <c r="N104" t="s">
        <v>8277</v>
      </c>
      <c r="O104">
        <v>116</v>
      </c>
      <c r="P104">
        <v>31</v>
      </c>
      <c r="Q104" t="s">
        <v>8323</v>
      </c>
      <c r="R104" t="s">
        <v>8327</v>
      </c>
      <c r="S104" s="13">
        <v>41341.111400462964</v>
      </c>
      <c r="T104" s="13">
        <v>41380.791666666664</v>
      </c>
    </row>
    <row r="105" spans="1:20" ht="240" x14ac:dyDescent="0.25">
      <c r="A105">
        <v>2464</v>
      </c>
      <c r="B105" s="3" t="s">
        <v>2465</v>
      </c>
      <c r="C105" s="3" t="s">
        <v>6574</v>
      </c>
      <c r="D105" s="6">
        <v>2000</v>
      </c>
      <c r="E105" s="8">
        <v>2222</v>
      </c>
      <c r="F105" t="s">
        <v>8218</v>
      </c>
      <c r="G105" t="s">
        <v>8228</v>
      </c>
      <c r="H105" t="s">
        <v>8250</v>
      </c>
      <c r="I105">
        <v>1443641340</v>
      </c>
      <c r="J105">
        <v>1441143397</v>
      </c>
      <c r="K105" t="b">
        <v>0</v>
      </c>
      <c r="L105">
        <v>43</v>
      </c>
      <c r="M105" t="b">
        <v>1</v>
      </c>
      <c r="N105" t="s">
        <v>8277</v>
      </c>
      <c r="O105">
        <v>111</v>
      </c>
      <c r="P105">
        <v>51.67</v>
      </c>
      <c r="Q105" t="s">
        <v>8323</v>
      </c>
      <c r="R105" t="s">
        <v>8327</v>
      </c>
      <c r="S105" s="13">
        <v>42248.90042824074</v>
      </c>
      <c r="T105" s="13">
        <v>42277.811805555553</v>
      </c>
    </row>
    <row r="106" spans="1:20" ht="210" x14ac:dyDescent="0.25">
      <c r="A106">
        <v>2465</v>
      </c>
      <c r="B106" s="3" t="s">
        <v>2466</v>
      </c>
      <c r="C106" s="3" t="s">
        <v>6575</v>
      </c>
      <c r="D106" s="6">
        <v>700</v>
      </c>
      <c r="E106" s="8">
        <v>1261</v>
      </c>
      <c r="F106" t="s">
        <v>8218</v>
      </c>
      <c r="G106" t="s">
        <v>8223</v>
      </c>
      <c r="H106" t="s">
        <v>8245</v>
      </c>
      <c r="I106">
        <v>1348420548</v>
      </c>
      <c r="J106">
        <v>1345828548</v>
      </c>
      <c r="K106" t="b">
        <v>0</v>
      </c>
      <c r="L106">
        <v>48</v>
      </c>
      <c r="M106" t="b">
        <v>1</v>
      </c>
      <c r="N106" t="s">
        <v>8277</v>
      </c>
      <c r="O106">
        <v>180</v>
      </c>
      <c r="P106">
        <v>26.27</v>
      </c>
      <c r="Q106" t="s">
        <v>8323</v>
      </c>
      <c r="R106" t="s">
        <v>8327</v>
      </c>
      <c r="S106" s="13">
        <v>41145.719305555554</v>
      </c>
      <c r="T106" s="13">
        <v>41175.719305555554</v>
      </c>
    </row>
    <row r="107" spans="1:20" ht="270" x14ac:dyDescent="0.25">
      <c r="A107">
        <v>2466</v>
      </c>
      <c r="B107" s="3" t="s">
        <v>2467</v>
      </c>
      <c r="C107" s="3" t="s">
        <v>6576</v>
      </c>
      <c r="D107" s="6">
        <v>2500</v>
      </c>
      <c r="E107" s="8">
        <v>2500</v>
      </c>
      <c r="F107" t="s">
        <v>8218</v>
      </c>
      <c r="G107" t="s">
        <v>8223</v>
      </c>
      <c r="H107" t="s">
        <v>8245</v>
      </c>
      <c r="I107">
        <v>1368066453</v>
      </c>
      <c r="J107">
        <v>1365474453</v>
      </c>
      <c r="K107" t="b">
        <v>0</v>
      </c>
      <c r="L107">
        <v>52</v>
      </c>
      <c r="M107" t="b">
        <v>1</v>
      </c>
      <c r="N107" t="s">
        <v>8277</v>
      </c>
      <c r="O107">
        <v>100</v>
      </c>
      <c r="P107">
        <v>48.08</v>
      </c>
      <c r="Q107" t="s">
        <v>8323</v>
      </c>
      <c r="R107" t="s">
        <v>8327</v>
      </c>
      <c r="S107" s="13">
        <v>41373.102465277778</v>
      </c>
      <c r="T107" s="13">
        <v>41403.102465277778</v>
      </c>
    </row>
    <row r="108" spans="1:20" ht="210" x14ac:dyDescent="0.25">
      <c r="A108">
        <v>2467</v>
      </c>
      <c r="B108" s="3" t="s">
        <v>2468</v>
      </c>
      <c r="C108" s="3" t="s">
        <v>6577</v>
      </c>
      <c r="D108" s="6">
        <v>1000</v>
      </c>
      <c r="E108" s="8">
        <v>1185</v>
      </c>
      <c r="F108" t="s">
        <v>8218</v>
      </c>
      <c r="G108" t="s">
        <v>8223</v>
      </c>
      <c r="H108" t="s">
        <v>8245</v>
      </c>
      <c r="I108">
        <v>1336669200</v>
      </c>
      <c r="J108">
        <v>1335473931</v>
      </c>
      <c r="K108" t="b">
        <v>0</v>
      </c>
      <c r="L108">
        <v>43</v>
      </c>
      <c r="M108" t="b">
        <v>1</v>
      </c>
      <c r="N108" t="s">
        <v>8277</v>
      </c>
      <c r="O108">
        <v>119</v>
      </c>
      <c r="P108">
        <v>27.56</v>
      </c>
      <c r="Q108" t="s">
        <v>8323</v>
      </c>
      <c r="R108" t="s">
        <v>8327</v>
      </c>
      <c r="S108" s="13">
        <v>41025.874201388891</v>
      </c>
      <c r="T108" s="13">
        <v>41039.708333333336</v>
      </c>
    </row>
    <row r="109" spans="1:20" ht="195" x14ac:dyDescent="0.25">
      <c r="A109">
        <v>2468</v>
      </c>
      <c r="B109" s="3" t="s">
        <v>2469</v>
      </c>
      <c r="C109" s="3" t="s">
        <v>6578</v>
      </c>
      <c r="D109" s="6">
        <v>2000</v>
      </c>
      <c r="E109" s="8">
        <v>2144.34</v>
      </c>
      <c r="F109" t="s">
        <v>8218</v>
      </c>
      <c r="G109" t="s">
        <v>8223</v>
      </c>
      <c r="H109" t="s">
        <v>8245</v>
      </c>
      <c r="I109">
        <v>1351400400</v>
      </c>
      <c r="J109">
        <v>1348285321</v>
      </c>
      <c r="K109" t="b">
        <v>0</v>
      </c>
      <c r="L109">
        <v>58</v>
      </c>
      <c r="M109" t="b">
        <v>1</v>
      </c>
      <c r="N109" t="s">
        <v>8277</v>
      </c>
      <c r="O109">
        <v>107</v>
      </c>
      <c r="P109">
        <v>36.97</v>
      </c>
      <c r="Q109" t="s">
        <v>8323</v>
      </c>
      <c r="R109" t="s">
        <v>8327</v>
      </c>
      <c r="S109" s="13">
        <v>41174.154178240737</v>
      </c>
      <c r="T109" s="13">
        <v>41210.208333333336</v>
      </c>
    </row>
    <row r="110" spans="1:20" ht="285" x14ac:dyDescent="0.25">
      <c r="A110">
        <v>2469</v>
      </c>
      <c r="B110" s="3" t="s">
        <v>2470</v>
      </c>
      <c r="C110" s="3" t="s">
        <v>6579</v>
      </c>
      <c r="D110" s="6">
        <v>1200</v>
      </c>
      <c r="E110" s="8">
        <v>1364</v>
      </c>
      <c r="F110" t="s">
        <v>8218</v>
      </c>
      <c r="G110" t="s">
        <v>8223</v>
      </c>
      <c r="H110" t="s">
        <v>8245</v>
      </c>
      <c r="I110">
        <v>1297160329</v>
      </c>
      <c r="J110">
        <v>1295000329</v>
      </c>
      <c r="K110" t="b">
        <v>0</v>
      </c>
      <c r="L110">
        <v>47</v>
      </c>
      <c r="M110" t="b">
        <v>1</v>
      </c>
      <c r="N110" t="s">
        <v>8277</v>
      </c>
      <c r="O110">
        <v>114</v>
      </c>
      <c r="P110">
        <v>29.02</v>
      </c>
      <c r="Q110" t="s">
        <v>8323</v>
      </c>
      <c r="R110" t="s">
        <v>8327</v>
      </c>
      <c r="S110" s="13">
        <v>40557.429733796293</v>
      </c>
      <c r="T110" s="13">
        <v>40582.429733796293</v>
      </c>
    </row>
    <row r="111" spans="1:20" ht="225" x14ac:dyDescent="0.25">
      <c r="A111">
        <v>2470</v>
      </c>
      <c r="B111" s="3" t="s">
        <v>2471</v>
      </c>
      <c r="C111" s="3" t="s">
        <v>6580</v>
      </c>
      <c r="D111" s="6">
        <v>1000</v>
      </c>
      <c r="E111" s="8">
        <v>1031.6400000000001</v>
      </c>
      <c r="F111" t="s">
        <v>8218</v>
      </c>
      <c r="G111" t="s">
        <v>8223</v>
      </c>
      <c r="H111" t="s">
        <v>8245</v>
      </c>
      <c r="I111">
        <v>1337824055</v>
      </c>
      <c r="J111">
        <v>1335232055</v>
      </c>
      <c r="K111" t="b">
        <v>0</v>
      </c>
      <c r="L111">
        <v>36</v>
      </c>
      <c r="M111" t="b">
        <v>1</v>
      </c>
      <c r="N111" t="s">
        <v>8277</v>
      </c>
      <c r="O111">
        <v>103</v>
      </c>
      <c r="P111">
        <v>28.66</v>
      </c>
      <c r="Q111" t="s">
        <v>8323</v>
      </c>
      <c r="R111" t="s">
        <v>8327</v>
      </c>
      <c r="S111" s="13">
        <v>41023.07471064815</v>
      </c>
      <c r="T111" s="13">
        <v>41053.07471064815</v>
      </c>
    </row>
    <row r="112" spans="1:20" ht="300" x14ac:dyDescent="0.25">
      <c r="A112">
        <v>2471</v>
      </c>
      <c r="B112" s="3" t="s">
        <v>2472</v>
      </c>
      <c r="C112" s="3" t="s">
        <v>6581</v>
      </c>
      <c r="D112" s="6">
        <v>500</v>
      </c>
      <c r="E112" s="8">
        <v>640</v>
      </c>
      <c r="F112" t="s">
        <v>8218</v>
      </c>
      <c r="G112" t="s">
        <v>8223</v>
      </c>
      <c r="H112" t="s">
        <v>8245</v>
      </c>
      <c r="I112">
        <v>1327535392</v>
      </c>
      <c r="J112">
        <v>1324079392</v>
      </c>
      <c r="K112" t="b">
        <v>0</v>
      </c>
      <c r="L112">
        <v>17</v>
      </c>
      <c r="M112" t="b">
        <v>1</v>
      </c>
      <c r="N112" t="s">
        <v>8277</v>
      </c>
      <c r="O112">
        <v>128</v>
      </c>
      <c r="P112">
        <v>37.65</v>
      </c>
      <c r="Q112" t="s">
        <v>8323</v>
      </c>
      <c r="R112" t="s">
        <v>8327</v>
      </c>
      <c r="S112" s="13">
        <v>40893.992962962962</v>
      </c>
      <c r="T112" s="13">
        <v>40933.992962962962</v>
      </c>
    </row>
    <row r="113" spans="1:20" ht="285" x14ac:dyDescent="0.25">
      <c r="A113">
        <v>2472</v>
      </c>
      <c r="B113" s="3" t="s">
        <v>2473</v>
      </c>
      <c r="C113" s="3" t="s">
        <v>6582</v>
      </c>
      <c r="D113" s="6">
        <v>7500</v>
      </c>
      <c r="E113" s="8">
        <v>10182.02</v>
      </c>
      <c r="F113" t="s">
        <v>8218</v>
      </c>
      <c r="G113" t="s">
        <v>8223</v>
      </c>
      <c r="H113" t="s">
        <v>8245</v>
      </c>
      <c r="I113">
        <v>1283562180</v>
      </c>
      <c r="J113">
        <v>1277433980</v>
      </c>
      <c r="K113" t="b">
        <v>0</v>
      </c>
      <c r="L113">
        <v>104</v>
      </c>
      <c r="M113" t="b">
        <v>1</v>
      </c>
      <c r="N113" t="s">
        <v>8277</v>
      </c>
      <c r="O113">
        <v>136</v>
      </c>
      <c r="P113">
        <v>97.9</v>
      </c>
      <c r="Q113" t="s">
        <v>8323</v>
      </c>
      <c r="R113" t="s">
        <v>8327</v>
      </c>
      <c r="S113" s="13">
        <v>40354.11550925926</v>
      </c>
      <c r="T113" s="13">
        <v>40425.043749999997</v>
      </c>
    </row>
    <row r="114" spans="1:20" ht="270" x14ac:dyDescent="0.25">
      <c r="A114">
        <v>2473</v>
      </c>
      <c r="B114" s="3" t="s">
        <v>2474</v>
      </c>
      <c r="C114" s="3" t="s">
        <v>6583</v>
      </c>
      <c r="D114" s="6">
        <v>2000</v>
      </c>
      <c r="E114" s="8">
        <v>2000</v>
      </c>
      <c r="F114" t="s">
        <v>8218</v>
      </c>
      <c r="G114" t="s">
        <v>8223</v>
      </c>
      <c r="H114" t="s">
        <v>8245</v>
      </c>
      <c r="I114">
        <v>1352573869</v>
      </c>
      <c r="J114">
        <v>1349978269</v>
      </c>
      <c r="K114" t="b">
        <v>0</v>
      </c>
      <c r="L114">
        <v>47</v>
      </c>
      <c r="M114" t="b">
        <v>1</v>
      </c>
      <c r="N114" t="s">
        <v>8277</v>
      </c>
      <c r="O114">
        <v>100</v>
      </c>
      <c r="P114">
        <v>42.55</v>
      </c>
      <c r="Q114" t="s">
        <v>8323</v>
      </c>
      <c r="R114" t="s">
        <v>8327</v>
      </c>
      <c r="S114" s="13">
        <v>41193.748483796298</v>
      </c>
      <c r="T114" s="13">
        <v>41223.790150462963</v>
      </c>
    </row>
    <row r="115" spans="1:20" ht="330" x14ac:dyDescent="0.25">
      <c r="A115">
        <v>2474</v>
      </c>
      <c r="B115" s="3" t="s">
        <v>2475</v>
      </c>
      <c r="C115" s="3" t="s">
        <v>6584</v>
      </c>
      <c r="D115" s="6">
        <v>5000</v>
      </c>
      <c r="E115" s="8">
        <v>5000.18</v>
      </c>
      <c r="F115" t="s">
        <v>8218</v>
      </c>
      <c r="G115" t="s">
        <v>8223</v>
      </c>
      <c r="H115" t="s">
        <v>8245</v>
      </c>
      <c r="I115">
        <v>1286756176</v>
      </c>
      <c r="J115">
        <v>1282868176</v>
      </c>
      <c r="K115" t="b">
        <v>0</v>
      </c>
      <c r="L115">
        <v>38</v>
      </c>
      <c r="M115" t="b">
        <v>1</v>
      </c>
      <c r="N115" t="s">
        <v>8277</v>
      </c>
      <c r="O115">
        <v>100</v>
      </c>
      <c r="P115">
        <v>131.58000000000001</v>
      </c>
      <c r="Q115" t="s">
        <v>8323</v>
      </c>
      <c r="R115" t="s">
        <v>8327</v>
      </c>
      <c r="S115" s="13">
        <v>40417.011296296296</v>
      </c>
      <c r="T115" s="13">
        <v>40462.011296296296</v>
      </c>
    </row>
    <row r="116" spans="1:20" ht="180" x14ac:dyDescent="0.25">
      <c r="A116">
        <v>2475</v>
      </c>
      <c r="B116" s="3" t="s">
        <v>2476</v>
      </c>
      <c r="C116" s="3" t="s">
        <v>6585</v>
      </c>
      <c r="D116" s="6">
        <v>2500</v>
      </c>
      <c r="E116" s="8">
        <v>2618</v>
      </c>
      <c r="F116" t="s">
        <v>8218</v>
      </c>
      <c r="G116" t="s">
        <v>8223</v>
      </c>
      <c r="H116" t="s">
        <v>8245</v>
      </c>
      <c r="I116">
        <v>1278799200</v>
      </c>
      <c r="J116">
        <v>1273647255</v>
      </c>
      <c r="K116" t="b">
        <v>0</v>
      </c>
      <c r="L116">
        <v>81</v>
      </c>
      <c r="M116" t="b">
        <v>1</v>
      </c>
      <c r="N116" t="s">
        <v>8277</v>
      </c>
      <c r="O116">
        <v>105</v>
      </c>
      <c r="P116">
        <v>32.32</v>
      </c>
      <c r="Q116" t="s">
        <v>8323</v>
      </c>
      <c r="R116" t="s">
        <v>8327</v>
      </c>
      <c r="S116" s="13">
        <v>40310.287673611114</v>
      </c>
      <c r="T116" s="13">
        <v>40369.916666666664</v>
      </c>
    </row>
    <row r="117" spans="1:20" ht="225" x14ac:dyDescent="0.25">
      <c r="A117">
        <v>2476</v>
      </c>
      <c r="B117" s="3" t="s">
        <v>2477</v>
      </c>
      <c r="C117" s="3" t="s">
        <v>6586</v>
      </c>
      <c r="D117" s="6">
        <v>3200</v>
      </c>
      <c r="E117" s="8">
        <v>3360.72</v>
      </c>
      <c r="F117" t="s">
        <v>8218</v>
      </c>
      <c r="G117" t="s">
        <v>8223</v>
      </c>
      <c r="H117" t="s">
        <v>8245</v>
      </c>
      <c r="I117">
        <v>1415004770</v>
      </c>
      <c r="J117">
        <v>1412149970</v>
      </c>
      <c r="K117" t="b">
        <v>0</v>
      </c>
      <c r="L117">
        <v>55</v>
      </c>
      <c r="M117" t="b">
        <v>1</v>
      </c>
      <c r="N117" t="s">
        <v>8277</v>
      </c>
      <c r="O117">
        <v>105</v>
      </c>
      <c r="P117">
        <v>61.1</v>
      </c>
      <c r="Q117" t="s">
        <v>8323</v>
      </c>
      <c r="R117" t="s">
        <v>8327</v>
      </c>
      <c r="S117" s="13">
        <v>41913.328356481477</v>
      </c>
      <c r="T117" s="13">
        <v>41946.370023148149</v>
      </c>
    </row>
    <row r="118" spans="1:20" ht="165" x14ac:dyDescent="0.25">
      <c r="A118">
        <v>2477</v>
      </c>
      <c r="B118" s="3" t="s">
        <v>824</v>
      </c>
      <c r="C118" s="3" t="s">
        <v>6587</v>
      </c>
      <c r="D118" s="6">
        <v>750</v>
      </c>
      <c r="E118" s="8">
        <v>1285</v>
      </c>
      <c r="F118" t="s">
        <v>8218</v>
      </c>
      <c r="G118" t="s">
        <v>8223</v>
      </c>
      <c r="H118" t="s">
        <v>8245</v>
      </c>
      <c r="I118">
        <v>1344789345</v>
      </c>
      <c r="J118">
        <v>1340901345</v>
      </c>
      <c r="K118" t="b">
        <v>0</v>
      </c>
      <c r="L118">
        <v>41</v>
      </c>
      <c r="M118" t="b">
        <v>1</v>
      </c>
      <c r="N118" t="s">
        <v>8277</v>
      </c>
      <c r="O118">
        <v>171</v>
      </c>
      <c r="P118">
        <v>31.34</v>
      </c>
      <c r="Q118" t="s">
        <v>8323</v>
      </c>
      <c r="R118" t="s">
        <v>8327</v>
      </c>
      <c r="S118" s="13">
        <v>41088.691493055558</v>
      </c>
      <c r="T118" s="13">
        <v>41133.691493055558</v>
      </c>
    </row>
    <row r="119" spans="1:20" ht="270" x14ac:dyDescent="0.25">
      <c r="A119">
        <v>2478</v>
      </c>
      <c r="B119" s="3" t="s">
        <v>2478</v>
      </c>
      <c r="C119" s="3" t="s">
        <v>6588</v>
      </c>
      <c r="D119" s="6">
        <v>8000</v>
      </c>
      <c r="E119" s="8">
        <v>10200</v>
      </c>
      <c r="F119" t="s">
        <v>8218</v>
      </c>
      <c r="G119" t="s">
        <v>8223</v>
      </c>
      <c r="H119" t="s">
        <v>8245</v>
      </c>
      <c r="I119">
        <v>1358117313</v>
      </c>
      <c r="J119">
        <v>1355525313</v>
      </c>
      <c r="K119" t="b">
        <v>0</v>
      </c>
      <c r="L119">
        <v>79</v>
      </c>
      <c r="M119" t="b">
        <v>1</v>
      </c>
      <c r="N119" t="s">
        <v>8277</v>
      </c>
      <c r="O119">
        <v>128</v>
      </c>
      <c r="P119">
        <v>129.11000000000001</v>
      </c>
      <c r="Q119" t="s">
        <v>8323</v>
      </c>
      <c r="R119" t="s">
        <v>8327</v>
      </c>
      <c r="S119" s="13">
        <v>41257.950381944444</v>
      </c>
      <c r="T119" s="13">
        <v>41287.950381944444</v>
      </c>
    </row>
    <row r="120" spans="1:20" ht="210" x14ac:dyDescent="0.25">
      <c r="A120">
        <v>2479</v>
      </c>
      <c r="B120" s="3" t="s">
        <v>2479</v>
      </c>
      <c r="C120" s="3" t="s">
        <v>6589</v>
      </c>
      <c r="D120" s="6">
        <v>300</v>
      </c>
      <c r="E120" s="8">
        <v>400.33</v>
      </c>
      <c r="F120" t="s">
        <v>8218</v>
      </c>
      <c r="G120" t="s">
        <v>8223</v>
      </c>
      <c r="H120" t="s">
        <v>8245</v>
      </c>
      <c r="I120">
        <v>1343440800</v>
      </c>
      <c r="J120">
        <v>1342545994</v>
      </c>
      <c r="K120" t="b">
        <v>0</v>
      </c>
      <c r="L120">
        <v>16</v>
      </c>
      <c r="M120" t="b">
        <v>1</v>
      </c>
      <c r="N120" t="s">
        <v>8277</v>
      </c>
      <c r="O120">
        <v>133</v>
      </c>
      <c r="P120">
        <v>25.02</v>
      </c>
      <c r="Q120" t="s">
        <v>8323</v>
      </c>
      <c r="R120" t="s">
        <v>8327</v>
      </c>
      <c r="S120" s="13">
        <v>41107.726782407408</v>
      </c>
      <c r="T120" s="13">
        <v>41118.083333333336</v>
      </c>
    </row>
    <row r="121" spans="1:20" ht="285" x14ac:dyDescent="0.25">
      <c r="A121">
        <v>2480</v>
      </c>
      <c r="B121" s="3" t="s">
        <v>2480</v>
      </c>
      <c r="C121" s="3" t="s">
        <v>6590</v>
      </c>
      <c r="D121" s="6">
        <v>2000</v>
      </c>
      <c r="E121" s="8">
        <v>2000</v>
      </c>
      <c r="F121" t="s">
        <v>8218</v>
      </c>
      <c r="G121" t="s">
        <v>8223</v>
      </c>
      <c r="H121" t="s">
        <v>8245</v>
      </c>
      <c r="I121">
        <v>1444516084</v>
      </c>
      <c r="J121">
        <v>1439332084</v>
      </c>
      <c r="K121" t="b">
        <v>0</v>
      </c>
      <c r="L121">
        <v>8</v>
      </c>
      <c r="M121" t="b">
        <v>1</v>
      </c>
      <c r="N121" t="s">
        <v>8277</v>
      </c>
      <c r="O121">
        <v>100</v>
      </c>
      <c r="P121">
        <v>250</v>
      </c>
      <c r="Q121" t="s">
        <v>8323</v>
      </c>
      <c r="R121" t="s">
        <v>8327</v>
      </c>
      <c r="S121" s="13">
        <v>42227.936157407406</v>
      </c>
      <c r="T121" s="13">
        <v>42287.936157407406</v>
      </c>
    </row>
    <row r="122" spans="1:20" ht="300" x14ac:dyDescent="0.25">
      <c r="A122">
        <v>2481</v>
      </c>
      <c r="B122" s="3" t="s">
        <v>2481</v>
      </c>
      <c r="C122" s="3" t="s">
        <v>6591</v>
      </c>
      <c r="D122" s="6">
        <v>4000</v>
      </c>
      <c r="E122" s="8">
        <v>4516.4399999999996</v>
      </c>
      <c r="F122" t="s">
        <v>8218</v>
      </c>
      <c r="G122" t="s">
        <v>8223</v>
      </c>
      <c r="H122" t="s">
        <v>8245</v>
      </c>
      <c r="I122">
        <v>1335799808</v>
      </c>
      <c r="J122">
        <v>1333207808</v>
      </c>
      <c r="K122" t="b">
        <v>0</v>
      </c>
      <c r="L122">
        <v>95</v>
      </c>
      <c r="M122" t="b">
        <v>1</v>
      </c>
      <c r="N122" t="s">
        <v>8277</v>
      </c>
      <c r="O122">
        <v>113</v>
      </c>
      <c r="P122">
        <v>47.54</v>
      </c>
      <c r="Q122" t="s">
        <v>8323</v>
      </c>
      <c r="R122" t="s">
        <v>8327</v>
      </c>
      <c r="S122" s="13">
        <v>40999.645925925928</v>
      </c>
      <c r="T122" s="13">
        <v>41029.645925925928</v>
      </c>
    </row>
    <row r="123" spans="1:20" ht="285" x14ac:dyDescent="0.25">
      <c r="A123">
        <v>2482</v>
      </c>
      <c r="B123" s="3" t="s">
        <v>2482</v>
      </c>
      <c r="C123" s="3" t="s">
        <v>6592</v>
      </c>
      <c r="D123" s="6">
        <v>1000</v>
      </c>
      <c r="E123" s="8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>
        <v>100</v>
      </c>
      <c r="P123">
        <v>40.04</v>
      </c>
      <c r="Q123" t="s">
        <v>8323</v>
      </c>
      <c r="R123" t="s">
        <v>8327</v>
      </c>
      <c r="S123" s="13">
        <v>40711.782210648147</v>
      </c>
      <c r="T123" s="13">
        <v>40756.782210648147</v>
      </c>
    </row>
    <row r="124" spans="1:20" ht="210" x14ac:dyDescent="0.25">
      <c r="A124">
        <v>2483</v>
      </c>
      <c r="B124" s="3" t="s">
        <v>2483</v>
      </c>
      <c r="C124" s="3" t="s">
        <v>6593</v>
      </c>
      <c r="D124" s="6">
        <v>1100</v>
      </c>
      <c r="E124" s="8">
        <v>1251</v>
      </c>
      <c r="F124" t="s">
        <v>8218</v>
      </c>
      <c r="G124" t="s">
        <v>8223</v>
      </c>
      <c r="H124" t="s">
        <v>8245</v>
      </c>
      <c r="I124">
        <v>1335891603</v>
      </c>
      <c r="J124">
        <v>1330711203</v>
      </c>
      <c r="K124" t="b">
        <v>0</v>
      </c>
      <c r="L124">
        <v>19</v>
      </c>
      <c r="M124" t="b">
        <v>1</v>
      </c>
      <c r="N124" t="s">
        <v>8277</v>
      </c>
      <c r="O124">
        <v>114</v>
      </c>
      <c r="P124">
        <v>65.84</v>
      </c>
      <c r="Q124" t="s">
        <v>8323</v>
      </c>
      <c r="R124" t="s">
        <v>8327</v>
      </c>
      <c r="S124" s="13">
        <v>40970.750034722223</v>
      </c>
      <c r="T124" s="13">
        <v>41030.708368055559</v>
      </c>
    </row>
    <row r="125" spans="1:20" ht="285" x14ac:dyDescent="0.25">
      <c r="A125">
        <v>2484</v>
      </c>
      <c r="B125" s="3" t="s">
        <v>2484</v>
      </c>
      <c r="C125" s="3" t="s">
        <v>6594</v>
      </c>
      <c r="D125" s="6">
        <v>3500</v>
      </c>
      <c r="E125" s="8">
        <v>4176.1099999999997</v>
      </c>
      <c r="F125" t="s">
        <v>8218</v>
      </c>
      <c r="G125" t="s">
        <v>8223</v>
      </c>
      <c r="H125" t="s">
        <v>8245</v>
      </c>
      <c r="I125">
        <v>1316124003</v>
      </c>
      <c r="J125">
        <v>1313532003</v>
      </c>
      <c r="K125" t="b">
        <v>0</v>
      </c>
      <c r="L125">
        <v>90</v>
      </c>
      <c r="M125" t="b">
        <v>1</v>
      </c>
      <c r="N125" t="s">
        <v>8277</v>
      </c>
      <c r="O125">
        <v>119</v>
      </c>
      <c r="P125">
        <v>46.4</v>
      </c>
      <c r="Q125" t="s">
        <v>8323</v>
      </c>
      <c r="R125" t="s">
        <v>8327</v>
      </c>
      <c r="S125" s="13">
        <v>40771.916701388887</v>
      </c>
      <c r="T125" s="13">
        <v>40801.916701388887</v>
      </c>
    </row>
    <row r="126" spans="1:20" ht="270" x14ac:dyDescent="0.25">
      <c r="A126">
        <v>2485</v>
      </c>
      <c r="B126" s="3" t="s">
        <v>2485</v>
      </c>
      <c r="C126" s="3" t="s">
        <v>6595</v>
      </c>
      <c r="D126" s="6">
        <v>2000</v>
      </c>
      <c r="E126" s="8">
        <v>2065</v>
      </c>
      <c r="F126" t="s">
        <v>8218</v>
      </c>
      <c r="G126" t="s">
        <v>8223</v>
      </c>
      <c r="H126" t="s">
        <v>8245</v>
      </c>
      <c r="I126">
        <v>1318463879</v>
      </c>
      <c r="J126">
        <v>1315439879</v>
      </c>
      <c r="K126" t="b">
        <v>0</v>
      </c>
      <c r="L126">
        <v>41</v>
      </c>
      <c r="M126" t="b">
        <v>1</v>
      </c>
      <c r="N126" t="s">
        <v>8277</v>
      </c>
      <c r="O126">
        <v>103</v>
      </c>
      <c r="P126">
        <v>50.37</v>
      </c>
      <c r="Q126" t="s">
        <v>8323</v>
      </c>
      <c r="R126" t="s">
        <v>8327</v>
      </c>
      <c r="S126" s="13">
        <v>40793.998599537037</v>
      </c>
      <c r="T126" s="13">
        <v>40828.998599537037</v>
      </c>
    </row>
    <row r="127" spans="1:20" ht="285" x14ac:dyDescent="0.25">
      <c r="A127">
        <v>2486</v>
      </c>
      <c r="B127" s="3" t="s">
        <v>2486</v>
      </c>
      <c r="C127" s="3" t="s">
        <v>6596</v>
      </c>
      <c r="D127" s="6">
        <v>300</v>
      </c>
      <c r="E127" s="8">
        <v>797</v>
      </c>
      <c r="F127" t="s">
        <v>8218</v>
      </c>
      <c r="G127" t="s">
        <v>8223</v>
      </c>
      <c r="H127" t="s">
        <v>8245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8277</v>
      </c>
      <c r="O127">
        <v>266</v>
      </c>
      <c r="P127">
        <v>26.57</v>
      </c>
      <c r="Q127" t="s">
        <v>8323</v>
      </c>
      <c r="R127" t="s">
        <v>8327</v>
      </c>
      <c r="S127" s="13">
        <v>40991.708055555559</v>
      </c>
      <c r="T127" s="13">
        <v>41021.708055555559</v>
      </c>
    </row>
    <row r="128" spans="1:20" ht="240" x14ac:dyDescent="0.25">
      <c r="A128">
        <v>2487</v>
      </c>
      <c r="B128" s="3" t="s">
        <v>2487</v>
      </c>
      <c r="C128" s="3" t="s">
        <v>6597</v>
      </c>
      <c r="D128" s="6">
        <v>1500</v>
      </c>
      <c r="E128" s="8">
        <v>1500.76</v>
      </c>
      <c r="F128" t="s">
        <v>8218</v>
      </c>
      <c r="G128" t="s">
        <v>8223</v>
      </c>
      <c r="H128" t="s">
        <v>8245</v>
      </c>
      <c r="I128">
        <v>1338083997</v>
      </c>
      <c r="J128">
        <v>1335491997</v>
      </c>
      <c r="K128" t="b">
        <v>0</v>
      </c>
      <c r="L128">
        <v>38</v>
      </c>
      <c r="M128" t="b">
        <v>1</v>
      </c>
      <c r="N128" t="s">
        <v>8277</v>
      </c>
      <c r="O128">
        <v>100</v>
      </c>
      <c r="P128">
        <v>39.49</v>
      </c>
      <c r="Q128" t="s">
        <v>8323</v>
      </c>
      <c r="R128" t="s">
        <v>8327</v>
      </c>
      <c r="S128" s="13">
        <v>41026.083298611113</v>
      </c>
      <c r="T128" s="13">
        <v>41056.083298611113</v>
      </c>
    </row>
    <row r="129" spans="1:20" ht="315" x14ac:dyDescent="0.25">
      <c r="A129">
        <v>2488</v>
      </c>
      <c r="B129" s="3" t="s">
        <v>2488</v>
      </c>
      <c r="C129" s="3" t="s">
        <v>6598</v>
      </c>
      <c r="D129" s="6">
        <v>3000</v>
      </c>
      <c r="E129" s="8">
        <v>3201</v>
      </c>
      <c r="F129" t="s">
        <v>8218</v>
      </c>
      <c r="G129" t="s">
        <v>8223</v>
      </c>
      <c r="H129" t="s">
        <v>8245</v>
      </c>
      <c r="I129">
        <v>1321459908</v>
      </c>
      <c r="J129">
        <v>1318864308</v>
      </c>
      <c r="K129" t="b">
        <v>0</v>
      </c>
      <c r="L129">
        <v>65</v>
      </c>
      <c r="M129" t="b">
        <v>1</v>
      </c>
      <c r="N129" t="s">
        <v>8277</v>
      </c>
      <c r="O129">
        <v>107</v>
      </c>
      <c r="P129">
        <v>49.25</v>
      </c>
      <c r="Q129" t="s">
        <v>8323</v>
      </c>
      <c r="R129" t="s">
        <v>8327</v>
      </c>
      <c r="S129" s="13">
        <v>40833.633194444446</v>
      </c>
      <c r="T129" s="13">
        <v>40863.674861111111</v>
      </c>
    </row>
    <row r="130" spans="1:20" ht="270" x14ac:dyDescent="0.25">
      <c r="A130">
        <v>2489</v>
      </c>
      <c r="B130" s="3" t="s">
        <v>2489</v>
      </c>
      <c r="C130" s="3" t="s">
        <v>6599</v>
      </c>
      <c r="D130" s="6">
        <v>3500</v>
      </c>
      <c r="E130" s="8">
        <v>4678.5</v>
      </c>
      <c r="F130" t="s">
        <v>8218</v>
      </c>
      <c r="G130" t="s">
        <v>8223</v>
      </c>
      <c r="H130" t="s">
        <v>8245</v>
      </c>
      <c r="I130">
        <v>1368117239</v>
      </c>
      <c r="J130">
        <v>1365525239</v>
      </c>
      <c r="K130" t="b">
        <v>0</v>
      </c>
      <c r="L130">
        <v>75</v>
      </c>
      <c r="M130" t="b">
        <v>1</v>
      </c>
      <c r="N130" t="s">
        <v>8277</v>
      </c>
      <c r="O130">
        <v>134</v>
      </c>
      <c r="P130">
        <v>62.38</v>
      </c>
      <c r="Q130" t="s">
        <v>8323</v>
      </c>
      <c r="R130" t="s">
        <v>8327</v>
      </c>
      <c r="S130" s="13">
        <v>41373.690266203703</v>
      </c>
      <c r="T130" s="13">
        <v>41403.690266203703</v>
      </c>
    </row>
    <row r="131" spans="1:20" ht="255" x14ac:dyDescent="0.25">
      <c r="A131">
        <v>2490</v>
      </c>
      <c r="B131" s="3" t="s">
        <v>2490</v>
      </c>
      <c r="C131" s="3" t="s">
        <v>6600</v>
      </c>
      <c r="D131" s="6">
        <v>500</v>
      </c>
      <c r="E131" s="8">
        <v>607</v>
      </c>
      <c r="F131" t="s">
        <v>8218</v>
      </c>
      <c r="G131" t="s">
        <v>8223</v>
      </c>
      <c r="H131" t="s">
        <v>8245</v>
      </c>
      <c r="I131">
        <v>1340429276</v>
      </c>
      <c r="J131">
        <v>1335245276</v>
      </c>
      <c r="K131" t="b">
        <v>0</v>
      </c>
      <c r="L131">
        <v>16</v>
      </c>
      <c r="M131" t="b">
        <v>1</v>
      </c>
      <c r="N131" t="s">
        <v>8277</v>
      </c>
      <c r="O131">
        <v>121</v>
      </c>
      <c r="P131">
        <v>37.94</v>
      </c>
      <c r="Q131" t="s">
        <v>8323</v>
      </c>
      <c r="R131" t="s">
        <v>8327</v>
      </c>
      <c r="S131" s="13">
        <v>41023.227731481478</v>
      </c>
      <c r="T131" s="13">
        <v>41083.227731481478</v>
      </c>
    </row>
    <row r="132" spans="1:20" ht="255" x14ac:dyDescent="0.25">
      <c r="A132">
        <v>2491</v>
      </c>
      <c r="B132" s="3" t="s">
        <v>2491</v>
      </c>
      <c r="C132" s="3" t="s">
        <v>6601</v>
      </c>
      <c r="D132" s="6">
        <v>500</v>
      </c>
      <c r="E132" s="8">
        <v>516</v>
      </c>
      <c r="F132" t="s">
        <v>8218</v>
      </c>
      <c r="G132" t="s">
        <v>8223</v>
      </c>
      <c r="H132" t="s">
        <v>8245</v>
      </c>
      <c r="I132">
        <v>1295142660</v>
      </c>
      <c r="J132">
        <v>1293739714</v>
      </c>
      <c r="K132" t="b">
        <v>0</v>
      </c>
      <c r="L132">
        <v>10</v>
      </c>
      <c r="M132" t="b">
        <v>1</v>
      </c>
      <c r="N132" t="s">
        <v>8277</v>
      </c>
      <c r="O132">
        <v>103</v>
      </c>
      <c r="P132">
        <v>51.6</v>
      </c>
      <c r="Q132" t="s">
        <v>8323</v>
      </c>
      <c r="R132" t="s">
        <v>8327</v>
      </c>
      <c r="S132" s="13">
        <v>40542.839282407411</v>
      </c>
      <c r="T132" s="13">
        <v>40559.07708333333</v>
      </c>
    </row>
    <row r="133" spans="1:20" ht="150" x14ac:dyDescent="0.25">
      <c r="A133">
        <v>2492</v>
      </c>
      <c r="B133" s="3" t="s">
        <v>2492</v>
      </c>
      <c r="C133" s="3" t="s">
        <v>6602</v>
      </c>
      <c r="D133" s="6">
        <v>600</v>
      </c>
      <c r="E133" s="8">
        <v>750</v>
      </c>
      <c r="F133" t="s">
        <v>8218</v>
      </c>
      <c r="G133" t="s">
        <v>8223</v>
      </c>
      <c r="H133" t="s">
        <v>8245</v>
      </c>
      <c r="I133">
        <v>1339840740</v>
      </c>
      <c r="J133">
        <v>1335397188</v>
      </c>
      <c r="K133" t="b">
        <v>0</v>
      </c>
      <c r="L133">
        <v>27</v>
      </c>
      <c r="M133" t="b">
        <v>1</v>
      </c>
      <c r="N133" t="s">
        <v>8277</v>
      </c>
      <c r="O133">
        <v>125</v>
      </c>
      <c r="P133">
        <v>27.78</v>
      </c>
      <c r="Q133" t="s">
        <v>8323</v>
      </c>
      <c r="R133" t="s">
        <v>8327</v>
      </c>
      <c r="S133" s="13">
        <v>41024.985972222225</v>
      </c>
      <c r="T133" s="13">
        <v>41076.415972222225</v>
      </c>
    </row>
    <row r="134" spans="1:20" ht="285" x14ac:dyDescent="0.25">
      <c r="A134">
        <v>2493</v>
      </c>
      <c r="B134" s="3" t="s">
        <v>2493</v>
      </c>
      <c r="C134" s="3" t="s">
        <v>6603</v>
      </c>
      <c r="D134" s="6">
        <v>20000</v>
      </c>
      <c r="E134" s="8">
        <v>25740</v>
      </c>
      <c r="F134" t="s">
        <v>8218</v>
      </c>
      <c r="G134" t="s">
        <v>8223</v>
      </c>
      <c r="H134" t="s">
        <v>8245</v>
      </c>
      <c r="I134">
        <v>1367208140</v>
      </c>
      <c r="J134">
        <v>1363320140</v>
      </c>
      <c r="K134" t="b">
        <v>0</v>
      </c>
      <c r="L134">
        <v>259</v>
      </c>
      <c r="M134" t="b">
        <v>1</v>
      </c>
      <c r="N134" t="s">
        <v>8277</v>
      </c>
      <c r="O134">
        <v>129</v>
      </c>
      <c r="P134">
        <v>99.38</v>
      </c>
      <c r="Q134" t="s">
        <v>8323</v>
      </c>
      <c r="R134" t="s">
        <v>8327</v>
      </c>
      <c r="S134" s="13">
        <v>41348.168287037035</v>
      </c>
      <c r="T134" s="13">
        <v>41393.168287037035</v>
      </c>
    </row>
    <row r="135" spans="1:20" ht="285" x14ac:dyDescent="0.25">
      <c r="A135">
        <v>2494</v>
      </c>
      <c r="B135" s="3" t="s">
        <v>2494</v>
      </c>
      <c r="C135" s="3" t="s">
        <v>6604</v>
      </c>
      <c r="D135" s="6">
        <v>1500</v>
      </c>
      <c r="E135" s="8">
        <v>1515.08</v>
      </c>
      <c r="F135" t="s">
        <v>8218</v>
      </c>
      <c r="G135" t="s">
        <v>8223</v>
      </c>
      <c r="H135" t="s">
        <v>8245</v>
      </c>
      <c r="I135">
        <v>1337786944</v>
      </c>
      <c r="J135">
        <v>1335194944</v>
      </c>
      <c r="K135" t="b">
        <v>0</v>
      </c>
      <c r="L135">
        <v>39</v>
      </c>
      <c r="M135" t="b">
        <v>1</v>
      </c>
      <c r="N135" t="s">
        <v>8277</v>
      </c>
      <c r="O135">
        <v>101</v>
      </c>
      <c r="P135">
        <v>38.85</v>
      </c>
      <c r="Q135" t="s">
        <v>8323</v>
      </c>
      <c r="R135" t="s">
        <v>8327</v>
      </c>
      <c r="S135" s="13">
        <v>41022.645185185182</v>
      </c>
      <c r="T135" s="13">
        <v>41052.645185185182</v>
      </c>
    </row>
    <row r="136" spans="1:20" ht="285" x14ac:dyDescent="0.25">
      <c r="A136">
        <v>2495</v>
      </c>
      <c r="B136" s="3" t="s">
        <v>2495</v>
      </c>
      <c r="C136" s="3" t="s">
        <v>6605</v>
      </c>
      <c r="D136" s="6">
        <v>1500</v>
      </c>
      <c r="E136" s="8">
        <v>1913.05</v>
      </c>
      <c r="F136" t="s">
        <v>8218</v>
      </c>
      <c r="G136" t="s">
        <v>8223</v>
      </c>
      <c r="H136" t="s">
        <v>8245</v>
      </c>
      <c r="I136">
        <v>1339022575</v>
      </c>
      <c r="J136">
        <v>1336430575</v>
      </c>
      <c r="K136" t="b">
        <v>0</v>
      </c>
      <c r="L136">
        <v>42</v>
      </c>
      <c r="M136" t="b">
        <v>1</v>
      </c>
      <c r="N136" t="s">
        <v>8277</v>
      </c>
      <c r="O136">
        <v>128</v>
      </c>
      <c r="P136">
        <v>45.55</v>
      </c>
      <c r="Q136" t="s">
        <v>8323</v>
      </c>
      <c r="R136" t="s">
        <v>8327</v>
      </c>
      <c r="S136" s="13">
        <v>41036.946469907409</v>
      </c>
      <c r="T136" s="13">
        <v>41066.946469907409</v>
      </c>
    </row>
    <row r="137" spans="1:20" ht="150" x14ac:dyDescent="0.25">
      <c r="A137">
        <v>2496</v>
      </c>
      <c r="B137" s="3" t="s">
        <v>2496</v>
      </c>
      <c r="C137" s="3" t="s">
        <v>6606</v>
      </c>
      <c r="D137" s="6">
        <v>6000</v>
      </c>
      <c r="E137" s="8">
        <v>6000</v>
      </c>
      <c r="F137" t="s">
        <v>8218</v>
      </c>
      <c r="G137" t="s">
        <v>8223</v>
      </c>
      <c r="H137" t="s">
        <v>8245</v>
      </c>
      <c r="I137">
        <v>1364597692</v>
      </c>
      <c r="J137">
        <v>1361577292</v>
      </c>
      <c r="K137" t="b">
        <v>0</v>
      </c>
      <c r="L137">
        <v>10</v>
      </c>
      <c r="M137" t="b">
        <v>1</v>
      </c>
      <c r="N137" t="s">
        <v>8277</v>
      </c>
      <c r="O137">
        <v>100</v>
      </c>
      <c r="P137">
        <v>600</v>
      </c>
      <c r="Q137" t="s">
        <v>8323</v>
      </c>
      <c r="R137" t="s">
        <v>8327</v>
      </c>
      <c r="S137" s="13">
        <v>41327.996435185189</v>
      </c>
      <c r="T137" s="13">
        <v>41362.954768518517</v>
      </c>
    </row>
    <row r="138" spans="1:20" ht="270" x14ac:dyDescent="0.25">
      <c r="A138">
        <v>2497</v>
      </c>
      <c r="B138" s="3" t="s">
        <v>2497</v>
      </c>
      <c r="C138" s="3" t="s">
        <v>6607</v>
      </c>
      <c r="D138" s="6">
        <v>4000</v>
      </c>
      <c r="E138" s="8">
        <v>4510.8599999999997</v>
      </c>
      <c r="F138" t="s">
        <v>8218</v>
      </c>
      <c r="G138" t="s">
        <v>8223</v>
      </c>
      <c r="H138" t="s">
        <v>8245</v>
      </c>
      <c r="I138">
        <v>1312578338</v>
      </c>
      <c r="J138">
        <v>1309986338</v>
      </c>
      <c r="K138" t="b">
        <v>0</v>
      </c>
      <c r="L138">
        <v>56</v>
      </c>
      <c r="M138" t="b">
        <v>1</v>
      </c>
      <c r="N138" t="s">
        <v>8277</v>
      </c>
      <c r="O138">
        <v>113</v>
      </c>
      <c r="P138">
        <v>80.55</v>
      </c>
      <c r="Q138" t="s">
        <v>8323</v>
      </c>
      <c r="R138" t="s">
        <v>8327</v>
      </c>
      <c r="S138" s="13">
        <v>40730.878912037035</v>
      </c>
      <c r="T138" s="13">
        <v>40760.878912037035</v>
      </c>
    </row>
    <row r="139" spans="1:20" ht="270" x14ac:dyDescent="0.25">
      <c r="A139">
        <v>2498</v>
      </c>
      <c r="B139" s="3" t="s">
        <v>2498</v>
      </c>
      <c r="C139" s="3" t="s">
        <v>6608</v>
      </c>
      <c r="D139" s="6">
        <v>1000</v>
      </c>
      <c r="E139" s="8">
        <v>1056</v>
      </c>
      <c r="F139" t="s">
        <v>8218</v>
      </c>
      <c r="G139" t="s">
        <v>8223</v>
      </c>
      <c r="H139" t="s">
        <v>8245</v>
      </c>
      <c r="I139">
        <v>1422400387</v>
      </c>
      <c r="J139">
        <v>1421190787</v>
      </c>
      <c r="K139" t="b">
        <v>0</v>
      </c>
      <c r="L139">
        <v>20</v>
      </c>
      <c r="M139" t="b">
        <v>1</v>
      </c>
      <c r="N139" t="s">
        <v>8277</v>
      </c>
      <c r="O139">
        <v>106</v>
      </c>
      <c r="P139">
        <v>52.8</v>
      </c>
      <c r="Q139" t="s">
        <v>8323</v>
      </c>
      <c r="R139" t="s">
        <v>8327</v>
      </c>
      <c r="S139" s="13">
        <v>42017.967442129629</v>
      </c>
      <c r="T139" s="13">
        <v>42031.967442129629</v>
      </c>
    </row>
    <row r="140" spans="1:20" ht="285" x14ac:dyDescent="0.25">
      <c r="A140">
        <v>2499</v>
      </c>
      <c r="B140" s="3" t="s">
        <v>2499</v>
      </c>
      <c r="C140" s="3" t="s">
        <v>6609</v>
      </c>
      <c r="D140" s="6">
        <v>4000</v>
      </c>
      <c r="E140" s="8">
        <v>8105</v>
      </c>
      <c r="F140" t="s">
        <v>8218</v>
      </c>
      <c r="G140" t="s">
        <v>8223</v>
      </c>
      <c r="H140" t="s">
        <v>8245</v>
      </c>
      <c r="I140">
        <v>1356976800</v>
      </c>
      <c r="J140">
        <v>1352820837</v>
      </c>
      <c r="K140" t="b">
        <v>0</v>
      </c>
      <c r="L140">
        <v>170</v>
      </c>
      <c r="M140" t="b">
        <v>1</v>
      </c>
      <c r="N140" t="s">
        <v>8277</v>
      </c>
      <c r="O140">
        <v>203</v>
      </c>
      <c r="P140">
        <v>47.68</v>
      </c>
      <c r="Q140" t="s">
        <v>8323</v>
      </c>
      <c r="R140" t="s">
        <v>8327</v>
      </c>
      <c r="S140" s="13">
        <v>41226.648576388885</v>
      </c>
      <c r="T140" s="13">
        <v>41274.75</v>
      </c>
    </row>
    <row r="141" spans="1:20" ht="270" x14ac:dyDescent="0.25">
      <c r="A141">
        <v>2500</v>
      </c>
      <c r="B141" s="3" t="s">
        <v>2500</v>
      </c>
      <c r="C141" s="3" t="s">
        <v>6610</v>
      </c>
      <c r="D141" s="6">
        <v>600</v>
      </c>
      <c r="E141" s="8">
        <v>680</v>
      </c>
      <c r="F141" t="s">
        <v>8218</v>
      </c>
      <c r="G141" t="s">
        <v>8223</v>
      </c>
      <c r="H141" t="s">
        <v>8245</v>
      </c>
      <c r="I141">
        <v>1340476375</v>
      </c>
      <c r="J141">
        <v>1337884375</v>
      </c>
      <c r="K141" t="b">
        <v>0</v>
      </c>
      <c r="L141">
        <v>29</v>
      </c>
      <c r="M141" t="b">
        <v>1</v>
      </c>
      <c r="N141" t="s">
        <v>8277</v>
      </c>
      <c r="O141">
        <v>113</v>
      </c>
      <c r="P141">
        <v>23.45</v>
      </c>
      <c r="Q141" t="s">
        <v>8323</v>
      </c>
      <c r="R141" t="s">
        <v>8327</v>
      </c>
      <c r="S141" s="13">
        <v>41053.772858796299</v>
      </c>
      <c r="T141" s="13">
        <v>41083.772858796299</v>
      </c>
    </row>
  </sheetData>
  <conditionalFormatting sqref="F1:F14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41 O1:P1 R1:T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4285-3323-4E62-A989-4C624E0C3B94}">
  <dimension ref="A1:T21"/>
  <sheetViews>
    <sheetView topLeftCell="A11" workbookViewId="0">
      <selection activeCell="D2" sqref="D2:D21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3.140625" bestFit="1" customWidth="1"/>
    <col min="4" max="4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t="s">
        <v>8323</v>
      </c>
      <c r="R2" t="s">
        <v>8327</v>
      </c>
      <c r="S2" s="13">
        <v>41179.32104166667</v>
      </c>
      <c r="T2" s="13">
        <v>41212.32104166667</v>
      </c>
    </row>
    <row r="3" spans="1:20" ht="45" x14ac:dyDescent="0.25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t="s">
        <v>8323</v>
      </c>
      <c r="R3" t="s">
        <v>8327</v>
      </c>
      <c r="S3" s="13">
        <v>40877.25099537037</v>
      </c>
      <c r="T3" s="13">
        <v>40922.25099537037</v>
      </c>
    </row>
    <row r="4" spans="1:20" ht="45" x14ac:dyDescent="0.25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t="s">
        <v>8323</v>
      </c>
      <c r="R4" t="s">
        <v>8327</v>
      </c>
      <c r="S4" s="13">
        <v>40759.860532407409</v>
      </c>
      <c r="T4" s="13">
        <v>40792.860532407409</v>
      </c>
    </row>
    <row r="5" spans="1:20" ht="60" x14ac:dyDescent="0.25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t="s">
        <v>8323</v>
      </c>
      <c r="R5" t="s">
        <v>8327</v>
      </c>
      <c r="S5" s="13">
        <v>42371.935590277775</v>
      </c>
      <c r="T5" s="13">
        <v>42431.935590277775</v>
      </c>
    </row>
    <row r="6" spans="1:20" ht="45" x14ac:dyDescent="0.25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t="s">
        <v>8323</v>
      </c>
      <c r="R6" t="s">
        <v>8327</v>
      </c>
      <c r="S6" s="13">
        <v>40981.802615740737</v>
      </c>
      <c r="T6" s="13">
        <v>41041.104861111111</v>
      </c>
    </row>
    <row r="7" spans="1:20" ht="45" x14ac:dyDescent="0.25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t="s">
        <v>8323</v>
      </c>
      <c r="R7" t="s">
        <v>8327</v>
      </c>
      <c r="S7" s="13">
        <v>42713.941099537042</v>
      </c>
      <c r="T7" s="13">
        <v>42734.941099537042</v>
      </c>
    </row>
    <row r="8" spans="1:20" ht="60" x14ac:dyDescent="0.25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t="s">
        <v>8323</v>
      </c>
      <c r="R8" t="s">
        <v>8327</v>
      </c>
      <c r="S8" s="13">
        <v>42603.870520833334</v>
      </c>
      <c r="T8" s="13">
        <v>42628.870520833334</v>
      </c>
    </row>
    <row r="9" spans="1:20" ht="45" x14ac:dyDescent="0.25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t="s">
        <v>8323</v>
      </c>
      <c r="R9" t="s">
        <v>8327</v>
      </c>
      <c r="S9" s="13">
        <v>41026.958969907406</v>
      </c>
      <c r="T9" s="13">
        <v>41056.958969907406</v>
      </c>
    </row>
    <row r="10" spans="1:20" ht="60" x14ac:dyDescent="0.25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t="s">
        <v>8323</v>
      </c>
      <c r="R10" t="s">
        <v>8327</v>
      </c>
      <c r="S10" s="13">
        <v>40751.753298611111</v>
      </c>
      <c r="T10" s="13">
        <v>40787.25</v>
      </c>
    </row>
    <row r="11" spans="1:20" ht="45" x14ac:dyDescent="0.25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t="s">
        <v>8323</v>
      </c>
      <c r="R11" t="s">
        <v>8327</v>
      </c>
      <c r="S11" s="13">
        <v>41887.784062500003</v>
      </c>
      <c r="T11" s="13">
        <v>41917.784062500003</v>
      </c>
    </row>
    <row r="12" spans="1:20" ht="60" x14ac:dyDescent="0.25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t="s">
        <v>8323</v>
      </c>
      <c r="R12" t="s">
        <v>8327</v>
      </c>
      <c r="S12" s="13">
        <v>41569.698831018519</v>
      </c>
      <c r="T12" s="13">
        <v>41599.740497685183</v>
      </c>
    </row>
    <row r="13" spans="1:20" ht="45" x14ac:dyDescent="0.25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t="s">
        <v>8323</v>
      </c>
      <c r="R13" t="s">
        <v>8327</v>
      </c>
      <c r="S13" s="13">
        <v>41842.031597222223</v>
      </c>
      <c r="T13" s="13">
        <v>41872.031597222223</v>
      </c>
    </row>
    <row r="14" spans="1:20" ht="45" x14ac:dyDescent="0.25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t="s">
        <v>8323</v>
      </c>
      <c r="R14" t="s">
        <v>8327</v>
      </c>
      <c r="S14" s="13">
        <v>40304.20003472222</v>
      </c>
      <c r="T14" s="13">
        <v>40391.166666666664</v>
      </c>
    </row>
    <row r="15" spans="1:20" ht="45" x14ac:dyDescent="0.25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t="s">
        <v>8323</v>
      </c>
      <c r="R15" t="s">
        <v>8327</v>
      </c>
      <c r="S15" s="13">
        <v>42065.897719907407</v>
      </c>
      <c r="T15" s="13">
        <v>42095.856053240743</v>
      </c>
    </row>
    <row r="16" spans="1:20" ht="45" x14ac:dyDescent="0.25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t="s">
        <v>8323</v>
      </c>
      <c r="R16" t="s">
        <v>8327</v>
      </c>
      <c r="S16" s="13">
        <v>42496.981597222228</v>
      </c>
      <c r="T16" s="13">
        <v>42526.981597222228</v>
      </c>
    </row>
    <row r="17" spans="1:20" ht="60" x14ac:dyDescent="0.25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t="s">
        <v>8323</v>
      </c>
      <c r="R17" t="s">
        <v>8327</v>
      </c>
      <c r="S17" s="13">
        <v>40431.127650462964</v>
      </c>
      <c r="T17" s="13">
        <v>40476.127650462964</v>
      </c>
    </row>
    <row r="18" spans="1:20" ht="60" x14ac:dyDescent="0.25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t="s">
        <v>8323</v>
      </c>
      <c r="R18" t="s">
        <v>8327</v>
      </c>
      <c r="S18" s="13">
        <v>42218.872986111113</v>
      </c>
      <c r="T18" s="13">
        <v>42244.166666666672</v>
      </c>
    </row>
    <row r="19" spans="1:20" ht="45" x14ac:dyDescent="0.25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t="s">
        <v>8323</v>
      </c>
      <c r="R19" t="s">
        <v>8327</v>
      </c>
      <c r="S19" s="13">
        <v>41211.688750000001</v>
      </c>
      <c r="T19" s="13">
        <v>41241.730416666665</v>
      </c>
    </row>
    <row r="20" spans="1:20" ht="45" x14ac:dyDescent="0.25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t="s">
        <v>8323</v>
      </c>
      <c r="R20" t="s">
        <v>8327</v>
      </c>
      <c r="S20" s="13">
        <v>40878.758217592593</v>
      </c>
      <c r="T20" s="13">
        <v>40923.758217592593</v>
      </c>
    </row>
    <row r="21" spans="1:20" ht="45" x14ac:dyDescent="0.25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t="s">
        <v>8323</v>
      </c>
      <c r="R21" t="s">
        <v>8327</v>
      </c>
      <c r="S21" s="13">
        <v>40646.099097222221</v>
      </c>
      <c r="T21" s="13">
        <v>40691.099097222221</v>
      </c>
    </row>
  </sheetData>
  <conditionalFormatting sqref="F1:F2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</vt:lpstr>
      <vt:lpstr>Successful US Kickstarters</vt:lpstr>
      <vt:lpstr>Failed US Kickstarters</vt:lpstr>
      <vt:lpstr>Descriptive Statistics</vt:lpstr>
      <vt:lpstr>Photobook Success</vt:lpstr>
      <vt:lpstr>Photobook Failure</vt:lpstr>
      <vt:lpstr>Indie Rock Success</vt:lpstr>
      <vt:lpstr>Indie Rock Failure</vt:lpstr>
      <vt:lpstr>Box-and-Whisker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 Merry</cp:lastModifiedBy>
  <dcterms:created xsi:type="dcterms:W3CDTF">2017-04-20T15:17:24Z</dcterms:created>
  <dcterms:modified xsi:type="dcterms:W3CDTF">2021-12-11T21:17:07Z</dcterms:modified>
</cp:coreProperties>
</file>