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statlab\Downloads\"/>
    </mc:Choice>
  </mc:AlternateContent>
  <xr:revisionPtr revIDLastSave="0" documentId="8_{DBF87B78-4850-4403-B94C-9ABC99309A0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olu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uXCgz3yqwxF5sLvq67iUpM8GYci4Uv1V/vyj2o6ik5I="/>
    </ext>
  </extLst>
</workbook>
</file>

<file path=xl/calcChain.xml><?xml version="1.0" encoding="utf-8"?>
<calcChain xmlns="http://schemas.openxmlformats.org/spreadsheetml/2006/main">
  <c r="D70" i="1" l="1"/>
  <c r="E70" i="1"/>
  <c r="D71" i="1"/>
  <c r="E71" i="1"/>
  <c r="D72" i="1"/>
  <c r="E72" i="1"/>
  <c r="D73" i="1"/>
  <c r="E73" i="1"/>
  <c r="D74" i="1"/>
  <c r="E74" i="1"/>
  <c r="F74" i="1"/>
  <c r="D75" i="1"/>
  <c r="F75" i="1" s="1"/>
  <c r="E75" i="1"/>
  <c r="D76" i="1"/>
  <c r="E76" i="1"/>
  <c r="D77" i="1"/>
  <c r="E77" i="1"/>
  <c r="D78" i="1"/>
  <c r="E78" i="1"/>
  <c r="F78" i="1"/>
  <c r="D79" i="1"/>
  <c r="E79" i="1"/>
  <c r="F79" i="1"/>
  <c r="D80" i="1"/>
  <c r="F80" i="1" s="1"/>
  <c r="E80" i="1"/>
  <c r="D81" i="1"/>
  <c r="E81" i="1"/>
  <c r="D82" i="1"/>
  <c r="E82" i="1"/>
  <c r="F82" i="1"/>
  <c r="D83" i="1"/>
  <c r="E83" i="1"/>
  <c r="F83" i="1"/>
  <c r="D84" i="1"/>
  <c r="E84" i="1"/>
  <c r="D85" i="1"/>
  <c r="F85" i="1" s="1"/>
  <c r="E85" i="1"/>
  <c r="D86" i="1"/>
  <c r="E86" i="1"/>
  <c r="F86" i="1"/>
  <c r="D87" i="1"/>
  <c r="E87" i="1"/>
  <c r="F87" i="1"/>
  <c r="D88" i="1"/>
  <c r="E88" i="1"/>
  <c r="D89" i="1"/>
  <c r="E89" i="1"/>
  <c r="D90" i="1"/>
  <c r="E90" i="1"/>
  <c r="F90" i="1"/>
  <c r="D91" i="1"/>
  <c r="E91" i="1"/>
  <c r="F91" i="1"/>
  <c r="D92" i="1"/>
  <c r="E92" i="1"/>
  <c r="D93" i="1"/>
  <c r="E93" i="1"/>
  <c r="B94" i="1"/>
  <c r="C94" i="1"/>
  <c r="B95" i="1"/>
  <c r="C95" i="1"/>
  <c r="F52" i="1"/>
  <c r="G52" i="1"/>
  <c r="H52" i="1"/>
  <c r="I52" i="1"/>
  <c r="F53" i="1"/>
  <c r="G53" i="1"/>
  <c r="I53" i="1"/>
  <c r="F54" i="1"/>
  <c r="G54" i="1" s="1"/>
  <c r="H54" i="1" s="1"/>
  <c r="I54" i="1"/>
  <c r="F55" i="1"/>
  <c r="G55" i="1" s="1"/>
  <c r="H55" i="1" s="1"/>
  <c r="I55" i="1"/>
  <c r="F56" i="1"/>
  <c r="G56" i="1"/>
  <c r="H56" i="1"/>
  <c r="I56" i="1"/>
  <c r="F57" i="1"/>
  <c r="G57" i="1"/>
  <c r="H57" i="1"/>
  <c r="I57" i="1"/>
  <c r="F58" i="1"/>
  <c r="G58" i="1"/>
  <c r="H58" i="1" s="1"/>
  <c r="I58" i="1"/>
  <c r="F59" i="1"/>
  <c r="G59" i="1" s="1"/>
  <c r="H59" i="1" s="1"/>
  <c r="I59" i="1"/>
  <c r="F60" i="1"/>
  <c r="G60" i="1"/>
  <c r="H60" i="1"/>
  <c r="I60" i="1"/>
  <c r="F61" i="1"/>
  <c r="G61" i="1"/>
  <c r="H61" i="1"/>
  <c r="I61" i="1"/>
  <c r="D62" i="1"/>
  <c r="L59" i="1" s="1"/>
  <c r="E4" i="1"/>
  <c r="E5" i="1" s="1"/>
  <c r="E6" i="1" s="1"/>
  <c r="E7" i="1" s="1"/>
  <c r="E8" i="1" s="1"/>
  <c r="E9" i="1" s="1"/>
  <c r="E10" i="1" s="1"/>
  <c r="E11" i="1" s="1"/>
  <c r="E12" i="1" s="1"/>
  <c r="F84" i="1" l="1"/>
  <c r="E95" i="1"/>
  <c r="F71" i="1"/>
  <c r="F89" i="1"/>
  <c r="F88" i="1"/>
  <c r="F77" i="1"/>
  <c r="F76" i="1"/>
  <c r="F93" i="1"/>
  <c r="F92" i="1"/>
  <c r="F73" i="1"/>
  <c r="F72" i="1"/>
  <c r="F81" i="1"/>
  <c r="D94" i="1"/>
  <c r="J69" i="1" s="1"/>
  <c r="J71" i="1" s="1"/>
  <c r="D95" i="1"/>
  <c r="I62" i="1"/>
  <c r="F62" i="1"/>
  <c r="E94" i="1"/>
  <c r="F70" i="1"/>
  <c r="G62" i="1"/>
  <c r="M54" i="1" s="1"/>
  <c r="H53" i="1"/>
  <c r="H62" i="1" s="1"/>
  <c r="M55" i="1" s="1"/>
  <c r="M56" i="1" s="1"/>
  <c r="F95" i="1" l="1"/>
  <c r="J70" i="1" s="1"/>
  <c r="J72" i="1" s="1"/>
  <c r="J73" i="1" s="1"/>
  <c r="F94" i="1"/>
  <c r="M57" i="1"/>
  <c r="L57" i="1"/>
</calcChain>
</file>

<file path=xl/sharedStrings.xml><?xml version="1.0" encoding="utf-8"?>
<sst xmlns="http://schemas.openxmlformats.org/spreadsheetml/2006/main" count="88" uniqueCount="66">
  <si>
    <t>Q1.</t>
  </si>
  <si>
    <t>Sol.</t>
  </si>
  <si>
    <t>Cumulative Method</t>
  </si>
  <si>
    <t>Sections</t>
  </si>
  <si>
    <t>Strength</t>
  </si>
  <si>
    <t>Cumulative size</t>
  </si>
  <si>
    <t>random number</t>
  </si>
  <si>
    <t>398&lt;401&lt;424</t>
  </si>
  <si>
    <t>47&lt;49&lt;77</t>
  </si>
  <si>
    <t>323&lt;391&lt;398</t>
  </si>
  <si>
    <t>398&lt;412&lt;424</t>
  </si>
  <si>
    <t>47&lt;60&lt;77</t>
  </si>
  <si>
    <t>323&lt;365&lt;398</t>
  </si>
  <si>
    <t>258&lt;279&lt;323</t>
  </si>
  <si>
    <t>258&lt;296&lt;323</t>
  </si>
  <si>
    <t>Q2.</t>
  </si>
  <si>
    <t>Lahiri's method</t>
  </si>
  <si>
    <t>N=9</t>
  </si>
  <si>
    <t>n=5</t>
  </si>
  <si>
    <t>M=max value in sections=75</t>
  </si>
  <si>
    <t>i</t>
  </si>
  <si>
    <t>value in i</t>
  </si>
  <si>
    <t>j</t>
  </si>
  <si>
    <t>Accept:j=&lt;X(i)</t>
  </si>
  <si>
    <t>Accept</t>
  </si>
  <si>
    <t>Reject</t>
  </si>
  <si>
    <t>(for without replacement)</t>
  </si>
  <si>
    <t>X</t>
  </si>
  <si>
    <t>yi</t>
  </si>
  <si>
    <t>xi</t>
  </si>
  <si>
    <t>pi</t>
  </si>
  <si>
    <t>Village</t>
  </si>
  <si>
    <t>Tubewells</t>
  </si>
  <si>
    <t>net irrigated area</t>
  </si>
  <si>
    <t>xi/X</t>
  </si>
  <si>
    <t>yi/pi</t>
  </si>
  <si>
    <t>(yi/pi)^2</t>
  </si>
  <si>
    <t>yi^2</t>
  </si>
  <si>
    <t>Y(cap)pps</t>
  </si>
  <si>
    <t>(yi/pi)/n</t>
  </si>
  <si>
    <t>V(Y(cap)pps)</t>
  </si>
  <si>
    <t>[(yi^2/pi^2)-n(Ypps)^2][1/(n(n-1))</t>
  </si>
  <si>
    <t>SE</t>
  </si>
  <si>
    <t>[V(Y(cap)pps)]^(1/2)</t>
  </si>
  <si>
    <t>CI</t>
  </si>
  <si>
    <t>Y(bar)</t>
  </si>
  <si>
    <t>n=10</t>
  </si>
  <si>
    <t>Estimator of variance is 480900.88568.</t>
  </si>
  <si>
    <t>Confidence interval (7729.838972,10503.71959).</t>
  </si>
  <si>
    <t>N=24</t>
  </si>
  <si>
    <t>population variance</t>
  </si>
  <si>
    <t>pi=xi/X</t>
  </si>
  <si>
    <t>yi^2/pi</t>
  </si>
  <si>
    <t>variane by pps</t>
  </si>
  <si>
    <t>variance by SRSWR</t>
  </si>
  <si>
    <t>variance by PPSWR</t>
  </si>
  <si>
    <t>Relative efficency</t>
  </si>
  <si>
    <t>as it has minimum variance also the realtive efficency is greater than 1.</t>
  </si>
  <si>
    <t>Average</t>
  </si>
  <si>
    <t>sum</t>
  </si>
  <si>
    <t>Sample by cumulative method:(8,1,9,6,7)</t>
  </si>
  <si>
    <t>random no</t>
  </si>
  <si>
    <t>Sample by Lahiri method:(6,8,4,5,3)</t>
  </si>
  <si>
    <t>Q3</t>
  </si>
  <si>
    <t>Thus estimate of total no.of tubewells is nearly 9117.</t>
  </si>
  <si>
    <t xml:space="preserve">The relative efficency shows that PPS is a better way of sampling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</si>
</sst>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000"/>
  <sheetViews>
    <sheetView tabSelected="1" topLeftCell="A51" workbookViewId="0">
      <selection activeCell="M69" sqref="M69:N70"/>
    </sheetView>
  </sheetViews>
  <sheetFormatPr defaultColWidth="14.42578125" defaultRowHeight="15" customHeight="1" x14ac:dyDescent="0.25"/>
  <cols>
    <col min="1" max="3" width="8.7109375" customWidth="1"/>
    <col min="4" max="4" width="15.140625" customWidth="1"/>
    <col min="5" max="5" width="15.42578125" bestFit="1" customWidth="1"/>
    <col min="6" max="6" width="15.42578125" customWidth="1"/>
    <col min="7" max="7" width="12" customWidth="1"/>
    <col min="8" max="8" width="10.5703125" bestFit="1" customWidth="1"/>
    <col min="9" max="10" width="12" customWidth="1"/>
    <col min="11" max="11" width="8.7109375" customWidth="1"/>
    <col min="12" max="14" width="12" customWidth="1"/>
    <col min="15" max="26" width="8.7109375" customWidth="1"/>
  </cols>
  <sheetData>
    <row r="2" spans="1:14" x14ac:dyDescent="0.25">
      <c r="A2" s="1" t="s">
        <v>0</v>
      </c>
      <c r="B2" s="1" t="s">
        <v>1</v>
      </c>
      <c r="D2" s="1" t="s">
        <v>2</v>
      </c>
    </row>
    <row r="3" spans="1:14" ht="15" customHeight="1" x14ac:dyDescent="0.25">
      <c r="C3" s="2" t="s">
        <v>3</v>
      </c>
      <c r="D3" s="2" t="s">
        <v>4</v>
      </c>
      <c r="E3" s="2" t="s">
        <v>5</v>
      </c>
      <c r="H3" s="1" t="s">
        <v>61</v>
      </c>
      <c r="I3">
        <v>401</v>
      </c>
      <c r="J3" t="s">
        <v>7</v>
      </c>
      <c r="K3">
        <v>8</v>
      </c>
    </row>
    <row r="4" spans="1:14" x14ac:dyDescent="0.25">
      <c r="A4" s="1"/>
      <c r="C4" s="2">
        <v>1</v>
      </c>
      <c r="D4" s="2">
        <v>47</v>
      </c>
      <c r="E4" s="2">
        <f>D4</f>
        <v>47</v>
      </c>
      <c r="G4" s="6"/>
      <c r="H4" s="6"/>
      <c r="I4">
        <v>49</v>
      </c>
      <c r="J4" t="s">
        <v>8</v>
      </c>
      <c r="K4">
        <v>1</v>
      </c>
      <c r="L4" s="6"/>
      <c r="M4" s="6"/>
      <c r="N4" s="6"/>
    </row>
    <row r="5" spans="1:14" x14ac:dyDescent="0.25">
      <c r="A5" s="1"/>
      <c r="C5" s="2">
        <v>2</v>
      </c>
      <c r="D5" s="2">
        <v>30</v>
      </c>
      <c r="E5" s="2">
        <f t="shared" ref="E5:E12" si="0">D5+E4</f>
        <v>77</v>
      </c>
      <c r="G5" s="6"/>
      <c r="H5" s="6"/>
      <c r="I5">
        <v>391</v>
      </c>
      <c r="J5" t="s">
        <v>9</v>
      </c>
      <c r="K5">
        <v>8</v>
      </c>
      <c r="L5" s="6"/>
      <c r="M5" s="6"/>
      <c r="N5" s="6"/>
    </row>
    <row r="6" spans="1:14" ht="15" customHeight="1" x14ac:dyDescent="0.25">
      <c r="C6" s="2">
        <v>3</v>
      </c>
      <c r="D6" s="2">
        <v>40</v>
      </c>
      <c r="E6" s="2">
        <f t="shared" si="0"/>
        <v>117</v>
      </c>
      <c r="G6" s="6"/>
      <c r="H6" s="6"/>
      <c r="I6">
        <v>412</v>
      </c>
      <c r="J6" t="s">
        <v>10</v>
      </c>
      <c r="K6">
        <v>9</v>
      </c>
      <c r="L6" s="6"/>
      <c r="M6" s="6"/>
      <c r="N6" s="6"/>
    </row>
    <row r="7" spans="1:14" x14ac:dyDescent="0.25">
      <c r="A7" s="1"/>
      <c r="C7" s="2">
        <v>4</v>
      </c>
      <c r="D7" s="2">
        <v>60</v>
      </c>
      <c r="E7" s="2">
        <f t="shared" si="0"/>
        <v>177</v>
      </c>
      <c r="I7">
        <v>60</v>
      </c>
      <c r="J7" t="s">
        <v>11</v>
      </c>
      <c r="K7">
        <v>1</v>
      </c>
    </row>
    <row r="8" spans="1:14" ht="15" customHeight="1" x14ac:dyDescent="0.25">
      <c r="C8" s="2">
        <v>5</v>
      </c>
      <c r="D8" s="2">
        <v>45</v>
      </c>
      <c r="E8" s="2">
        <f t="shared" si="0"/>
        <v>222</v>
      </c>
      <c r="I8">
        <v>365</v>
      </c>
      <c r="J8" t="s">
        <v>12</v>
      </c>
      <c r="K8">
        <v>8</v>
      </c>
    </row>
    <row r="9" spans="1:14" x14ac:dyDescent="0.25">
      <c r="C9" s="2">
        <v>6</v>
      </c>
      <c r="D9" s="2">
        <v>36</v>
      </c>
      <c r="E9" s="2">
        <f t="shared" si="0"/>
        <v>258</v>
      </c>
      <c r="I9">
        <v>279</v>
      </c>
      <c r="J9" t="s">
        <v>13</v>
      </c>
      <c r="K9">
        <v>6</v>
      </c>
    </row>
    <row r="10" spans="1:14" ht="15" customHeight="1" x14ac:dyDescent="0.25">
      <c r="C10" s="2">
        <v>7</v>
      </c>
      <c r="D10" s="2">
        <v>65</v>
      </c>
      <c r="E10" s="2">
        <f t="shared" si="0"/>
        <v>323</v>
      </c>
      <c r="I10">
        <v>296</v>
      </c>
      <c r="J10" t="s">
        <v>14</v>
      </c>
      <c r="K10">
        <v>7</v>
      </c>
    </row>
    <row r="11" spans="1:14" x14ac:dyDescent="0.25">
      <c r="C11" s="2">
        <v>8</v>
      </c>
      <c r="D11" s="2">
        <v>75</v>
      </c>
      <c r="E11" s="2">
        <f t="shared" si="0"/>
        <v>398</v>
      </c>
    </row>
    <row r="12" spans="1:14" x14ac:dyDescent="0.25">
      <c r="C12" s="2">
        <v>9</v>
      </c>
      <c r="D12" s="2">
        <v>26</v>
      </c>
      <c r="E12" s="2">
        <f t="shared" si="0"/>
        <v>424</v>
      </c>
    </row>
    <row r="13" spans="1:14" x14ac:dyDescent="0.25"/>
    <row r="14" spans="1:14" x14ac:dyDescent="0.25">
      <c r="C14" s="5" t="s">
        <v>60</v>
      </c>
    </row>
    <row r="15" spans="1:14" x14ac:dyDescent="0.25"/>
    <row r="16" spans="1:14" x14ac:dyDescent="0.25"/>
    <row r="17" spans="1:12" x14ac:dyDescent="0.25"/>
    <row r="18" spans="1:12" x14ac:dyDescent="0.25"/>
    <row r="19" spans="1:12" x14ac:dyDescent="0.25"/>
    <row r="20" spans="1:12" x14ac:dyDescent="0.25"/>
    <row r="21" spans="1:12" ht="15.75" customHeight="1" x14ac:dyDescent="0.25"/>
    <row r="22" spans="1:12" ht="15.75" customHeight="1" x14ac:dyDescent="0.25"/>
    <row r="23" spans="1:12" ht="15.75" customHeight="1" x14ac:dyDescent="0.25"/>
    <row r="24" spans="1:12" ht="15.75" customHeight="1" x14ac:dyDescent="0.25"/>
    <row r="25" spans="1:12" ht="15.75" customHeight="1" x14ac:dyDescent="0.25">
      <c r="A25" s="1" t="s">
        <v>15</v>
      </c>
      <c r="B25" s="1" t="s">
        <v>1</v>
      </c>
      <c r="C25" s="1" t="s">
        <v>16</v>
      </c>
      <c r="E25" s="1" t="s">
        <v>17</v>
      </c>
      <c r="F25" s="1" t="s">
        <v>18</v>
      </c>
      <c r="G25" s="1" t="s">
        <v>19</v>
      </c>
    </row>
    <row r="26" spans="1:12" ht="15.75" customHeight="1" x14ac:dyDescent="0.25">
      <c r="G26" s="3" t="s">
        <v>20</v>
      </c>
      <c r="H26" s="3" t="s">
        <v>21</v>
      </c>
      <c r="I26" s="3" t="s">
        <v>22</v>
      </c>
      <c r="J26" s="3" t="s">
        <v>23</v>
      </c>
    </row>
    <row r="27" spans="1:12" ht="15.75" customHeight="1" x14ac:dyDescent="0.25">
      <c r="A27" s="1"/>
      <c r="C27" s="2" t="s">
        <v>3</v>
      </c>
      <c r="D27" s="2" t="s">
        <v>4</v>
      </c>
      <c r="F27" s="1" t="s">
        <v>6</v>
      </c>
      <c r="G27" s="2">
        <v>6</v>
      </c>
      <c r="H27" s="2">
        <v>36</v>
      </c>
      <c r="I27" s="2">
        <v>17</v>
      </c>
      <c r="J27" s="2" t="s">
        <v>24</v>
      </c>
      <c r="L27" s="5" t="s">
        <v>62</v>
      </c>
    </row>
    <row r="28" spans="1:12" ht="15.75" customHeight="1" x14ac:dyDescent="0.25">
      <c r="C28" s="2">
        <v>1</v>
      </c>
      <c r="D28" s="2">
        <v>47</v>
      </c>
      <c r="G28" s="2">
        <v>9</v>
      </c>
      <c r="H28" s="2">
        <v>26</v>
      </c>
      <c r="I28" s="2">
        <v>65</v>
      </c>
      <c r="J28" s="2" t="s">
        <v>25</v>
      </c>
      <c r="L28" s="1" t="s">
        <v>26</v>
      </c>
    </row>
    <row r="29" spans="1:12" ht="15.75" customHeight="1" x14ac:dyDescent="0.25">
      <c r="C29" s="2">
        <v>2</v>
      </c>
      <c r="D29" s="2">
        <v>30</v>
      </c>
      <c r="G29" s="2">
        <v>8</v>
      </c>
      <c r="H29" s="2">
        <v>75</v>
      </c>
      <c r="I29" s="2">
        <v>3</v>
      </c>
      <c r="J29" s="2" t="s">
        <v>24</v>
      </c>
    </row>
    <row r="30" spans="1:12" ht="15.75" customHeight="1" x14ac:dyDescent="0.25">
      <c r="C30" s="2">
        <v>3</v>
      </c>
      <c r="D30" s="2">
        <v>40</v>
      </c>
      <c r="G30" s="2">
        <v>5</v>
      </c>
      <c r="H30" s="2">
        <v>45</v>
      </c>
      <c r="I30" s="2">
        <v>57</v>
      </c>
      <c r="J30" s="2" t="s">
        <v>25</v>
      </c>
    </row>
    <row r="31" spans="1:12" ht="15.75" customHeight="1" x14ac:dyDescent="0.25">
      <c r="C31" s="2">
        <v>4</v>
      </c>
      <c r="D31" s="2">
        <v>60</v>
      </c>
      <c r="G31" s="2">
        <v>2</v>
      </c>
      <c r="H31" s="2">
        <v>30</v>
      </c>
      <c r="I31" s="2">
        <v>59</v>
      </c>
      <c r="J31" s="2" t="s">
        <v>25</v>
      </c>
    </row>
    <row r="32" spans="1:12" ht="15.75" customHeight="1" x14ac:dyDescent="0.25">
      <c r="C32" s="2">
        <v>5</v>
      </c>
      <c r="D32" s="2">
        <v>45</v>
      </c>
      <c r="G32" s="2">
        <v>9</v>
      </c>
      <c r="H32" s="2">
        <v>26</v>
      </c>
      <c r="I32" s="2">
        <v>57</v>
      </c>
      <c r="J32" s="2" t="s">
        <v>25</v>
      </c>
    </row>
    <row r="33" spans="1:10" ht="15.75" customHeight="1" x14ac:dyDescent="0.25">
      <c r="C33" s="2">
        <v>6</v>
      </c>
      <c r="D33" s="2">
        <v>36</v>
      </c>
      <c r="G33" s="2">
        <v>4</v>
      </c>
      <c r="H33" s="2">
        <v>60</v>
      </c>
      <c r="I33" s="2">
        <v>51</v>
      </c>
      <c r="J33" s="2" t="s">
        <v>24</v>
      </c>
    </row>
    <row r="34" spans="1:10" ht="15.75" customHeight="1" x14ac:dyDescent="0.25">
      <c r="C34" s="2">
        <v>7</v>
      </c>
      <c r="D34" s="2">
        <v>65</v>
      </c>
      <c r="G34" s="2">
        <v>5</v>
      </c>
      <c r="H34" s="2">
        <v>45</v>
      </c>
      <c r="I34" s="2">
        <v>10</v>
      </c>
      <c r="J34" s="2" t="s">
        <v>24</v>
      </c>
    </row>
    <row r="35" spans="1:10" ht="15.75" customHeight="1" x14ac:dyDescent="0.25">
      <c r="C35" s="2">
        <v>8</v>
      </c>
      <c r="D35" s="2">
        <v>75</v>
      </c>
      <c r="G35" s="2">
        <v>3</v>
      </c>
      <c r="H35" s="2">
        <v>40</v>
      </c>
      <c r="I35" s="2">
        <v>68</v>
      </c>
      <c r="J35" s="2" t="s">
        <v>25</v>
      </c>
    </row>
    <row r="36" spans="1:10" ht="15.75" customHeight="1" x14ac:dyDescent="0.25">
      <c r="C36" s="2">
        <v>9</v>
      </c>
      <c r="D36" s="2">
        <v>26</v>
      </c>
      <c r="G36" s="2">
        <v>4</v>
      </c>
      <c r="H36" s="2">
        <v>60</v>
      </c>
      <c r="I36" s="2">
        <v>51</v>
      </c>
      <c r="J36" s="2" t="s">
        <v>24</v>
      </c>
    </row>
    <row r="37" spans="1:10" ht="15.75" customHeight="1" x14ac:dyDescent="0.25">
      <c r="G37" s="2">
        <v>4</v>
      </c>
      <c r="H37" s="2">
        <v>54</v>
      </c>
      <c r="I37" s="2">
        <v>51</v>
      </c>
      <c r="J37" s="2" t="s">
        <v>24</v>
      </c>
    </row>
    <row r="38" spans="1:10" ht="15.75" customHeight="1" x14ac:dyDescent="0.25">
      <c r="G38" s="2">
        <v>6</v>
      </c>
      <c r="H38" s="2">
        <v>55</v>
      </c>
      <c r="I38" s="2">
        <v>36</v>
      </c>
      <c r="J38" s="2" t="s">
        <v>24</v>
      </c>
    </row>
    <row r="39" spans="1:10" ht="15.75" customHeight="1" x14ac:dyDescent="0.25">
      <c r="G39" s="2">
        <v>1</v>
      </c>
      <c r="H39" s="2">
        <v>26</v>
      </c>
      <c r="I39" s="2">
        <v>47</v>
      </c>
      <c r="J39" s="2" t="s">
        <v>25</v>
      </c>
    </row>
    <row r="40" spans="1:10" ht="15.75" customHeight="1" x14ac:dyDescent="0.25">
      <c r="G40" s="2">
        <v>1</v>
      </c>
      <c r="H40" s="2">
        <v>11</v>
      </c>
      <c r="I40" s="2">
        <v>47</v>
      </c>
      <c r="J40" s="2" t="s">
        <v>25</v>
      </c>
    </row>
    <row r="41" spans="1:10" ht="15.75" customHeight="1" x14ac:dyDescent="0.25">
      <c r="G41" s="2">
        <v>6</v>
      </c>
      <c r="H41" s="2">
        <v>11</v>
      </c>
      <c r="I41" s="2">
        <v>36</v>
      </c>
      <c r="J41" s="2" t="s">
        <v>25</v>
      </c>
    </row>
    <row r="42" spans="1:10" ht="15.75" customHeight="1" x14ac:dyDescent="0.25">
      <c r="G42" s="2">
        <v>5</v>
      </c>
      <c r="H42" s="2">
        <v>73</v>
      </c>
      <c r="I42" s="2">
        <v>45</v>
      </c>
      <c r="J42" s="2" t="s">
        <v>24</v>
      </c>
    </row>
    <row r="43" spans="1:10" ht="15.75" customHeight="1" x14ac:dyDescent="0.25">
      <c r="G43" s="2">
        <v>3</v>
      </c>
      <c r="H43" s="2">
        <v>47</v>
      </c>
      <c r="I43" s="2">
        <v>40</v>
      </c>
      <c r="J43" s="2" t="s">
        <v>24</v>
      </c>
    </row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>
      <c r="A48" t="s">
        <v>63</v>
      </c>
    </row>
    <row r="49" spans="1:13" ht="15.75" customHeight="1" x14ac:dyDescent="0.25">
      <c r="B49" s="4" t="s">
        <v>27</v>
      </c>
      <c r="C49" s="1">
        <v>23857</v>
      </c>
    </row>
    <row r="50" spans="1:13" ht="15.75" customHeight="1" x14ac:dyDescent="0.25">
      <c r="C50" s="2"/>
      <c r="D50" s="3" t="s">
        <v>28</v>
      </c>
      <c r="E50" s="3" t="s">
        <v>29</v>
      </c>
      <c r="F50" s="3" t="s">
        <v>30</v>
      </c>
      <c r="G50" s="2"/>
      <c r="H50" s="2"/>
      <c r="I50" s="2"/>
      <c r="K50" s="5" t="s">
        <v>64</v>
      </c>
    </row>
    <row r="51" spans="1:13" ht="15.75" customHeight="1" x14ac:dyDescent="0.25">
      <c r="C51" s="2" t="s">
        <v>31</v>
      </c>
      <c r="D51" s="2" t="s">
        <v>32</v>
      </c>
      <c r="E51" s="2" t="s">
        <v>33</v>
      </c>
      <c r="F51" s="3" t="s">
        <v>34</v>
      </c>
      <c r="G51" s="3" t="s">
        <v>35</v>
      </c>
      <c r="H51" s="2" t="s">
        <v>36</v>
      </c>
      <c r="I51" s="2" t="s">
        <v>37</v>
      </c>
      <c r="K51" s="1" t="s">
        <v>47</v>
      </c>
    </row>
    <row r="52" spans="1:13" ht="15.75" customHeight="1" x14ac:dyDescent="0.25">
      <c r="A52" s="1"/>
      <c r="C52" s="2">
        <v>8</v>
      </c>
      <c r="D52" s="2">
        <v>70</v>
      </c>
      <c r="E52" s="2">
        <v>180</v>
      </c>
      <c r="F52" s="2">
        <f>E52/$C49</f>
        <v>7.5449553590141256E-3</v>
      </c>
      <c r="G52" s="2">
        <f>D52/F52</f>
        <v>9277.7222222222226</v>
      </c>
      <c r="H52" s="2">
        <f>G52^2</f>
        <v>86076129.63271606</v>
      </c>
      <c r="I52" s="2">
        <f>D52^2</f>
        <v>4900</v>
      </c>
      <c r="K52" s="1" t="s">
        <v>48</v>
      </c>
    </row>
    <row r="53" spans="1:13" ht="15.75" customHeight="1" x14ac:dyDescent="0.25">
      <c r="A53" s="1"/>
      <c r="C53" s="2">
        <v>38</v>
      </c>
      <c r="D53" s="2">
        <v>97</v>
      </c>
      <c r="E53" s="2">
        <v>467</v>
      </c>
      <c r="F53" s="2">
        <f>E53/$C49</f>
        <v>1.9574967514775537E-2</v>
      </c>
      <c r="G53" s="2">
        <f>D53/F53</f>
        <v>4955.3083511777304</v>
      </c>
      <c r="H53" s="2">
        <f>G53^2</f>
        <v>24555080.855251756</v>
      </c>
      <c r="I53" s="2">
        <f>D53^2</f>
        <v>9409</v>
      </c>
    </row>
    <row r="54" spans="1:13" ht="15.75" customHeight="1" x14ac:dyDescent="0.25">
      <c r="A54" s="1"/>
      <c r="C54" s="2">
        <v>35</v>
      </c>
      <c r="D54" s="2">
        <v>116</v>
      </c>
      <c r="E54" s="2">
        <v>346</v>
      </c>
      <c r="F54" s="2">
        <f>E54/$C49</f>
        <v>1.4503080856771598E-2</v>
      </c>
      <c r="G54" s="2">
        <f>D54/F54</f>
        <v>7998.3005780346821</v>
      </c>
      <c r="H54" s="2">
        <f>G54^2</f>
        <v>63972812.136589929</v>
      </c>
      <c r="I54" s="2">
        <f>D54^2</f>
        <v>13456</v>
      </c>
      <c r="K54" s="1" t="s">
        <v>38</v>
      </c>
      <c r="L54" s="1" t="s">
        <v>39</v>
      </c>
      <c r="M54" s="1">
        <f>G62/10</f>
        <v>9116.7792830376238</v>
      </c>
    </row>
    <row r="55" spans="1:13" ht="15.75" customHeight="1" x14ac:dyDescent="0.25">
      <c r="A55" s="1"/>
      <c r="C55" s="2">
        <v>19</v>
      </c>
      <c r="D55" s="2">
        <v>551</v>
      </c>
      <c r="E55" s="2">
        <v>1178</v>
      </c>
      <c r="F55" s="2">
        <f>E55/$C49</f>
        <v>4.9377541182881332E-2</v>
      </c>
      <c r="G55" s="2">
        <f>D55/F55</f>
        <v>11158.91935483871</v>
      </c>
      <c r="H55" s="2">
        <f>G55^2</f>
        <v>124521481.16779397</v>
      </c>
      <c r="I55" s="2">
        <f>D55^2</f>
        <v>303601</v>
      </c>
      <c r="K55" s="1" t="s">
        <v>40</v>
      </c>
      <c r="L55" s="1" t="s">
        <v>41</v>
      </c>
      <c r="M55" s="1">
        <f>(1/90)*(H62-10*(M54^2))</f>
        <v>480900.85681414476</v>
      </c>
    </row>
    <row r="56" spans="1:13" ht="15.75" customHeight="1" x14ac:dyDescent="0.25">
      <c r="A56" s="1"/>
      <c r="C56" s="2">
        <v>36</v>
      </c>
      <c r="D56" s="2">
        <v>115</v>
      </c>
      <c r="E56" s="2">
        <v>261</v>
      </c>
      <c r="F56" s="2">
        <f>E56/$C49</f>
        <v>1.0940185270570483E-2</v>
      </c>
      <c r="G56" s="2">
        <f>D56/F56</f>
        <v>10511.704980842911</v>
      </c>
      <c r="H56" s="2">
        <f>G56^2</f>
        <v>110495941.60427767</v>
      </c>
      <c r="I56" s="2">
        <f>D56^2</f>
        <v>13225</v>
      </c>
      <c r="K56" s="1" t="s">
        <v>42</v>
      </c>
      <c r="L56" s="1" t="s">
        <v>43</v>
      </c>
      <c r="M56" s="1">
        <f>SQRT(M55)</f>
        <v>693.47015567661219</v>
      </c>
    </row>
    <row r="57" spans="1:13" ht="15.75" customHeight="1" x14ac:dyDescent="0.25">
      <c r="A57" s="1"/>
      <c r="C57" s="2">
        <v>8</v>
      </c>
      <c r="D57" s="2">
        <v>70</v>
      </c>
      <c r="E57" s="2">
        <v>180</v>
      </c>
      <c r="F57" s="2">
        <f>E57/$C49</f>
        <v>7.5449553590141256E-3</v>
      </c>
      <c r="G57" s="2">
        <f>D57/F57</f>
        <v>9277.7222222222226</v>
      </c>
      <c r="H57" s="2">
        <f>G57^2</f>
        <v>86076129.63271606</v>
      </c>
      <c r="I57" s="2">
        <f>D57^2</f>
        <v>4900</v>
      </c>
      <c r="K57" s="1" t="s">
        <v>44</v>
      </c>
      <c r="L57" s="1">
        <f>M54+2*(M56)</f>
        <v>10503.719594390848</v>
      </c>
      <c r="M57" s="1">
        <f>M54-2*(M56)</f>
        <v>7729.8389716843994</v>
      </c>
    </row>
    <row r="58" spans="1:13" ht="15.75" customHeight="1" x14ac:dyDescent="0.25">
      <c r="A58" s="1"/>
      <c r="C58" s="2">
        <v>28</v>
      </c>
      <c r="D58" s="2">
        <v>118</v>
      </c>
      <c r="E58" s="2">
        <v>429</v>
      </c>
      <c r="F58" s="2">
        <f>E58/$C49</f>
        <v>1.7982143605650334E-2</v>
      </c>
      <c r="G58" s="2">
        <f>D58/F58</f>
        <v>6562.0652680652674</v>
      </c>
      <c r="H58" s="2">
        <f>G58^2</f>
        <v>43060700.582348488</v>
      </c>
      <c r="I58" s="2">
        <f>D58^2</f>
        <v>13924</v>
      </c>
    </row>
    <row r="59" spans="1:13" ht="15.75" customHeight="1" x14ac:dyDescent="0.25">
      <c r="C59" s="2">
        <v>68</v>
      </c>
      <c r="D59" s="2">
        <v>131</v>
      </c>
      <c r="E59" s="2">
        <v>269</v>
      </c>
      <c r="F59" s="2">
        <f>E59/$C49</f>
        <v>1.1275516619859999E-2</v>
      </c>
      <c r="G59" s="2">
        <f>D59/F59</f>
        <v>11618.092936802974</v>
      </c>
      <c r="H59" s="2">
        <f>G59^2</f>
        <v>134980083.48819116</v>
      </c>
      <c r="I59" s="2">
        <f>D59^2</f>
        <v>17161</v>
      </c>
      <c r="K59" s="1" t="s">
        <v>45</v>
      </c>
      <c r="L59" s="1">
        <f>D62/10</f>
        <v>158.69999999999999</v>
      </c>
      <c r="M59" s="1" t="s">
        <v>46</v>
      </c>
    </row>
    <row r="60" spans="1:13" ht="15.75" customHeight="1" x14ac:dyDescent="0.25">
      <c r="C60" s="2">
        <v>9</v>
      </c>
      <c r="D60" s="2">
        <v>219</v>
      </c>
      <c r="E60" s="2">
        <v>458</v>
      </c>
      <c r="F60" s="2">
        <f>E60/$C49</f>
        <v>1.919771974682483E-2</v>
      </c>
      <c r="G60" s="2">
        <f>D60/F60</f>
        <v>11407.60480349345</v>
      </c>
      <c r="H60" s="2">
        <f>G60^2</f>
        <v>130133447.35268684</v>
      </c>
      <c r="I60" s="2">
        <f>D60^2</f>
        <v>47961</v>
      </c>
    </row>
    <row r="61" spans="1:13" ht="15.75" customHeight="1" x14ac:dyDescent="0.25">
      <c r="C61" s="2">
        <v>53</v>
      </c>
      <c r="D61" s="2">
        <v>100</v>
      </c>
      <c r="E61" s="2">
        <v>284</v>
      </c>
      <c r="F61" s="2">
        <f>E61/$C49</f>
        <v>1.1904262899777843E-2</v>
      </c>
      <c r="G61" s="2">
        <f>D61/F61</f>
        <v>8400.352112676057</v>
      </c>
      <c r="H61" s="2">
        <f>G61^2</f>
        <v>70565915.616941094</v>
      </c>
      <c r="I61" s="2">
        <f>D61^2</f>
        <v>10000</v>
      </c>
    </row>
    <row r="62" spans="1:13" ht="15.75" customHeight="1" x14ac:dyDescent="0.25">
      <c r="C62" s="2"/>
      <c r="D62" s="2">
        <f>SUM(D52:D61)</f>
        <v>1587</v>
      </c>
      <c r="E62" s="2"/>
      <c r="F62" s="2">
        <f>SUM(F52:F61)</f>
        <v>0.16984532841514022</v>
      </c>
      <c r="G62" s="2">
        <f>SUM(G52:G61)</f>
        <v>91167.792830376231</v>
      </c>
      <c r="H62" s="2">
        <f>SUM(H52:H61)</f>
        <v>874437722.06951308</v>
      </c>
      <c r="I62" s="2">
        <f>SUM(I52:I61)</f>
        <v>438537</v>
      </c>
    </row>
    <row r="63" spans="1:13" ht="15.75" customHeight="1" x14ac:dyDescent="0.25"/>
    <row r="64" spans="1:13" ht="15.75" customHeight="1" x14ac:dyDescent="0.25"/>
    <row r="65" spans="1:10" ht="15.75" customHeight="1" x14ac:dyDescent="0.25"/>
    <row r="66" spans="1:10" ht="15.75" customHeight="1" x14ac:dyDescent="0.25">
      <c r="A66" s="1"/>
    </row>
    <row r="67" spans="1:10" ht="15.75" customHeight="1" x14ac:dyDescent="0.25"/>
    <row r="68" spans="1:10" ht="15.75" customHeight="1" x14ac:dyDescent="0.25">
      <c r="A68" s="1" t="s">
        <v>1</v>
      </c>
      <c r="B68" s="1" t="s">
        <v>49</v>
      </c>
    </row>
    <row r="69" spans="1:10" ht="15.75" customHeight="1" x14ac:dyDescent="0.25">
      <c r="B69" s="3" t="s">
        <v>28</v>
      </c>
      <c r="C69" s="3" t="s">
        <v>29</v>
      </c>
      <c r="D69" s="3" t="s">
        <v>37</v>
      </c>
      <c r="E69" s="3" t="s">
        <v>51</v>
      </c>
      <c r="F69" s="3" t="s">
        <v>52</v>
      </c>
      <c r="H69" s="1" t="s">
        <v>50</v>
      </c>
      <c r="J69" s="1">
        <f>(1/24)*D94-(B94^2)</f>
        <v>63403.743055555547</v>
      </c>
    </row>
    <row r="70" spans="1:10" ht="15.75" customHeight="1" x14ac:dyDescent="0.25">
      <c r="B70" s="2">
        <v>713</v>
      </c>
      <c r="C70" s="2">
        <v>2442</v>
      </c>
      <c r="D70" s="2">
        <f>B70^2</f>
        <v>508369</v>
      </c>
      <c r="E70" s="2">
        <f>C70/28564</f>
        <v>8.549222797927461E-2</v>
      </c>
      <c r="F70" s="2">
        <f>D70/E70</f>
        <v>5946376.7878787881</v>
      </c>
      <c r="H70" s="1" t="s">
        <v>53</v>
      </c>
      <c r="J70" s="1">
        <f>F95-(B95^2)</f>
        <v>522912.55922700465</v>
      </c>
    </row>
    <row r="71" spans="1:10" ht="15.75" customHeight="1" x14ac:dyDescent="0.25">
      <c r="B71" s="2">
        <v>98</v>
      </c>
      <c r="C71" s="2">
        <v>368</v>
      </c>
      <c r="D71" s="2">
        <f>B71^2</f>
        <v>9604</v>
      </c>
      <c r="E71" s="2">
        <f>C71/28564</f>
        <v>1.2883349670914437E-2</v>
      </c>
      <c r="F71" s="2">
        <f>D71/E71</f>
        <v>745458.30434782605</v>
      </c>
      <c r="H71" s="1" t="s">
        <v>54</v>
      </c>
      <c r="J71" s="1">
        <f>(24^2)*(J69)/6</f>
        <v>6086759.3333333321</v>
      </c>
    </row>
    <row r="72" spans="1:10" ht="15.75" customHeight="1" x14ac:dyDescent="0.25">
      <c r="B72" s="2">
        <v>68</v>
      </c>
      <c r="C72" s="2">
        <v>217</v>
      </c>
      <c r="D72" s="2">
        <f>B72^2</f>
        <v>4624</v>
      </c>
      <c r="E72" s="2">
        <f>C72/28564</f>
        <v>7.5969752135555246E-3</v>
      </c>
      <c r="F72" s="2">
        <f>D72/E72</f>
        <v>608663.29953917046</v>
      </c>
      <c r="H72" s="1" t="s">
        <v>55</v>
      </c>
      <c r="J72" s="1">
        <f>J70/6</f>
        <v>87152.093204500779</v>
      </c>
    </row>
    <row r="73" spans="1:10" ht="15.75" customHeight="1" x14ac:dyDescent="0.25">
      <c r="B73" s="2">
        <v>143</v>
      </c>
      <c r="C73" s="2">
        <v>498</v>
      </c>
      <c r="D73" s="2">
        <f>B73^2</f>
        <v>20449</v>
      </c>
      <c r="E73" s="2">
        <f>C73/28564</f>
        <v>1.7434532978574429E-2</v>
      </c>
      <c r="F73" s="2">
        <f>D73/E73</f>
        <v>1172902.0803212852</v>
      </c>
      <c r="H73" s="1" t="s">
        <v>56</v>
      </c>
      <c r="J73" s="1">
        <f>(J71/J72)*100</f>
        <v>6984.0655680533846</v>
      </c>
    </row>
    <row r="74" spans="1:10" ht="15.75" customHeight="1" x14ac:dyDescent="0.25">
      <c r="B74" s="2">
        <v>311</v>
      </c>
      <c r="C74" s="2">
        <v>1108</v>
      </c>
      <c r="D74" s="2">
        <f>B74^2</f>
        <v>96721</v>
      </c>
      <c r="E74" s="2">
        <f>C74/28564</f>
        <v>3.8790085422209776E-2</v>
      </c>
      <c r="F74" s="2">
        <f>D74/E74</f>
        <v>2493446.4296028879</v>
      </c>
    </row>
    <row r="75" spans="1:10" ht="15.75" customHeight="1" x14ac:dyDescent="0.25">
      <c r="B75" s="2">
        <v>173</v>
      </c>
      <c r="C75" s="2">
        <v>706</v>
      </c>
      <c r="D75" s="2">
        <f>B75^2</f>
        <v>29929</v>
      </c>
      <c r="E75" s="2">
        <f>C75/28564</f>
        <v>2.4716426270830417E-2</v>
      </c>
      <c r="F75" s="2">
        <f>D75/E75</f>
        <v>1210895.1218130311</v>
      </c>
      <c r="H75" s="5" t="s">
        <v>65</v>
      </c>
    </row>
    <row r="76" spans="1:10" ht="15.75" customHeight="1" x14ac:dyDescent="0.25">
      <c r="B76" s="2">
        <v>356</v>
      </c>
      <c r="C76" s="2">
        <v>1190</v>
      </c>
      <c r="D76" s="2">
        <f>B76^2</f>
        <v>126736</v>
      </c>
      <c r="E76" s="2">
        <f>C76/28564</f>
        <v>4.1660831816272233E-2</v>
      </c>
      <c r="F76" s="2">
        <f>D76/E76</f>
        <v>3042090.0033613443</v>
      </c>
      <c r="H76" s="1" t="s">
        <v>57</v>
      </c>
    </row>
    <row r="77" spans="1:10" ht="15.75" customHeight="1" x14ac:dyDescent="0.25">
      <c r="B77" s="2">
        <v>295</v>
      </c>
      <c r="C77" s="2">
        <v>1046</v>
      </c>
      <c r="D77" s="2">
        <f>B77^2</f>
        <v>87025</v>
      </c>
      <c r="E77" s="2">
        <f>C77/28564</f>
        <v>3.6619521075479625E-2</v>
      </c>
      <c r="F77" s="2">
        <f>D77/E77</f>
        <v>2376464.722753346</v>
      </c>
    </row>
    <row r="78" spans="1:10" ht="15.75" customHeight="1" x14ac:dyDescent="0.25">
      <c r="B78" s="2">
        <v>252</v>
      </c>
      <c r="C78" s="2">
        <v>923</v>
      </c>
      <c r="D78" s="2">
        <f>B78^2</f>
        <v>63504</v>
      </c>
      <c r="E78" s="2">
        <f>C78/28564</f>
        <v>3.231340148438594E-2</v>
      </c>
      <c r="F78" s="2">
        <f>D78/E78</f>
        <v>1965252.7150595884</v>
      </c>
    </row>
    <row r="79" spans="1:10" ht="15.75" customHeight="1" x14ac:dyDescent="0.25">
      <c r="B79" s="2">
        <v>147</v>
      </c>
      <c r="C79" s="2">
        <v>526</v>
      </c>
      <c r="D79" s="2">
        <f>B79^2</f>
        <v>21609</v>
      </c>
      <c r="E79" s="2">
        <f>C79/28564</f>
        <v>1.8414787844839658E-2</v>
      </c>
      <c r="F79" s="2">
        <f>D79/E79</f>
        <v>1173459.0798479088</v>
      </c>
    </row>
    <row r="80" spans="1:10" ht="15.75" customHeight="1" x14ac:dyDescent="0.25">
      <c r="B80" s="2">
        <v>346</v>
      </c>
      <c r="C80" s="2">
        <v>1121</v>
      </c>
      <c r="D80" s="2">
        <f>B80^2</f>
        <v>119716</v>
      </c>
      <c r="E80" s="2">
        <f>C80/28564</f>
        <v>3.9245203752975771E-2</v>
      </c>
      <c r="F80" s="2">
        <f>D80/E80</f>
        <v>3050461.9304192686</v>
      </c>
    </row>
    <row r="81" spans="1:6" ht="15.75" customHeight="1" x14ac:dyDescent="0.25">
      <c r="B81" s="2">
        <v>835</v>
      </c>
      <c r="C81" s="2">
        <v>2797</v>
      </c>
      <c r="D81" s="2">
        <f>B81^2</f>
        <v>697225</v>
      </c>
      <c r="E81" s="2">
        <f>C81/28564</f>
        <v>9.7920459319423045E-2</v>
      </c>
      <c r="F81" s="2">
        <f>D81/E81</f>
        <v>7120319.9499463718</v>
      </c>
    </row>
    <row r="82" spans="1:6" ht="15.75" customHeight="1" x14ac:dyDescent="0.25">
      <c r="B82" s="2">
        <v>1002</v>
      </c>
      <c r="C82" s="2">
        <v>3264</v>
      </c>
      <c r="D82" s="2">
        <f>B82^2</f>
        <v>1004004</v>
      </c>
      <c r="E82" s="2">
        <f>C82/28564</f>
        <v>0.1142697101246324</v>
      </c>
      <c r="F82" s="2">
        <f>D82/E82</f>
        <v>8786265.3970588241</v>
      </c>
    </row>
    <row r="83" spans="1:6" ht="15.75" customHeight="1" x14ac:dyDescent="0.25">
      <c r="B83" s="2">
        <v>384</v>
      </c>
      <c r="C83" s="2">
        <v>1244</v>
      </c>
      <c r="D83" s="2">
        <f>B83^2</f>
        <v>147456</v>
      </c>
      <c r="E83" s="2">
        <f>C83/28564</f>
        <v>4.3551323344069456E-2</v>
      </c>
      <c r="F83" s="2">
        <f>D83/E83</f>
        <v>3385798.379421222</v>
      </c>
    </row>
    <row r="84" spans="1:6" ht="15.75" customHeight="1" x14ac:dyDescent="0.25">
      <c r="B84" s="2">
        <v>574</v>
      </c>
      <c r="C84" s="2">
        <v>1911</v>
      </c>
      <c r="D84" s="2">
        <f>B84^2</f>
        <v>329476</v>
      </c>
      <c r="E84" s="2">
        <f>C84/28564</f>
        <v>6.6902394622601877E-2</v>
      </c>
      <c r="F84" s="2">
        <f>D84/E84</f>
        <v>4924726.564102564</v>
      </c>
    </row>
    <row r="85" spans="1:6" ht="15.75" customHeight="1" x14ac:dyDescent="0.25">
      <c r="B85" s="2">
        <v>95</v>
      </c>
      <c r="C85" s="2">
        <v>427</v>
      </c>
      <c r="D85" s="2">
        <f>B85^2</f>
        <v>9025</v>
      </c>
      <c r="E85" s="2">
        <f>C85/28564</f>
        <v>1.4948886710544741E-2</v>
      </c>
      <c r="F85" s="2">
        <f>D85/E85</f>
        <v>603723.88758782204</v>
      </c>
    </row>
    <row r="86" spans="1:6" ht="15.75" customHeight="1" x14ac:dyDescent="0.25">
      <c r="B86" s="2">
        <v>78</v>
      </c>
      <c r="C86" s="2">
        <v>215</v>
      </c>
      <c r="D86" s="2">
        <f>B86^2</f>
        <v>6084</v>
      </c>
      <c r="E86" s="2">
        <f>C86/28564</f>
        <v>7.5269570088222935E-3</v>
      </c>
      <c r="F86" s="2">
        <f>D86/E86</f>
        <v>808294.77209302329</v>
      </c>
    </row>
    <row r="87" spans="1:6" ht="15.75" customHeight="1" x14ac:dyDescent="0.25">
      <c r="B87" s="2">
        <v>217</v>
      </c>
      <c r="C87" s="2">
        <v>773</v>
      </c>
      <c r="D87" s="2">
        <f>B87^2</f>
        <v>47089</v>
      </c>
      <c r="E87" s="2">
        <f>C87/28564</f>
        <v>2.7062036129393643E-2</v>
      </c>
      <c r="F87" s="2">
        <f>D87/E87</f>
        <v>1740039.0633893919</v>
      </c>
    </row>
    <row r="88" spans="1:6" ht="15.75" customHeight="1" x14ac:dyDescent="0.25">
      <c r="B88" s="2">
        <v>423</v>
      </c>
      <c r="C88" s="2">
        <v>1495</v>
      </c>
      <c r="D88" s="2">
        <f>B88^2</f>
        <v>178929</v>
      </c>
      <c r="E88" s="2">
        <f>C88/28564</f>
        <v>5.2338608038089901E-2</v>
      </c>
      <c r="F88" s="2">
        <f>D88/E88</f>
        <v>3418680.9070234117</v>
      </c>
    </row>
    <row r="89" spans="1:6" ht="15.75" customHeight="1" x14ac:dyDescent="0.25">
      <c r="B89" s="2">
        <v>230</v>
      </c>
      <c r="C89" s="2">
        <v>803</v>
      </c>
      <c r="D89" s="2">
        <f>B89^2</f>
        <v>52900</v>
      </c>
      <c r="E89" s="2">
        <f>C89/28564</f>
        <v>2.8112309200392101E-2</v>
      </c>
      <c r="F89" s="2">
        <f>D89/E89</f>
        <v>1881737.9825653799</v>
      </c>
    </row>
    <row r="90" spans="1:6" ht="15.75" customHeight="1" x14ac:dyDescent="0.25">
      <c r="B90" s="2">
        <v>779</v>
      </c>
      <c r="C90" s="2">
        <v>2586</v>
      </c>
      <c r="D90" s="2">
        <f>B90^2</f>
        <v>606841</v>
      </c>
      <c r="E90" s="2">
        <f>C90/28564</f>
        <v>9.0533538720067211E-2</v>
      </c>
      <c r="F90" s="2">
        <f>D90/E90</f>
        <v>6702941.3472544476</v>
      </c>
    </row>
    <row r="91" spans="1:6" ht="15.75" customHeight="1" x14ac:dyDescent="0.25">
      <c r="B91" s="2">
        <v>361</v>
      </c>
      <c r="C91" s="2">
        <v>1141</v>
      </c>
      <c r="D91" s="2">
        <f>B91^2</f>
        <v>130321</v>
      </c>
      <c r="E91" s="2">
        <f>C91/28564</f>
        <v>3.9945385800308077E-2</v>
      </c>
      <c r="F91" s="2">
        <f>D91/E91</f>
        <v>3262479.4425942157</v>
      </c>
    </row>
    <row r="92" spans="1:6" ht="15.75" customHeight="1" x14ac:dyDescent="0.25">
      <c r="B92" s="2">
        <v>205</v>
      </c>
      <c r="C92" s="2">
        <v>1042</v>
      </c>
      <c r="D92" s="2">
        <f>B92^2</f>
        <v>42025</v>
      </c>
      <c r="E92" s="2">
        <f>C92/28564</f>
        <v>3.6479484666013161E-2</v>
      </c>
      <c r="F92" s="2">
        <f>D92/E92</f>
        <v>1152017.3704414589</v>
      </c>
    </row>
    <row r="93" spans="1:6" ht="15.75" customHeight="1" x14ac:dyDescent="0.25">
      <c r="B93" s="2">
        <v>193</v>
      </c>
      <c r="C93" s="2">
        <v>721</v>
      </c>
      <c r="D93" s="2">
        <f>B93^2</f>
        <v>37249</v>
      </c>
      <c r="E93" s="2">
        <f>C93/28564</f>
        <v>2.5241562806329644E-2</v>
      </c>
      <c r="F93" s="2">
        <f>D93/E93</f>
        <v>1475701.0208044383</v>
      </c>
    </row>
    <row r="94" spans="1:6" ht="15.75" customHeight="1" x14ac:dyDescent="0.25">
      <c r="A94" s="1" t="s">
        <v>58</v>
      </c>
      <c r="B94" s="2">
        <f>AVERAGE(B70:B93)</f>
        <v>344.91666666666669</v>
      </c>
      <c r="C94" s="2">
        <f>AVERAGE(C70:C93)</f>
        <v>1190.1666666666667</v>
      </c>
      <c r="D94" s="2">
        <f>SUM(D70:D93)</f>
        <v>4376910</v>
      </c>
      <c r="E94" s="2">
        <f>SUM(E70:E93)</f>
        <v>0.99999999999999978</v>
      </c>
      <c r="F94" s="2">
        <f>SUM(F70:F93)</f>
        <v>69048196.559227005</v>
      </c>
    </row>
    <row r="95" spans="1:6" ht="15.75" customHeight="1" x14ac:dyDescent="0.25">
      <c r="A95" s="1" t="s">
        <v>59</v>
      </c>
      <c r="B95" s="2">
        <f>SUM(B70:B93)</f>
        <v>8278</v>
      </c>
      <c r="C95" s="2">
        <f>SUM(C70:C93)</f>
        <v>28564</v>
      </c>
      <c r="D95" s="2">
        <f>SUM(D70:D93)</f>
        <v>4376910</v>
      </c>
      <c r="E95" s="2">
        <f>SUM(E70:E93)</f>
        <v>0.99999999999999978</v>
      </c>
      <c r="F95" s="2">
        <f>SUM(F70:F93)</f>
        <v>69048196.559227005</v>
      </c>
    </row>
    <row r="96" spans="1: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Chaurasia</dc:creator>
  <cp:lastModifiedBy>lab5 stat</cp:lastModifiedBy>
  <dcterms:created xsi:type="dcterms:W3CDTF">2015-06-05T18:17:20Z</dcterms:created>
  <dcterms:modified xsi:type="dcterms:W3CDTF">2025-07-25T16:27:05Z</dcterms:modified>
</cp:coreProperties>
</file>