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sigachii-my.sharepoint.com/personal/kalluru_trinadhreddy_sigachi_com/Documents/Project/"/>
    </mc:Choice>
  </mc:AlternateContent>
  <xr:revisionPtr revIDLastSave="1025" documentId="8_{B636F906-0514-4501-8C81-5435A588D23C}" xr6:coauthVersionLast="47" xr6:coauthVersionMax="47" xr10:uidLastSave="{705D5A2C-BB15-4386-97AF-AA01D9263CC6}"/>
  <bookViews>
    <workbookView xWindow="-108" yWindow="-108" windowWidth="23256" windowHeight="12576" firstSheet="1" activeTab="2" xr2:uid="{00000000-000D-0000-FFFF-FFFF00000000}"/>
  </bookViews>
  <sheets>
    <sheet name="Sigachi Employees" sheetId="4" r:id="rId1"/>
    <sheet name="Representation of women" sheetId="5" r:id="rId2"/>
    <sheet name="Sigachi_Employees_DEI" sheetId="6" r:id="rId3"/>
    <sheet name="Age_structure" sheetId="7" r:id="rId4"/>
    <sheet name="Seniority" sheetId="8" r:id="rId5"/>
    <sheet name="Community_Engagement " sheetId="10" r:id="rId6"/>
    <sheet name="Age&amp;Vintage of Employee" sheetId="9" r:id="rId7"/>
    <sheet name="Generations" sheetId="11" r:id="rId8"/>
    <sheet name="Employee_engagement " sheetId="12" r:id="rId9"/>
    <sheet name="Social_Sports&amp;Adventure_events" sheetId="13" r:id="rId10"/>
    <sheet name="SOCIAL" sheetId="1" r:id="rId11"/>
    <sheet name="Employee_professional develop" sheetId="14" r:id="rId12"/>
  </sheets>
  <definedNames>
    <definedName name="_xlnm._FilterDatabase" localSheetId="6" hidden="1">'Age&amp;Vintage of Employee'!$A$1:$D$9</definedName>
    <definedName name="_xlnm._FilterDatabase" localSheetId="3" hidden="1">Age_structure!$A$1:$D$1</definedName>
    <definedName name="_xlnm._FilterDatabase" localSheetId="5" hidden="1">'Community_Engagement '!$A$1:$F$1</definedName>
    <definedName name="_xlnm._FilterDatabase" localSheetId="8" hidden="1">'Employee_engagement '!$A$1:$D$1</definedName>
    <definedName name="_xlnm._FilterDatabase" localSheetId="11" hidden="1">'Employee_professional develop'!$A$1:$D$5</definedName>
    <definedName name="_xlnm._FilterDatabase" localSheetId="7" hidden="1">Generations!$A$1:$E$17</definedName>
    <definedName name="_xlnm._FilterDatabase" localSheetId="1" hidden="1">'Representation of women'!$A$1:$C$1</definedName>
    <definedName name="_xlnm._FilterDatabase" localSheetId="4" hidden="1">Seniority!$A$1:$D$1</definedName>
    <definedName name="_xlnm._FilterDatabase" localSheetId="0" hidden="1">'Sigachi Employees'!$A$1:$D$25</definedName>
    <definedName name="_xlnm._FilterDatabase" localSheetId="2" hidden="1">Sigachi_Employees_DEI!$A$1:$E$33</definedName>
    <definedName name="_xlnm._FilterDatabase" localSheetId="9" hidden="1">'Social_Sports&amp;Adventure_events'!$A$1:$B$5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4" l="1"/>
  <c r="D4" i="14"/>
  <c r="D5" i="14"/>
  <c r="D2" i="14"/>
  <c r="E2" i="11"/>
  <c r="D2" i="7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D2" i="9"/>
  <c r="F3" i="10"/>
  <c r="F4" i="10"/>
  <c r="F5" i="10"/>
  <c r="F2" i="10"/>
  <c r="E2" i="10"/>
  <c r="E3" i="10"/>
  <c r="E4" i="10"/>
  <c r="E5" i="10"/>
  <c r="D3" i="9"/>
  <c r="D4" i="9"/>
  <c r="D5" i="9"/>
  <c r="D6" i="9"/>
  <c r="D7" i="9"/>
  <c r="D8" i="9"/>
  <c r="D9" i="9"/>
  <c r="D2" i="8"/>
  <c r="B9" i="9"/>
  <c r="B8" i="9"/>
  <c r="B7" i="9"/>
  <c r="B6" i="9"/>
  <c r="B5" i="9"/>
  <c r="B4" i="9"/>
  <c r="D3" i="8"/>
  <c r="D4" i="8"/>
  <c r="D5" i="8"/>
  <c r="D6" i="8"/>
  <c r="D7" i="8"/>
  <c r="D8" i="8"/>
  <c r="D9" i="8"/>
  <c r="D10" i="8"/>
  <c r="D11" i="8"/>
  <c r="D12" i="8"/>
  <c r="D13" i="8"/>
  <c r="A12" i="8"/>
  <c r="A13" i="8" s="1"/>
  <c r="A9" i="8"/>
  <c r="A10" i="8" s="1"/>
  <c r="A6" i="8"/>
  <c r="A7" i="8" s="1"/>
  <c r="A3" i="8"/>
  <c r="A4" i="8" s="1"/>
  <c r="D13" i="7"/>
  <c r="D14" i="7"/>
  <c r="D15" i="7"/>
  <c r="D16" i="7"/>
  <c r="D17" i="7"/>
  <c r="D7" i="7"/>
  <c r="D8" i="7"/>
  <c r="D9" i="7"/>
  <c r="D10" i="7"/>
  <c r="D11" i="7"/>
  <c r="D12" i="7"/>
  <c r="D3" i="7"/>
  <c r="D4" i="7"/>
  <c r="D5" i="7"/>
  <c r="D6" i="7"/>
  <c r="D2" i="4"/>
  <c r="B17" i="7"/>
  <c r="A16" i="7"/>
  <c r="A17" i="7"/>
  <c r="A15" i="7"/>
  <c r="B13" i="7"/>
  <c r="A12" i="7"/>
  <c r="A13" i="7"/>
  <c r="A11" i="7"/>
  <c r="B9" i="7"/>
  <c r="A8" i="7"/>
  <c r="A9" i="7"/>
  <c r="A7" i="7"/>
  <c r="A5" i="7"/>
  <c r="A4" i="7"/>
  <c r="A3" i="7"/>
  <c r="A6" i="5"/>
  <c r="A10" i="5" s="1"/>
  <c r="A14" i="5" s="1"/>
  <c r="A18" i="5" s="1"/>
  <c r="A22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A6" i="4"/>
  <c r="A10" i="4" s="1"/>
  <c r="A14" i="4" s="1"/>
  <c r="A18" i="4" s="1"/>
  <c r="A22" i="4" s="1"/>
  <c r="K23" i="1"/>
  <c r="Z31" i="1" l="1"/>
  <c r="X31" i="1" l="1"/>
  <c r="L31" i="1"/>
  <c r="H31" i="1"/>
  <c r="F31" i="1"/>
  <c r="T33" i="1"/>
  <c r="Z33" i="1"/>
  <c r="R33" i="1"/>
  <c r="X33" i="1"/>
  <c r="I23" i="1" l="1"/>
  <c r="L21" i="1"/>
  <c r="Y39" i="1"/>
  <c r="S39" i="1"/>
  <c r="G39" i="1"/>
  <c r="Y35" i="1"/>
  <c r="Z38" i="1" s="1"/>
  <c r="W35" i="1"/>
  <c r="X38" i="1" s="1"/>
  <c r="S35" i="1"/>
  <c r="T38" i="1" s="1"/>
  <c r="Q35" i="1"/>
  <c r="R38" i="1" s="1"/>
  <c r="Q39" i="1"/>
  <c r="F34" i="1"/>
  <c r="M39" i="1"/>
  <c r="W39" i="1"/>
  <c r="K39" i="1"/>
  <c r="L38" i="1" s="1"/>
  <c r="E39" i="1"/>
  <c r="F38" i="1" s="1"/>
  <c r="H34" i="1"/>
  <c r="L34" i="1"/>
  <c r="N34" i="1"/>
  <c r="R34" i="1"/>
  <c r="T34" i="1"/>
  <c r="X34" i="1"/>
  <c r="Z34" i="1"/>
  <c r="T31" i="1"/>
  <c r="R31" i="1"/>
  <c r="N31" i="1"/>
  <c r="F60" i="1"/>
  <c r="L64" i="1" l="1"/>
  <c r="J64" i="1"/>
  <c r="H64" i="1"/>
  <c r="F64" i="1"/>
  <c r="L63" i="1"/>
  <c r="J63" i="1"/>
  <c r="H63" i="1"/>
  <c r="F63" i="1"/>
  <c r="L62" i="1"/>
  <c r="J62" i="1"/>
  <c r="H62" i="1"/>
  <c r="F62" i="1"/>
  <c r="L61" i="1"/>
  <c r="J61" i="1"/>
  <c r="H61" i="1"/>
  <c r="F61" i="1"/>
  <c r="L60" i="1"/>
  <c r="J60" i="1"/>
  <c r="H60" i="1"/>
  <c r="L59" i="1"/>
  <c r="J59" i="1"/>
  <c r="H59" i="1"/>
  <c r="F59" i="1"/>
  <c r="M35" i="1"/>
  <c r="K35" i="1"/>
  <c r="G35" i="1"/>
  <c r="H38" i="1" s="1"/>
  <c r="E35" i="1"/>
  <c r="N33" i="1"/>
  <c r="L33" i="1"/>
  <c r="H33" i="1"/>
  <c r="F33" i="1"/>
  <c r="J23" i="1"/>
  <c r="G23" i="1"/>
  <c r="E23" i="1"/>
  <c r="J21" i="1"/>
  <c r="H21" i="1"/>
  <c r="F21" i="1"/>
  <c r="L20" i="1"/>
  <c r="J20" i="1"/>
  <c r="H20" i="1"/>
  <c r="F20" i="1"/>
  <c r="L19" i="1"/>
  <c r="J19" i="1"/>
  <c r="H19" i="1"/>
  <c r="F19" i="1"/>
  <c r="L18" i="1"/>
  <c r="J18" i="1"/>
  <c r="H18" i="1"/>
  <c r="F18" i="1"/>
  <c r="L17" i="1"/>
  <c r="J17" i="1"/>
  <c r="H17" i="1"/>
  <c r="F17" i="1"/>
  <c r="L16" i="1"/>
  <c r="L23" i="1" s="1"/>
  <c r="J16" i="1"/>
  <c r="H16" i="1"/>
  <c r="H23" i="1" s="1"/>
  <c r="F16" i="1"/>
  <c r="L14" i="1"/>
  <c r="J14" i="1"/>
  <c r="H14" i="1"/>
  <c r="F14" i="1"/>
  <c r="F23" i="1" l="1"/>
  <c r="N38" i="1"/>
</calcChain>
</file>

<file path=xl/sharedStrings.xml><?xml version="1.0" encoding="utf-8"?>
<sst xmlns="http://schemas.openxmlformats.org/spreadsheetml/2006/main" count="728" uniqueCount="148">
  <si>
    <t>Sigachi Industries Limited</t>
  </si>
  <si>
    <t xml:space="preserve">SOCIAL TEMPLATE </t>
  </si>
  <si>
    <t xml:space="preserve">SIGACHI EMPLOYEES </t>
  </si>
  <si>
    <t xml:space="preserve">PARAMETERS </t>
  </si>
  <si>
    <t>UOM</t>
  </si>
  <si>
    <t xml:space="preserve">TOTAL </t>
  </si>
  <si>
    <t xml:space="preserve">HEADCOUNT </t>
  </si>
  <si>
    <t xml:space="preserve">PERCENT </t>
  </si>
  <si>
    <t xml:space="preserve">Total Employees </t>
  </si>
  <si>
    <t xml:space="preserve">Number </t>
  </si>
  <si>
    <t xml:space="preserve">Leadership </t>
  </si>
  <si>
    <t xml:space="preserve">Middle Management </t>
  </si>
  <si>
    <t xml:space="preserve">Line Management </t>
  </si>
  <si>
    <t xml:space="preserve">Junior Staff </t>
  </si>
  <si>
    <t xml:space="preserve">Technical Staff </t>
  </si>
  <si>
    <t xml:space="preserve">Trainees/Assistants/Coordinators </t>
  </si>
  <si>
    <t>SIGACHI EMPLOYEES  (DEI)</t>
  </si>
  <si>
    <t>TOTAL      (A)</t>
  </si>
  <si>
    <t xml:space="preserve">MALE </t>
  </si>
  <si>
    <t>FEMALE</t>
  </si>
  <si>
    <t xml:space="preserve">NEUTRAL/OTHER </t>
  </si>
  <si>
    <t xml:space="preserve">HEADCOUNT (B) </t>
  </si>
  <si>
    <t>% (B/A)</t>
  </si>
  <si>
    <t xml:space="preserve">HEADCOUNT (C) </t>
  </si>
  <si>
    <t>% (C/A)</t>
  </si>
  <si>
    <t xml:space="preserve">HEADCOUNT (D) </t>
  </si>
  <si>
    <t>% (D/A)</t>
  </si>
  <si>
    <t xml:space="preserve">EMPLOYEES </t>
  </si>
  <si>
    <t>Permanent (E)</t>
  </si>
  <si>
    <t xml:space="preserve">Other than Permanent (F) </t>
  </si>
  <si>
    <t>Total Employees (E + F)</t>
  </si>
  <si>
    <t xml:space="preserve">WORKERS </t>
  </si>
  <si>
    <t>Permanent (G)</t>
  </si>
  <si>
    <t>Other than Permanent (H)</t>
  </si>
  <si>
    <t>Total Workers (G+H)</t>
  </si>
  <si>
    <t xml:space="preserve">PEOPLE WITH DISABILITIES  (PWD) EMPLOYEES </t>
  </si>
  <si>
    <t xml:space="preserve">Permanent </t>
  </si>
  <si>
    <t>%</t>
  </si>
  <si>
    <t>Other than Permanent</t>
  </si>
  <si>
    <t xml:space="preserve">Total </t>
  </si>
  <si>
    <t>`</t>
  </si>
  <si>
    <t xml:space="preserve">Total Women in Sigachi </t>
  </si>
  <si>
    <t xml:space="preserve">Workforce as per levels </t>
  </si>
  <si>
    <t xml:space="preserve">Board of Directors </t>
  </si>
  <si>
    <t xml:space="preserve">EMPLOYEE ENGAGEMENT </t>
  </si>
  <si>
    <t>Employee engagement events per annum</t>
  </si>
  <si>
    <t xml:space="preserve">number </t>
  </si>
  <si>
    <t xml:space="preserve">internal employee engagement survey </t>
  </si>
  <si>
    <t xml:space="preserve">SOCIAL, SPORTS &amp; ADVENTURE EVENTS </t>
  </si>
  <si>
    <t xml:space="preserve">Events per annum </t>
  </si>
  <si>
    <t xml:space="preserve">EMPLOYEE PROFESSIONAL DEVELOPMENT </t>
  </si>
  <si>
    <t xml:space="preserve">External L&amp;D </t>
  </si>
  <si>
    <t xml:space="preserve">Average </t>
  </si>
  <si>
    <t xml:space="preserve">AGE AND VINTAGE </t>
  </si>
  <si>
    <t>Average Vintage</t>
  </si>
  <si>
    <t xml:space="preserve">years </t>
  </si>
  <si>
    <t>Average age of employees</t>
  </si>
  <si>
    <t>Age Structure</t>
  </si>
  <si>
    <t xml:space="preserve">18 - 29 </t>
  </si>
  <si>
    <t xml:space="preserve">30 -39 </t>
  </si>
  <si>
    <t xml:space="preserve">40-49 </t>
  </si>
  <si>
    <t xml:space="preserve">50 and above </t>
  </si>
  <si>
    <t>Seniority</t>
  </si>
  <si>
    <t>0 - 10</t>
  </si>
  <si>
    <t xml:space="preserve"> 11- 21</t>
  </si>
  <si>
    <t xml:space="preserve">21 and above </t>
  </si>
  <si>
    <t xml:space="preserve">GENERATIONS </t>
  </si>
  <si>
    <t xml:space="preserve">* refered from: </t>
  </si>
  <si>
    <t>Mccrindle</t>
  </si>
  <si>
    <t xml:space="preserve">GENERATIONS IN YEARS </t>
  </si>
  <si>
    <t xml:space="preserve">The Baby Boomer Generation </t>
  </si>
  <si>
    <t>1946-1964</t>
  </si>
  <si>
    <t>Generation X</t>
  </si>
  <si>
    <t>1965-1979</t>
  </si>
  <si>
    <t>Millennials</t>
  </si>
  <si>
    <t>1980-1994</t>
  </si>
  <si>
    <t xml:space="preserve">Generation Z </t>
  </si>
  <si>
    <t>1995-2009</t>
  </si>
  <si>
    <t>Field Sales Personnel</t>
  </si>
  <si>
    <t xml:space="preserve">Total projects supported </t>
  </si>
  <si>
    <t xml:space="preserve">Total Number of people/communities/villages supported </t>
  </si>
  <si>
    <t xml:space="preserve">CSR Projects </t>
  </si>
  <si>
    <t xml:space="preserve">Other Projects </t>
  </si>
  <si>
    <t xml:space="preserve">Total Employee hrs pa </t>
  </si>
  <si>
    <t>Hrs</t>
  </si>
  <si>
    <t xml:space="preserve">SERIOUS OCCUPATIONAL ACCIDENTS (SIGACHI EMPLOYEES) - (EXCLUDING COMMUTING CASES)*   - HQ only </t>
  </si>
  <si>
    <t>Major Accidents</t>
  </si>
  <si>
    <t xml:space="preserve">Numbers </t>
  </si>
  <si>
    <t xml:space="preserve">Minor Accidents </t>
  </si>
  <si>
    <t>NA</t>
  </si>
  <si>
    <t xml:space="preserve">COMMUNITY ENGAGEMENT </t>
  </si>
  <si>
    <t xml:space="preserve">internal Employee satisfaction survey participation </t>
  </si>
  <si>
    <t>internal Employee satisfaction survey score</t>
  </si>
  <si>
    <r>
      <t xml:space="preserve">Deadline: </t>
    </r>
    <r>
      <rPr>
        <b/>
        <sz val="11"/>
        <color theme="1"/>
        <rFont val="Calibri"/>
        <family val="2"/>
      </rPr>
      <t xml:space="preserve">15.04.24 </t>
    </r>
  </si>
  <si>
    <r>
      <t xml:space="preserve">Responsible Person: </t>
    </r>
    <r>
      <rPr>
        <b/>
        <sz val="11"/>
        <color theme="1"/>
        <rFont val="Calibri"/>
        <family val="2"/>
      </rPr>
      <t>Ms. Annapurna</t>
    </r>
    <r>
      <rPr>
        <sz val="11"/>
        <color theme="1"/>
        <rFont val="Calibri"/>
        <family val="2"/>
      </rPr>
      <t xml:space="preserve"> FY 2024, </t>
    </r>
    <r>
      <rPr>
        <b/>
        <sz val="11"/>
        <rFont val="Calibri"/>
        <family val="2"/>
      </rPr>
      <t>Mr. Anil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FY 2021 - FY 2023</t>
    </r>
  </si>
  <si>
    <t>FY 2021</t>
  </si>
  <si>
    <t>FY 2022</t>
  </si>
  <si>
    <t>FY 2023</t>
  </si>
  <si>
    <t>FY 2024</t>
  </si>
  <si>
    <t xml:space="preserve">REPRESENTATION OF WOMEN </t>
  </si>
  <si>
    <t>Internal L&amp;D (trg hrs)</t>
  </si>
  <si>
    <t>REPRESENTATION OF ON FIELD PERSONNEL  (working remotely)</t>
  </si>
  <si>
    <t>Others*</t>
  </si>
  <si>
    <t xml:space="preserve">*The above bifurcation is not valid for O&amp;M business vertical for the current financial year </t>
  </si>
  <si>
    <t>Year</t>
  </si>
  <si>
    <t>Parameter</t>
  </si>
  <si>
    <t>Leadership</t>
  </si>
  <si>
    <t>Middle management</t>
  </si>
  <si>
    <t>Line management</t>
  </si>
  <si>
    <t>Junior staff</t>
  </si>
  <si>
    <t>Technical staff</t>
  </si>
  <si>
    <t>Head Count</t>
  </si>
  <si>
    <t>% Rise/Fall of Head Count</t>
  </si>
  <si>
    <t>Gender</t>
  </si>
  <si>
    <t>Category</t>
  </si>
  <si>
    <t>Permanent</t>
  </si>
  <si>
    <t>Male</t>
  </si>
  <si>
    <t>Employee</t>
  </si>
  <si>
    <t>Other than permanent</t>
  </si>
  <si>
    <t>Worker</t>
  </si>
  <si>
    <t>Female</t>
  </si>
  <si>
    <t>Age Category</t>
  </si>
  <si>
    <t>18-29</t>
  </si>
  <si>
    <t>30-39</t>
  </si>
  <si>
    <t>40-49</t>
  </si>
  <si>
    <t>50 and above</t>
  </si>
  <si>
    <t>Seniority Category</t>
  </si>
  <si>
    <t>0-10</t>
  </si>
  <si>
    <t>11-21</t>
  </si>
  <si>
    <t>21 and above</t>
  </si>
  <si>
    <t>Value(in years)</t>
  </si>
  <si>
    <t xml:space="preserve">% Rise/Fall </t>
  </si>
  <si>
    <t>Value(in No's)</t>
  </si>
  <si>
    <t>Other projects</t>
  </si>
  <si>
    <t>% Rise/Fall in no.of projects</t>
  </si>
  <si>
    <t>% Rise/Fall in  total employee hrs per annum</t>
  </si>
  <si>
    <t>Total employee hrs per annum(hrs)</t>
  </si>
  <si>
    <t>Generation period for parameter(in years)</t>
  </si>
  <si>
    <t>Head count value(in No's)</t>
  </si>
  <si>
    <t>% Rise/Fall in Generation parameter-Head count</t>
  </si>
  <si>
    <t>Employee engagement events per annum(in No's)</t>
  </si>
  <si>
    <t>internal Employee satisfaction survey participation(%)</t>
  </si>
  <si>
    <t>internal Employee satisfaction survey score(%)</t>
  </si>
  <si>
    <t>Events per annum(in No's)</t>
  </si>
  <si>
    <t>External L&amp;D(hrs)</t>
  </si>
  <si>
    <t>internal L&amp;D(trg hrs)</t>
  </si>
  <si>
    <t>Average of hours</t>
  </si>
  <si>
    <t>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</si>
</sst>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 "/>
    <numFmt numFmtId="165" formatCode="0_ "/>
    <numFmt numFmtId="166" formatCode="0.00_ "/>
    <numFmt numFmtId="167" formatCode="0.0"/>
  </numFmts>
  <fonts count="11" x14ac:knownFonts="1">
    <font>
      <sz val="11"/>
      <color theme="1"/>
      <name val="Aptos Narrow"/>
      <charset val="134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FF0000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8"/>
      <name val="Aptos Narrow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74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/>
    </xf>
    <xf numFmtId="0" fontId="4" fillId="0" borderId="22" xfId="0" applyFont="1" applyBorder="1" applyAlignment="1">
      <alignment wrapText="1"/>
    </xf>
    <xf numFmtId="0" fontId="4" fillId="0" borderId="6" xfId="0" applyFont="1" applyBorder="1"/>
    <xf numFmtId="164" fontId="4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25" xfId="0" applyFont="1" applyBorder="1" applyAlignment="1">
      <alignment wrapText="1"/>
    </xf>
    <xf numFmtId="0" fontId="6" fillId="0" borderId="16" xfId="0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6" fontId="4" fillId="0" borderId="36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164" fontId="4" fillId="0" borderId="39" xfId="0" applyNumberFormat="1" applyFont="1" applyBorder="1" applyAlignment="1">
      <alignment horizontal="center" vertical="center"/>
    </xf>
    <xf numFmtId="164" fontId="4" fillId="0" borderId="39" xfId="0" applyNumberFormat="1" applyFont="1" applyBorder="1"/>
    <xf numFmtId="0" fontId="4" fillId="0" borderId="3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65" fontId="4" fillId="0" borderId="37" xfId="0" applyNumberFormat="1" applyFont="1" applyBorder="1" applyAlignment="1">
      <alignment horizontal="center" vertical="center"/>
    </xf>
    <xf numFmtId="165" fontId="6" fillId="0" borderId="30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4" fontId="4" fillId="0" borderId="40" xfId="0" applyNumberFormat="1" applyFont="1" applyBorder="1" applyAlignment="1">
      <alignment horizontal="center" vertical="center"/>
    </xf>
    <xf numFmtId="164" fontId="4" fillId="0" borderId="40" xfId="0" applyNumberFormat="1" applyFont="1" applyBorder="1"/>
    <xf numFmtId="0" fontId="4" fillId="0" borderId="4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65" fontId="6" fillId="0" borderId="27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5" fontId="6" fillId="0" borderId="31" xfId="0" applyNumberFormat="1" applyFont="1" applyBorder="1" applyAlignment="1">
      <alignment horizontal="center" vertical="center"/>
    </xf>
    <xf numFmtId="0" fontId="4" fillId="0" borderId="38" xfId="0" applyFont="1" applyBorder="1"/>
    <xf numFmtId="0" fontId="4" fillId="0" borderId="3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41" xfId="0" applyFont="1" applyBorder="1"/>
    <xf numFmtId="0" fontId="4" fillId="0" borderId="31" xfId="0" applyFont="1" applyBorder="1"/>
    <xf numFmtId="0" fontId="4" fillId="0" borderId="11" xfId="0" applyFont="1" applyBorder="1" applyAlignment="1">
      <alignment wrapText="1"/>
    </xf>
    <xf numFmtId="0" fontId="4" fillId="0" borderId="7" xfId="0" applyFont="1" applyBorder="1"/>
    <xf numFmtId="0" fontId="4" fillId="0" borderId="29" xfId="0" applyFont="1" applyBorder="1" applyAlignment="1">
      <alignment horizontal="center"/>
    </xf>
    <xf numFmtId="0" fontId="4" fillId="0" borderId="29" xfId="0" applyFont="1" applyBorder="1"/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0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1" xfId="0" applyFont="1" applyBorder="1" applyAlignment="1">
      <alignment wrapText="1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9" fontId="6" fillId="0" borderId="14" xfId="2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0" xfId="0" applyFont="1" applyBorder="1" applyAlignment="1">
      <alignment wrapText="1"/>
    </xf>
    <xf numFmtId="0" fontId="4" fillId="0" borderId="20" xfId="0" applyFont="1" applyBorder="1" applyAlignment="1">
      <alignment horizontal="center" vertical="center" wrapText="1"/>
    </xf>
    <xf numFmtId="0" fontId="4" fillId="0" borderId="20" xfId="0" applyFont="1" applyBorder="1"/>
    <xf numFmtId="0" fontId="6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7" fontId="4" fillId="0" borderId="20" xfId="0" applyNumberFormat="1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4" fillId="0" borderId="27" xfId="0" applyFont="1" applyBorder="1" applyAlignment="1">
      <alignment wrapText="1"/>
    </xf>
    <xf numFmtId="0" fontId="4" fillId="0" borderId="27" xfId="0" applyFont="1" applyBorder="1" applyAlignment="1">
      <alignment horizontal="center" vertical="center" wrapText="1"/>
    </xf>
    <xf numFmtId="0" fontId="4" fillId="0" borderId="27" xfId="0" applyFont="1" applyBorder="1"/>
    <xf numFmtId="0" fontId="6" fillId="0" borderId="27" xfId="0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4" fillId="0" borderId="8" xfId="0" applyFont="1" applyBorder="1"/>
    <xf numFmtId="0" fontId="4" fillId="0" borderId="11" xfId="0" applyFont="1" applyBorder="1"/>
    <xf numFmtId="0" fontId="4" fillId="0" borderId="42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8" fillId="0" borderId="0" xfId="1" applyFont="1"/>
    <xf numFmtId="0" fontId="4" fillId="0" borderId="12" xfId="0" applyFont="1" applyBorder="1" applyAlignment="1">
      <alignment horizontal="center" vertical="center" wrapText="1"/>
    </xf>
    <xf numFmtId="0" fontId="4" fillId="0" borderId="33" xfId="0" applyFont="1" applyBorder="1" applyAlignment="1">
      <alignment vertical="center" wrapText="1"/>
    </xf>
    <xf numFmtId="0" fontId="4" fillId="0" borderId="17" xfId="0" applyFont="1" applyBorder="1" applyAlignment="1">
      <alignment wrapText="1"/>
    </xf>
    <xf numFmtId="0" fontId="9" fillId="0" borderId="49" xfId="0" applyFont="1" applyBorder="1" applyAlignment="1">
      <alignment horizontal="center" vertical="center"/>
    </xf>
    <xf numFmtId="9" fontId="9" fillId="0" borderId="49" xfId="0" applyNumberFormat="1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9" fontId="9" fillId="0" borderId="51" xfId="0" applyNumberFormat="1" applyFont="1" applyBorder="1" applyAlignment="1">
      <alignment horizontal="center" vertical="center"/>
    </xf>
    <xf numFmtId="9" fontId="9" fillId="0" borderId="52" xfId="0" applyNumberFormat="1" applyFont="1" applyBorder="1" applyAlignment="1">
      <alignment horizontal="center" vertical="center"/>
    </xf>
    <xf numFmtId="9" fontId="9" fillId="0" borderId="53" xfId="0" applyNumberFormat="1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9" fontId="9" fillId="0" borderId="54" xfId="0" applyNumberFormat="1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9" fontId="9" fillId="0" borderId="56" xfId="0" applyNumberFormat="1" applyFont="1" applyBorder="1" applyAlignment="1">
      <alignment horizontal="center" vertical="center"/>
    </xf>
    <xf numFmtId="9" fontId="9" fillId="0" borderId="57" xfId="0" applyNumberFormat="1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9" fontId="9" fillId="0" borderId="50" xfId="0" applyNumberFormat="1" applyFont="1" applyBorder="1" applyAlignment="1">
      <alignment horizontal="center" vertical="center"/>
    </xf>
    <xf numFmtId="9" fontId="9" fillId="0" borderId="58" xfId="0" applyNumberFormat="1" applyFont="1" applyBorder="1" applyAlignment="1">
      <alignment horizontal="center" vertical="center"/>
    </xf>
    <xf numFmtId="9" fontId="9" fillId="0" borderId="55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wrapText="1"/>
    </xf>
    <xf numFmtId="0" fontId="4" fillId="0" borderId="16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wrapText="1"/>
    </xf>
    <xf numFmtId="0" fontId="4" fillId="0" borderId="19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6" xfId="0" applyFont="1" applyBorder="1" applyAlignment="1">
      <alignment wrapText="1"/>
    </xf>
    <xf numFmtId="2" fontId="6" fillId="0" borderId="10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66" xfId="0" applyFont="1" applyBorder="1" applyAlignment="1">
      <alignment wrapText="1"/>
    </xf>
    <xf numFmtId="0" fontId="4" fillId="0" borderId="67" xfId="0" applyFont="1" applyBorder="1" applyAlignment="1">
      <alignment vertical="top" wrapText="1"/>
    </xf>
    <xf numFmtId="0" fontId="4" fillId="0" borderId="44" xfId="0" applyFont="1" applyBorder="1" applyAlignment="1">
      <alignment vertical="top" wrapText="1"/>
    </xf>
    <xf numFmtId="0" fontId="4" fillId="0" borderId="68" xfId="0" applyFont="1" applyBorder="1" applyAlignment="1">
      <alignment horizontal="center" vertical="center" wrapText="1"/>
    </xf>
    <xf numFmtId="0" fontId="4" fillId="0" borderId="68" xfId="0" applyFont="1" applyBorder="1"/>
    <xf numFmtId="0" fontId="4" fillId="0" borderId="12" xfId="0" applyFont="1" applyBorder="1"/>
    <xf numFmtId="0" fontId="6" fillId="0" borderId="6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4" fillId="0" borderId="12" xfId="0" applyFont="1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" fontId="0" fillId="0" borderId="0" xfId="0" applyNumberFormat="1"/>
    <xf numFmtId="0" fontId="4" fillId="4" borderId="0" xfId="0" applyFont="1" applyFill="1"/>
    <xf numFmtId="49" fontId="4" fillId="4" borderId="0" xfId="0" applyNumberFormat="1" applyFont="1" applyFill="1"/>
    <xf numFmtId="49" fontId="4" fillId="0" borderId="0" xfId="0" applyNumberFormat="1" applyFont="1"/>
    <xf numFmtId="49" fontId="0" fillId="0" borderId="0" xfId="0" applyNumberFormat="1"/>
    <xf numFmtId="0" fontId="4" fillId="5" borderId="0" xfId="0" applyFont="1" applyFill="1"/>
    <xf numFmtId="0" fontId="4" fillId="6" borderId="0" xfId="0" applyFont="1" applyFill="1"/>
    <xf numFmtId="0" fontId="4" fillId="0" borderId="0" xfId="2" applyNumberFormat="1" applyFont="1"/>
    <xf numFmtId="0" fontId="0" fillId="6" borderId="0" xfId="0" applyFill="1"/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0" xfId="0" applyFont="1" applyAlignment="1">
      <alignment vertical="center" wrapText="1"/>
    </xf>
    <xf numFmtId="0" fontId="4" fillId="0" borderId="12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9" fontId="4" fillId="0" borderId="6" xfId="2" applyFont="1" applyBorder="1" applyAlignment="1">
      <alignment horizontal="center"/>
    </xf>
    <xf numFmtId="9" fontId="4" fillId="0" borderId="29" xfId="2" applyFont="1" applyBorder="1" applyAlignment="1">
      <alignment horizontal="center"/>
    </xf>
    <xf numFmtId="9" fontId="4" fillId="0" borderId="63" xfId="2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9" fontId="4" fillId="0" borderId="42" xfId="2" applyFont="1" applyBorder="1" applyAlignment="1">
      <alignment horizontal="center"/>
    </xf>
    <xf numFmtId="9" fontId="4" fillId="0" borderId="48" xfId="2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wrapText="1"/>
    </xf>
    <xf numFmtId="0" fontId="4" fillId="0" borderId="46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top" wrapText="1"/>
    </xf>
    <xf numFmtId="0" fontId="4" fillId="0" borderId="45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2" fontId="4" fillId="0" borderId="19" xfId="0" applyNumberFormat="1" applyFont="1" applyBorder="1" applyAlignment="1">
      <alignment horizontal="center" vertical="top" wrapText="1"/>
    </xf>
    <xf numFmtId="2" fontId="4" fillId="0" borderId="37" xfId="0" applyNumberFormat="1" applyFont="1" applyBorder="1" applyAlignment="1">
      <alignment horizontal="center" vertical="top" wrapText="1"/>
    </xf>
    <xf numFmtId="2" fontId="4" fillId="0" borderId="21" xfId="0" applyNumberFormat="1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vertical="top" wrapText="1"/>
    </xf>
    <xf numFmtId="0" fontId="4" fillId="0" borderId="46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9" fontId="4" fillId="0" borderId="69" xfId="2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0" fontId="4" fillId="0" borderId="45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 vertical="center" wrapText="1"/>
    </xf>
    <xf numFmtId="0" fontId="6" fillId="2" borderId="61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ccrindle.com.au/article/topic/demographics/the-generations-defin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FE07-FE0F-4BC7-B7B7-1D758D523C3B}">
  <sheetPr>
    <tabColor theme="4" tint="0.59999389629810485"/>
  </sheetPr>
  <dimension ref="A1:D25"/>
  <sheetViews>
    <sheetView workbookViewId="0">
      <selection activeCell="D1" sqref="D1"/>
    </sheetView>
  </sheetViews>
  <sheetFormatPr defaultRowHeight="14.4" x14ac:dyDescent="0.25"/>
  <cols>
    <col min="1" max="1" width="15" customWidth="1"/>
    <col min="2" max="2" width="48.88671875" customWidth="1"/>
    <col min="3" max="3" width="29.21875" customWidth="1"/>
    <col min="4" max="4" width="28.6640625" customWidth="1"/>
  </cols>
  <sheetData>
    <row r="1" spans="1:4" ht="15" x14ac:dyDescent="0.3">
      <c r="A1" s="153" t="s">
        <v>104</v>
      </c>
      <c r="B1" s="153" t="s">
        <v>105</v>
      </c>
      <c r="C1" s="153" t="s">
        <v>111</v>
      </c>
      <c r="D1" s="153" t="s">
        <v>112</v>
      </c>
    </row>
    <row r="2" spans="1:4" ht="15" x14ac:dyDescent="0.3">
      <c r="A2" s="2" t="s">
        <v>95</v>
      </c>
      <c r="B2" s="2" t="s">
        <v>106</v>
      </c>
      <c r="C2" s="2">
        <v>8</v>
      </c>
      <c r="D2" s="2">
        <f>(C2-SUMIFS(C:C,B:B,B2,A:A,"FY 2021"))/SUMIFS(C:C,B:B,B2,A:A,"FY 2021")</f>
        <v>0</v>
      </c>
    </row>
    <row r="3" spans="1:4" ht="15" x14ac:dyDescent="0.3">
      <c r="A3" s="2" t="s">
        <v>96</v>
      </c>
      <c r="B3" s="2" t="s">
        <v>106</v>
      </c>
      <c r="C3" s="2">
        <v>7</v>
      </c>
      <c r="D3" s="2">
        <f t="shared" ref="D3:D25" si="0">(C3-SUMIFS(C:C,B:B,B3,A:A,"FY 2021"))/SUMIFS(C:C,B:B,B3,A:A,"FY 2021")</f>
        <v>-0.125</v>
      </c>
    </row>
    <row r="4" spans="1:4" ht="15" x14ac:dyDescent="0.3">
      <c r="A4" s="2" t="s">
        <v>97</v>
      </c>
      <c r="B4" s="2" t="s">
        <v>106</v>
      </c>
      <c r="C4" s="2">
        <v>15</v>
      </c>
      <c r="D4" s="2">
        <f t="shared" si="0"/>
        <v>0.875</v>
      </c>
    </row>
    <row r="5" spans="1:4" ht="15" x14ac:dyDescent="0.3">
      <c r="A5" s="2" t="s">
        <v>98</v>
      </c>
      <c r="B5" s="2" t="s">
        <v>106</v>
      </c>
      <c r="C5" s="2">
        <v>24</v>
      </c>
      <c r="D5" s="2">
        <f t="shared" si="0"/>
        <v>2</v>
      </c>
    </row>
    <row r="6" spans="1:4" ht="15" x14ac:dyDescent="0.3">
      <c r="A6" s="2" t="str">
        <f>A2</f>
        <v>FY 2021</v>
      </c>
      <c r="B6" s="2" t="s">
        <v>107</v>
      </c>
      <c r="C6" s="2">
        <v>34</v>
      </c>
      <c r="D6" s="2">
        <f t="shared" si="0"/>
        <v>0</v>
      </c>
    </row>
    <row r="7" spans="1:4" ht="15" x14ac:dyDescent="0.3">
      <c r="A7" s="2" t="s">
        <v>96</v>
      </c>
      <c r="B7" s="2" t="s">
        <v>107</v>
      </c>
      <c r="C7" s="2">
        <v>35</v>
      </c>
      <c r="D7" s="2">
        <f t="shared" si="0"/>
        <v>2.9411764705882353E-2</v>
      </c>
    </row>
    <row r="8" spans="1:4" ht="15" x14ac:dyDescent="0.3">
      <c r="A8" s="2" t="s">
        <v>97</v>
      </c>
      <c r="B8" s="2" t="s">
        <v>107</v>
      </c>
      <c r="C8" s="2">
        <v>91</v>
      </c>
      <c r="D8" s="2">
        <f t="shared" si="0"/>
        <v>1.6764705882352942</v>
      </c>
    </row>
    <row r="9" spans="1:4" ht="15" x14ac:dyDescent="0.3">
      <c r="A9" s="2" t="s">
        <v>98</v>
      </c>
      <c r="B9" s="2" t="s">
        <v>107</v>
      </c>
      <c r="C9" s="2">
        <v>78</v>
      </c>
      <c r="D9" s="2">
        <f t="shared" si="0"/>
        <v>1.2941176470588236</v>
      </c>
    </row>
    <row r="10" spans="1:4" ht="15" x14ac:dyDescent="0.3">
      <c r="A10" s="2" t="str">
        <f>A6</f>
        <v>FY 2021</v>
      </c>
      <c r="B10" s="2" t="s">
        <v>108</v>
      </c>
      <c r="C10" s="2">
        <v>16</v>
      </c>
      <c r="D10" s="2">
        <f t="shared" si="0"/>
        <v>0</v>
      </c>
    </row>
    <row r="11" spans="1:4" ht="15" x14ac:dyDescent="0.3">
      <c r="A11" s="2" t="s">
        <v>96</v>
      </c>
      <c r="B11" s="2" t="s">
        <v>108</v>
      </c>
      <c r="C11" s="2">
        <v>21</v>
      </c>
      <c r="D11" s="2">
        <f t="shared" si="0"/>
        <v>0.3125</v>
      </c>
    </row>
    <row r="12" spans="1:4" ht="15" x14ac:dyDescent="0.3">
      <c r="A12" s="2" t="s">
        <v>97</v>
      </c>
      <c r="B12" s="2" t="s">
        <v>108</v>
      </c>
      <c r="C12" s="2">
        <v>27</v>
      </c>
      <c r="D12" s="2">
        <f t="shared" si="0"/>
        <v>0.6875</v>
      </c>
    </row>
    <row r="13" spans="1:4" ht="15" x14ac:dyDescent="0.3">
      <c r="A13" s="2" t="s">
        <v>98</v>
      </c>
      <c r="B13" s="2" t="s">
        <v>108</v>
      </c>
      <c r="C13" s="2">
        <v>77</v>
      </c>
      <c r="D13" s="2">
        <f t="shared" si="0"/>
        <v>3.8125</v>
      </c>
    </row>
    <row r="14" spans="1:4" ht="15" x14ac:dyDescent="0.3">
      <c r="A14" s="2" t="str">
        <f>A10</f>
        <v>FY 2021</v>
      </c>
      <c r="B14" s="2" t="s">
        <v>109</v>
      </c>
      <c r="C14" s="2">
        <v>46</v>
      </c>
      <c r="D14" s="2">
        <f t="shared" si="0"/>
        <v>0</v>
      </c>
    </row>
    <row r="15" spans="1:4" ht="15" x14ac:dyDescent="0.3">
      <c r="A15" s="2" t="s">
        <v>96</v>
      </c>
      <c r="B15" s="2" t="s">
        <v>109</v>
      </c>
      <c r="C15" s="2">
        <v>68</v>
      </c>
      <c r="D15" s="2">
        <f t="shared" si="0"/>
        <v>0.47826086956521741</v>
      </c>
    </row>
    <row r="16" spans="1:4" ht="15" x14ac:dyDescent="0.3">
      <c r="A16" s="2" t="s">
        <v>97</v>
      </c>
      <c r="B16" s="2" t="s">
        <v>109</v>
      </c>
      <c r="C16" s="2">
        <v>134</v>
      </c>
      <c r="D16" s="2">
        <f t="shared" si="0"/>
        <v>1.9130434782608696</v>
      </c>
    </row>
    <row r="17" spans="1:4" ht="15" x14ac:dyDescent="0.3">
      <c r="A17" s="2" t="s">
        <v>98</v>
      </c>
      <c r="B17" s="2" t="s">
        <v>109</v>
      </c>
      <c r="C17" s="2">
        <v>326</v>
      </c>
      <c r="D17" s="2">
        <f t="shared" si="0"/>
        <v>6.0869565217391308</v>
      </c>
    </row>
    <row r="18" spans="1:4" ht="15" x14ac:dyDescent="0.3">
      <c r="A18" s="2" t="str">
        <f>A14</f>
        <v>FY 2021</v>
      </c>
      <c r="B18" s="2" t="s">
        <v>110</v>
      </c>
      <c r="C18" s="2">
        <v>109</v>
      </c>
      <c r="D18" s="2">
        <f t="shared" si="0"/>
        <v>0</v>
      </c>
    </row>
    <row r="19" spans="1:4" ht="15" x14ac:dyDescent="0.3">
      <c r="A19" s="2" t="s">
        <v>96</v>
      </c>
      <c r="B19" s="2" t="s">
        <v>110</v>
      </c>
      <c r="C19" s="2">
        <v>104</v>
      </c>
      <c r="D19" s="2">
        <f t="shared" si="0"/>
        <v>-4.5871559633027525E-2</v>
      </c>
    </row>
    <row r="20" spans="1:4" ht="15" x14ac:dyDescent="0.3">
      <c r="A20" s="2" t="s">
        <v>97</v>
      </c>
      <c r="B20" s="2" t="s">
        <v>110</v>
      </c>
      <c r="C20" s="2">
        <v>119</v>
      </c>
      <c r="D20" s="2">
        <f t="shared" si="0"/>
        <v>9.1743119266055051E-2</v>
      </c>
    </row>
    <row r="21" spans="1:4" ht="15" x14ac:dyDescent="0.3">
      <c r="A21" s="2" t="s">
        <v>98</v>
      </c>
      <c r="B21" s="2" t="s">
        <v>110</v>
      </c>
      <c r="C21" s="2">
        <v>547</v>
      </c>
      <c r="D21" s="2">
        <f t="shared" si="0"/>
        <v>4.0183486238532113</v>
      </c>
    </row>
    <row r="22" spans="1:4" ht="15" x14ac:dyDescent="0.3">
      <c r="A22" s="2" t="str">
        <f>A18</f>
        <v>FY 2021</v>
      </c>
      <c r="B22" s="2" t="s">
        <v>15</v>
      </c>
      <c r="C22" s="2">
        <v>281</v>
      </c>
      <c r="D22" s="2">
        <f t="shared" si="0"/>
        <v>0</v>
      </c>
    </row>
    <row r="23" spans="1:4" ht="15" x14ac:dyDescent="0.3">
      <c r="A23" s="2" t="s">
        <v>96</v>
      </c>
      <c r="B23" s="2" t="s">
        <v>15</v>
      </c>
      <c r="C23" s="2">
        <v>320</v>
      </c>
      <c r="D23" s="2">
        <f t="shared" si="0"/>
        <v>0.13879003558718861</v>
      </c>
    </row>
    <row r="24" spans="1:4" ht="15" x14ac:dyDescent="0.3">
      <c r="A24" s="2" t="s">
        <v>97</v>
      </c>
      <c r="B24" s="2" t="s">
        <v>15</v>
      </c>
      <c r="C24" s="2">
        <v>317</v>
      </c>
      <c r="D24" s="2">
        <f t="shared" si="0"/>
        <v>0.12811387900355872</v>
      </c>
    </row>
    <row r="25" spans="1:4" ht="15" x14ac:dyDescent="0.3">
      <c r="A25" s="2" t="s">
        <v>98</v>
      </c>
      <c r="B25" s="2" t="s">
        <v>15</v>
      </c>
      <c r="C25" s="2">
        <v>504</v>
      </c>
      <c r="D25" s="2">
        <f t="shared" si="0"/>
        <v>0.79359430604982206</v>
      </c>
    </row>
  </sheetData>
  <autoFilter ref="A1:D25" xr:uid="{FF30FE07-FE0F-4BC7-B7B7-1D758D523C3B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99D6-3D5D-4F46-9A91-DF169AC4C103}">
  <sheetPr>
    <tabColor theme="8"/>
  </sheetPr>
  <dimension ref="A1:B5"/>
  <sheetViews>
    <sheetView workbookViewId="0"/>
  </sheetViews>
  <sheetFormatPr defaultRowHeight="14.4" x14ac:dyDescent="0.25"/>
  <cols>
    <col min="1" max="1" width="20.33203125" customWidth="1"/>
    <col min="2" max="2" width="36.44140625" customWidth="1"/>
    <col min="3" max="3" width="16.88671875" customWidth="1"/>
  </cols>
  <sheetData>
    <row r="1" spans="1:2" ht="15" x14ac:dyDescent="0.3">
      <c r="A1" s="158" t="s">
        <v>104</v>
      </c>
      <c r="B1" s="158" t="s">
        <v>143</v>
      </c>
    </row>
    <row r="2" spans="1:2" ht="15" x14ac:dyDescent="0.3">
      <c r="A2" s="2" t="s">
        <v>95</v>
      </c>
      <c r="B2" s="2">
        <v>2</v>
      </c>
    </row>
    <row r="3" spans="1:2" ht="15" x14ac:dyDescent="0.3">
      <c r="A3" s="2" t="s">
        <v>96</v>
      </c>
      <c r="B3" s="2">
        <v>2</v>
      </c>
    </row>
    <row r="4" spans="1:2" ht="15" x14ac:dyDescent="0.3">
      <c r="A4" s="2" t="s">
        <v>97</v>
      </c>
      <c r="B4" s="2">
        <v>2</v>
      </c>
    </row>
    <row r="5" spans="1:2" ht="15" x14ac:dyDescent="0.3">
      <c r="A5" s="2" t="s">
        <v>98</v>
      </c>
      <c r="B5" s="2">
        <v>4</v>
      </c>
    </row>
  </sheetData>
  <autoFilter ref="A1:B5" xr:uid="{9FEF99D6-3D5D-4F46-9A91-DF169AC4C103}"/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146"/>
  <sheetViews>
    <sheetView topLeftCell="A75" zoomScale="112" zoomScaleNormal="112" workbookViewId="0">
      <pane xSplit="3" topLeftCell="D1" activePane="topRight" state="frozen"/>
      <selection pane="topRight" activeCell="E94" sqref="E94"/>
    </sheetView>
  </sheetViews>
  <sheetFormatPr defaultColWidth="9" defaultRowHeight="14.4" x14ac:dyDescent="0.3"/>
  <cols>
    <col min="1" max="1" width="9" style="2"/>
    <col min="2" max="2" width="30" style="4" customWidth="1"/>
    <col min="3" max="3" width="15.6640625" style="4" customWidth="1"/>
    <col min="4" max="4" width="10.77734375" style="2" customWidth="1"/>
    <col min="5" max="5" width="15.33203125" style="2" customWidth="1"/>
    <col min="6" max="6" width="11.109375" style="20" customWidth="1"/>
    <col min="7" max="7" width="15.6640625" style="2" customWidth="1"/>
    <col min="8" max="8" width="12.33203125" style="2" customWidth="1"/>
    <col min="9" max="9" width="15.6640625" style="2" customWidth="1"/>
    <col min="10" max="10" width="11" style="2" customWidth="1"/>
    <col min="11" max="11" width="15.109375" style="2" customWidth="1"/>
    <col min="12" max="12" width="14.5546875" style="2" customWidth="1"/>
    <col min="13" max="13" width="12.5546875" style="2" customWidth="1"/>
    <col min="14" max="14" width="8.33203125" style="2" customWidth="1"/>
    <col min="15" max="15" width="15.6640625" style="2" customWidth="1"/>
    <col min="16" max="16" width="7.33203125" style="2" customWidth="1"/>
    <col min="17" max="17" width="15.33203125" style="2" customWidth="1"/>
    <col min="18" max="18" width="7.109375" style="2" customWidth="1"/>
    <col min="19" max="19" width="15.6640625" style="2" customWidth="1"/>
    <col min="20" max="20" width="7.33203125" style="2" customWidth="1"/>
    <col min="21" max="21" width="14" style="2" customWidth="1"/>
    <col min="22" max="22" width="7.33203125" style="2" customWidth="1"/>
    <col min="23" max="23" width="13.21875" style="2" customWidth="1"/>
    <col min="24" max="24" width="6.6640625" style="2" customWidth="1"/>
    <col min="25" max="25" width="15" style="2" customWidth="1"/>
    <col min="26" max="26" width="6.88671875" style="2" customWidth="1"/>
    <col min="27" max="27" width="14" style="2" customWidth="1"/>
    <col min="28" max="28" width="6.6640625" style="2" customWidth="1"/>
    <col min="29" max="16384" width="9" style="2"/>
  </cols>
  <sheetData>
    <row r="2" spans="2:19" x14ac:dyDescent="0.3">
      <c r="B2" s="261" t="s">
        <v>0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</row>
    <row r="3" spans="2:19" x14ac:dyDescent="0.3"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</row>
    <row r="4" spans="2:19" x14ac:dyDescent="0.3"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</row>
    <row r="5" spans="2:19" ht="14.4" customHeight="1" x14ac:dyDescent="0.3">
      <c r="B5" s="262" t="s">
        <v>1</v>
      </c>
      <c r="C5" s="262"/>
      <c r="D5" s="262"/>
      <c r="E5" s="262"/>
      <c r="F5" s="262"/>
      <c r="G5" s="165"/>
      <c r="H5" s="165"/>
      <c r="I5" s="165"/>
      <c r="J5" s="165"/>
      <c r="K5" s="165"/>
      <c r="L5" s="165"/>
      <c r="M5" s="3"/>
      <c r="N5" s="3"/>
      <c r="O5" s="3"/>
      <c r="P5" s="3"/>
      <c r="Q5" s="3"/>
      <c r="R5" s="3"/>
      <c r="S5" s="3"/>
    </row>
    <row r="6" spans="2:19" x14ac:dyDescent="0.3">
      <c r="B6" s="262"/>
      <c r="C6" s="262"/>
      <c r="D6" s="262"/>
      <c r="E6" s="262"/>
      <c r="F6" s="262"/>
      <c r="G6" s="165"/>
      <c r="H6" s="165"/>
      <c r="I6" s="165"/>
      <c r="J6" s="165"/>
      <c r="K6" s="165"/>
      <c r="L6" s="165"/>
      <c r="M6" s="3"/>
      <c r="N6" s="3"/>
      <c r="O6" s="3"/>
      <c r="P6" s="3"/>
      <c r="Q6" s="3"/>
      <c r="R6" s="3"/>
      <c r="S6" s="3"/>
    </row>
    <row r="7" spans="2:19" x14ac:dyDescent="0.3">
      <c r="B7" s="1"/>
      <c r="C7" s="1"/>
      <c r="D7" s="1"/>
      <c r="E7" s="1"/>
      <c r="F7" s="1"/>
      <c r="G7" s="1"/>
      <c r="H7" s="1"/>
    </row>
    <row r="8" spans="2:19" ht="28.95" customHeight="1" x14ac:dyDescent="0.3">
      <c r="B8" s="1" t="s">
        <v>93</v>
      </c>
      <c r="C8" s="165" t="s">
        <v>94</v>
      </c>
      <c r="D8" s="165"/>
      <c r="E8" s="165"/>
      <c r="F8" s="165"/>
      <c r="G8" s="165"/>
      <c r="H8" s="1"/>
    </row>
    <row r="9" spans="2:19" ht="15" thickBot="1" x14ac:dyDescent="0.35"/>
    <row r="10" spans="2:19" ht="15" thickBot="1" x14ac:dyDescent="0.35">
      <c r="B10" s="200" t="s">
        <v>2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</row>
    <row r="11" spans="2:19" ht="15" thickBot="1" x14ac:dyDescent="0.35"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4"/>
      <c r="N11" s="4"/>
      <c r="O11" s="4"/>
      <c r="P11" s="4"/>
      <c r="Q11" s="4"/>
    </row>
    <row r="12" spans="2:19" ht="28.95" customHeight="1" thickBot="1" x14ac:dyDescent="0.35">
      <c r="B12" s="167" t="s">
        <v>3</v>
      </c>
      <c r="C12" s="167" t="s">
        <v>4</v>
      </c>
      <c r="D12" s="167" t="s">
        <v>5</v>
      </c>
      <c r="E12" s="166" t="s">
        <v>95</v>
      </c>
      <c r="F12" s="166"/>
      <c r="G12" s="166" t="s">
        <v>96</v>
      </c>
      <c r="H12" s="166"/>
      <c r="I12" s="166" t="s">
        <v>97</v>
      </c>
      <c r="J12" s="166"/>
      <c r="K12" s="166" t="s">
        <v>98</v>
      </c>
      <c r="L12" s="166"/>
      <c r="M12" s="7"/>
      <c r="N12" s="7"/>
      <c r="O12" s="7"/>
      <c r="P12" s="7"/>
      <c r="Q12" s="7"/>
    </row>
    <row r="13" spans="2:19" ht="15" thickBot="1" x14ac:dyDescent="0.35">
      <c r="B13" s="167"/>
      <c r="C13" s="167"/>
      <c r="D13" s="167"/>
      <c r="E13" s="9" t="s">
        <v>6</v>
      </c>
      <c r="F13" s="9" t="s">
        <v>7</v>
      </c>
      <c r="G13" s="9" t="s">
        <v>6</v>
      </c>
      <c r="H13" s="9" t="s">
        <v>7</v>
      </c>
      <c r="I13" s="9" t="s">
        <v>6</v>
      </c>
      <c r="J13" s="9" t="s">
        <v>7</v>
      </c>
      <c r="K13" s="9" t="s">
        <v>6</v>
      </c>
      <c r="L13" s="9" t="s">
        <v>7</v>
      </c>
    </row>
    <row r="14" spans="2:19" ht="15" thickBot="1" x14ac:dyDescent="0.35">
      <c r="B14" s="132" t="s">
        <v>8</v>
      </c>
      <c r="C14" s="114" t="s">
        <v>9</v>
      </c>
      <c r="D14" s="146"/>
      <c r="E14" s="150">
        <v>494</v>
      </c>
      <c r="F14" s="151">
        <f>E14/E14%</f>
        <v>99.999999999999986</v>
      </c>
      <c r="G14" s="150">
        <v>555</v>
      </c>
      <c r="H14" s="150">
        <f>G14/G14%</f>
        <v>100</v>
      </c>
      <c r="I14" s="150">
        <v>703</v>
      </c>
      <c r="J14" s="150">
        <f>I14/I14%</f>
        <v>100</v>
      </c>
      <c r="K14" s="150">
        <v>1556</v>
      </c>
      <c r="L14" s="150">
        <f>K14/K14%</f>
        <v>100</v>
      </c>
    </row>
    <row r="15" spans="2:19" ht="28.95" customHeight="1" thickBot="1" x14ac:dyDescent="0.35"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</row>
    <row r="16" spans="2:19" ht="15.6" thickBot="1" x14ac:dyDescent="0.35">
      <c r="B16" s="132" t="s">
        <v>10</v>
      </c>
      <c r="C16" s="114" t="s">
        <v>9</v>
      </c>
      <c r="D16" s="146"/>
      <c r="E16" s="150">
        <v>8</v>
      </c>
      <c r="F16" s="17">
        <f>E16/E14%</f>
        <v>1.6194331983805668</v>
      </c>
      <c r="G16" s="150">
        <v>7</v>
      </c>
      <c r="H16" s="17">
        <f>G16/G14%</f>
        <v>1.2612612612612613</v>
      </c>
      <c r="I16" s="150">
        <v>15</v>
      </c>
      <c r="J16" s="17">
        <f>I16/I14%</f>
        <v>2.1337126600284493</v>
      </c>
      <c r="K16" s="150">
        <v>24</v>
      </c>
      <c r="L16" s="17">
        <f>K16/K14%</f>
        <v>1.5424164524421593</v>
      </c>
      <c r="M16" s="152"/>
    </row>
    <row r="17" spans="2:28" ht="15.6" thickBot="1" x14ac:dyDescent="0.35">
      <c r="B17" s="132" t="s">
        <v>11</v>
      </c>
      <c r="C17" s="114" t="s">
        <v>9</v>
      </c>
      <c r="D17" s="146"/>
      <c r="E17" s="150">
        <v>34</v>
      </c>
      <c r="F17" s="17">
        <f>E17/E14%</f>
        <v>6.8825910931174086</v>
      </c>
      <c r="G17" s="150">
        <v>35</v>
      </c>
      <c r="H17" s="17">
        <f>G17/G14%</f>
        <v>6.3063063063063067</v>
      </c>
      <c r="I17" s="150">
        <v>91</v>
      </c>
      <c r="J17" s="17">
        <f>I17/I14%</f>
        <v>12.944523470839259</v>
      </c>
      <c r="K17" s="150">
        <v>78</v>
      </c>
      <c r="L17" s="17">
        <f>K17/K14%</f>
        <v>5.012853470437018</v>
      </c>
      <c r="M17" s="152"/>
    </row>
    <row r="18" spans="2:28" ht="15.6" thickBot="1" x14ac:dyDescent="0.35">
      <c r="B18" s="132" t="s">
        <v>12</v>
      </c>
      <c r="C18" s="114" t="s">
        <v>9</v>
      </c>
      <c r="D18" s="146"/>
      <c r="E18" s="150">
        <v>16</v>
      </c>
      <c r="F18" s="17">
        <f>E18/E14%</f>
        <v>3.2388663967611335</v>
      </c>
      <c r="G18" s="150">
        <v>21</v>
      </c>
      <c r="H18" s="17">
        <f>G18/G14%</f>
        <v>3.7837837837837838</v>
      </c>
      <c r="I18" s="150">
        <v>27</v>
      </c>
      <c r="J18" s="17">
        <f>I18/I14%</f>
        <v>3.8406827880512089</v>
      </c>
      <c r="K18" s="150">
        <v>77</v>
      </c>
      <c r="L18" s="17">
        <f>K18/K14%</f>
        <v>4.948586118251928</v>
      </c>
      <c r="M18" s="152"/>
    </row>
    <row r="19" spans="2:28" ht="15.6" thickBot="1" x14ac:dyDescent="0.35">
      <c r="B19" s="132" t="s">
        <v>13</v>
      </c>
      <c r="C19" s="114" t="s">
        <v>9</v>
      </c>
      <c r="D19" s="146"/>
      <c r="E19" s="150">
        <v>46</v>
      </c>
      <c r="F19" s="17">
        <f>E19/E14%</f>
        <v>9.3117408906882577</v>
      </c>
      <c r="G19" s="150">
        <v>68</v>
      </c>
      <c r="H19" s="17">
        <f>G19/G14%</f>
        <v>12.252252252252253</v>
      </c>
      <c r="I19" s="150">
        <v>134</v>
      </c>
      <c r="J19" s="17">
        <f>I19/I14%</f>
        <v>19.06116642958748</v>
      </c>
      <c r="K19" s="150">
        <v>326</v>
      </c>
      <c r="L19" s="17">
        <f>K19/K14%</f>
        <v>20.951156812339331</v>
      </c>
      <c r="M19" s="152"/>
    </row>
    <row r="20" spans="2:28" ht="15.6" thickBot="1" x14ac:dyDescent="0.35">
      <c r="B20" s="132" t="s">
        <v>14</v>
      </c>
      <c r="C20" s="114" t="s">
        <v>9</v>
      </c>
      <c r="D20" s="146"/>
      <c r="E20" s="150">
        <v>109</v>
      </c>
      <c r="F20" s="17">
        <f>E20/E14%</f>
        <v>22.064777327935222</v>
      </c>
      <c r="G20" s="150">
        <v>104</v>
      </c>
      <c r="H20" s="17">
        <f>G20/G14%</f>
        <v>18.738738738738739</v>
      </c>
      <c r="I20" s="150">
        <v>119</v>
      </c>
      <c r="J20" s="17">
        <f>I20/I14%</f>
        <v>16.927453769559033</v>
      </c>
      <c r="K20" s="150">
        <v>547</v>
      </c>
      <c r="L20" s="17">
        <f>K20/K14%</f>
        <v>35.154241645244213</v>
      </c>
      <c r="M20" s="152"/>
    </row>
    <row r="21" spans="2:28" ht="15.6" thickBot="1" x14ac:dyDescent="0.35">
      <c r="B21" s="132" t="s">
        <v>15</v>
      </c>
      <c r="C21" s="114" t="s">
        <v>9</v>
      </c>
      <c r="D21" s="146"/>
      <c r="E21" s="150">
        <v>281</v>
      </c>
      <c r="F21" s="17">
        <f>E21/E14%</f>
        <v>56.882591093117405</v>
      </c>
      <c r="G21" s="150">
        <v>320</v>
      </c>
      <c r="H21" s="17">
        <f>G21/G14%</f>
        <v>57.657657657657658</v>
      </c>
      <c r="I21" s="150">
        <v>317</v>
      </c>
      <c r="J21" s="17">
        <f>I21/I14%</f>
        <v>45.092460881934564</v>
      </c>
      <c r="K21" s="150">
        <v>504</v>
      </c>
      <c r="L21" s="17">
        <f>K21/K14%</f>
        <v>32.390745501285345</v>
      </c>
      <c r="M21" s="152"/>
    </row>
    <row r="22" spans="2:28" ht="15" thickBot="1" x14ac:dyDescent="0.35">
      <c r="B22" s="132" t="s">
        <v>102</v>
      </c>
      <c r="C22" s="114" t="s">
        <v>9</v>
      </c>
      <c r="D22" s="146"/>
      <c r="E22" s="150"/>
      <c r="F22" s="17"/>
      <c r="G22" s="150"/>
      <c r="H22" s="17"/>
      <c r="I22" s="150"/>
      <c r="J22" s="17"/>
      <c r="K22" s="150"/>
      <c r="L22" s="17"/>
    </row>
    <row r="23" spans="2:28" x14ac:dyDescent="0.3">
      <c r="C23" s="1"/>
      <c r="E23" s="18">
        <f t="shared" ref="E23:J23" si="0">E16+E17+E18+E19+E20+E21</f>
        <v>494</v>
      </c>
      <c r="F23" s="19">
        <f t="shared" si="0"/>
        <v>100</v>
      </c>
      <c r="G23" s="18">
        <f t="shared" si="0"/>
        <v>555</v>
      </c>
      <c r="H23" s="19">
        <f t="shared" si="0"/>
        <v>100</v>
      </c>
      <c r="I23" s="18">
        <f>I16+I17+I18+I19+I20+I21</f>
        <v>703</v>
      </c>
      <c r="J23" s="19">
        <f t="shared" si="0"/>
        <v>100</v>
      </c>
      <c r="K23" s="18">
        <f>SUM(K16:K22)</f>
        <v>1556</v>
      </c>
      <c r="L23" s="19">
        <f>SUM(L16:L22)</f>
        <v>100</v>
      </c>
    </row>
    <row r="24" spans="2:28" ht="30" customHeight="1" x14ac:dyDescent="0.3">
      <c r="B24" s="246" t="s">
        <v>103</v>
      </c>
      <c r="C24" s="246"/>
      <c r="E24" s="18"/>
      <c r="F24" s="19"/>
      <c r="G24" s="18"/>
      <c r="H24" s="19"/>
      <c r="I24" s="18"/>
      <c r="J24" s="19"/>
      <c r="K24" s="18"/>
      <c r="L24" s="19"/>
    </row>
    <row r="25" spans="2:28" ht="15" thickBot="1" x14ac:dyDescent="0.35">
      <c r="C25" s="1"/>
    </row>
    <row r="26" spans="2:28" x14ac:dyDescent="0.3">
      <c r="B26" s="171" t="s">
        <v>16</v>
      </c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3"/>
    </row>
    <row r="27" spans="2:28" ht="15" thickBot="1" x14ac:dyDescent="0.35">
      <c r="B27" s="174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6"/>
    </row>
    <row r="28" spans="2:28" ht="15" thickBot="1" x14ac:dyDescent="0.35">
      <c r="B28" s="205" t="s">
        <v>3</v>
      </c>
      <c r="C28" s="195" t="s">
        <v>4</v>
      </c>
      <c r="D28" s="195" t="s">
        <v>17</v>
      </c>
      <c r="E28" s="168" t="s">
        <v>95</v>
      </c>
      <c r="F28" s="169"/>
      <c r="G28" s="169"/>
      <c r="H28" s="169"/>
      <c r="I28" s="169"/>
      <c r="J28" s="170"/>
      <c r="K28" s="168" t="s">
        <v>96</v>
      </c>
      <c r="L28" s="169"/>
      <c r="M28" s="169"/>
      <c r="N28" s="169"/>
      <c r="O28" s="169"/>
      <c r="P28" s="170"/>
      <c r="Q28" s="168" t="s">
        <v>97</v>
      </c>
      <c r="R28" s="169"/>
      <c r="S28" s="169"/>
      <c r="T28" s="169"/>
      <c r="U28" s="169"/>
      <c r="V28" s="170"/>
      <c r="W28" s="168" t="s">
        <v>98</v>
      </c>
      <c r="X28" s="169"/>
      <c r="Y28" s="169"/>
      <c r="Z28" s="169"/>
      <c r="AA28" s="169"/>
      <c r="AB28" s="170"/>
    </row>
    <row r="29" spans="2:28" ht="15" thickBot="1" x14ac:dyDescent="0.35">
      <c r="B29" s="240"/>
      <c r="C29" s="244"/>
      <c r="D29" s="244"/>
      <c r="E29" s="177" t="s">
        <v>18</v>
      </c>
      <c r="F29" s="178"/>
      <c r="G29" s="177" t="s">
        <v>19</v>
      </c>
      <c r="H29" s="178"/>
      <c r="I29" s="179" t="s">
        <v>20</v>
      </c>
      <c r="J29" s="178"/>
      <c r="K29" s="177" t="s">
        <v>18</v>
      </c>
      <c r="L29" s="178"/>
      <c r="M29" s="177" t="s">
        <v>19</v>
      </c>
      <c r="N29" s="178"/>
      <c r="O29" s="179" t="s">
        <v>20</v>
      </c>
      <c r="P29" s="178"/>
      <c r="Q29" s="177" t="s">
        <v>18</v>
      </c>
      <c r="R29" s="178"/>
      <c r="S29" s="177" t="s">
        <v>19</v>
      </c>
      <c r="T29" s="178"/>
      <c r="U29" s="179" t="s">
        <v>20</v>
      </c>
      <c r="V29" s="178"/>
      <c r="W29" s="177" t="s">
        <v>18</v>
      </c>
      <c r="X29" s="178"/>
      <c r="Y29" s="177" t="s">
        <v>19</v>
      </c>
      <c r="Z29" s="178"/>
      <c r="AA29" s="179" t="s">
        <v>20</v>
      </c>
      <c r="AB29" s="178"/>
    </row>
    <row r="30" spans="2:28" ht="15" thickBot="1" x14ac:dyDescent="0.35">
      <c r="B30" s="241"/>
      <c r="C30" s="196"/>
      <c r="D30" s="196"/>
      <c r="E30" s="9" t="s">
        <v>21</v>
      </c>
      <c r="F30" s="9" t="s">
        <v>22</v>
      </c>
      <c r="G30" s="9" t="s">
        <v>23</v>
      </c>
      <c r="H30" s="9" t="s">
        <v>24</v>
      </c>
      <c r="I30" s="9" t="s">
        <v>25</v>
      </c>
      <c r="J30" s="9" t="s">
        <v>26</v>
      </c>
      <c r="K30" s="9" t="s">
        <v>21</v>
      </c>
      <c r="L30" s="9" t="s">
        <v>22</v>
      </c>
      <c r="M30" s="9" t="s">
        <v>23</v>
      </c>
      <c r="N30" s="9" t="s">
        <v>24</v>
      </c>
      <c r="O30" s="9" t="s">
        <v>25</v>
      </c>
      <c r="P30" s="9" t="s">
        <v>26</v>
      </c>
      <c r="Q30" s="9" t="s">
        <v>21</v>
      </c>
      <c r="R30" s="9" t="s">
        <v>22</v>
      </c>
      <c r="S30" s="9" t="s">
        <v>23</v>
      </c>
      <c r="T30" s="9" t="s">
        <v>24</v>
      </c>
      <c r="U30" s="9" t="s">
        <v>25</v>
      </c>
      <c r="V30" s="9" t="s">
        <v>26</v>
      </c>
      <c r="W30" s="9" t="s">
        <v>21</v>
      </c>
      <c r="X30" s="9" t="s">
        <v>22</v>
      </c>
      <c r="Y30" s="9" t="s">
        <v>23</v>
      </c>
      <c r="Z30" s="9" t="s">
        <v>24</v>
      </c>
      <c r="AA30" s="9" t="s">
        <v>25</v>
      </c>
      <c r="AB30" s="9" t="s">
        <v>26</v>
      </c>
    </row>
    <row r="31" spans="2:28" ht="15" thickBot="1" x14ac:dyDescent="0.35">
      <c r="B31" s="180"/>
      <c r="C31" s="181"/>
      <c r="D31" s="182"/>
      <c r="E31" s="22">
        <v>461</v>
      </c>
      <c r="F31" s="138">
        <f>E31/494*100</f>
        <v>93.319838056680155</v>
      </c>
      <c r="G31" s="22">
        <v>33</v>
      </c>
      <c r="H31" s="138">
        <f>G31/494*100</f>
        <v>6.6801619433198383</v>
      </c>
      <c r="I31" s="22">
        <v>0</v>
      </c>
      <c r="J31" s="23">
        <v>0</v>
      </c>
      <c r="K31" s="22">
        <v>514</v>
      </c>
      <c r="L31" s="138">
        <f>K31/555*100</f>
        <v>92.612612612612608</v>
      </c>
      <c r="M31" s="24">
        <v>41</v>
      </c>
      <c r="N31" s="139">
        <f>M31/555*100</f>
        <v>7.3873873873873865</v>
      </c>
      <c r="O31" s="24">
        <v>0</v>
      </c>
      <c r="P31" s="140">
        <v>0</v>
      </c>
      <c r="Q31" s="24">
        <v>654</v>
      </c>
      <c r="R31" s="25">
        <f>Q31/703*100</f>
        <v>93.02987197724039</v>
      </c>
      <c r="S31" s="24">
        <v>49</v>
      </c>
      <c r="T31" s="139">
        <f>S31/703*100</f>
        <v>6.9701280227596012</v>
      </c>
      <c r="U31" s="24">
        <v>0</v>
      </c>
      <c r="V31" s="140">
        <v>0</v>
      </c>
      <c r="W31" s="24">
        <v>1479</v>
      </c>
      <c r="X31" s="140">
        <f>W31/1556*100</f>
        <v>95.051413881748076</v>
      </c>
      <c r="Y31" s="24">
        <v>77</v>
      </c>
      <c r="Z31" s="139">
        <f>Y31/1556*100</f>
        <v>4.948586118251928</v>
      </c>
      <c r="AA31" s="24">
        <v>0</v>
      </c>
      <c r="AB31" s="140">
        <v>0</v>
      </c>
    </row>
    <row r="32" spans="2:28" ht="15" thickBot="1" x14ac:dyDescent="0.35">
      <c r="B32" s="180" t="s">
        <v>27</v>
      </c>
      <c r="C32" s="181"/>
      <c r="D32" s="181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4"/>
    </row>
    <row r="33" spans="2:28" ht="18" customHeight="1" x14ac:dyDescent="0.3">
      <c r="B33" s="26" t="s">
        <v>28</v>
      </c>
      <c r="C33" s="21" t="s">
        <v>9</v>
      </c>
      <c r="D33" s="165"/>
      <c r="E33" s="27">
        <v>250</v>
      </c>
      <c r="F33" s="28">
        <f>E33/E31%</f>
        <v>54.229934924078087</v>
      </c>
      <c r="G33" s="29">
        <v>25</v>
      </c>
      <c r="H33" s="30">
        <f>G33/G31%</f>
        <v>75.757575757575751</v>
      </c>
      <c r="I33" s="31">
        <v>0</v>
      </c>
      <c r="J33" s="32">
        <v>0</v>
      </c>
      <c r="K33" s="33">
        <v>282</v>
      </c>
      <c r="L33" s="34">
        <f>K33/K31%</f>
        <v>54.863813229571988</v>
      </c>
      <c r="M33" s="33">
        <v>32</v>
      </c>
      <c r="N33" s="35">
        <f>M33/M31%</f>
        <v>78.048780487804876</v>
      </c>
      <c r="O33" s="31">
        <v>0</v>
      </c>
      <c r="P33" s="32">
        <v>0</v>
      </c>
      <c r="Q33" s="36">
        <v>439</v>
      </c>
      <c r="R33" s="37">
        <f>Q33/Q31%</f>
        <v>67.125382262996936</v>
      </c>
      <c r="S33" s="36">
        <v>37</v>
      </c>
      <c r="T33" s="38">
        <f>S33/S31%</f>
        <v>75.510204081632651</v>
      </c>
      <c r="U33" s="31">
        <v>0</v>
      </c>
      <c r="V33" s="32">
        <v>0</v>
      </c>
      <c r="W33" s="33">
        <v>1218</v>
      </c>
      <c r="X33" s="37">
        <f>W33/W31%</f>
        <v>82.352941176470594</v>
      </c>
      <c r="Y33" s="33">
        <v>64</v>
      </c>
      <c r="Z33" s="38">
        <f>Y33/Y31%</f>
        <v>83.116883116883116</v>
      </c>
      <c r="AA33" s="31">
        <v>0</v>
      </c>
      <c r="AB33" s="39">
        <v>0</v>
      </c>
    </row>
    <row r="34" spans="2:28" x14ac:dyDescent="0.3">
      <c r="B34" s="26" t="s">
        <v>29</v>
      </c>
      <c r="C34" s="21" t="s">
        <v>9</v>
      </c>
      <c r="D34" s="165"/>
      <c r="E34" s="40">
        <v>5</v>
      </c>
      <c r="F34" s="41">
        <f>E34/E31%</f>
        <v>1.0845986984815617</v>
      </c>
      <c r="G34" s="42"/>
      <c r="H34" s="43">
        <f>G34/G31%</f>
        <v>0</v>
      </c>
      <c r="I34" s="44">
        <v>0</v>
      </c>
      <c r="J34" s="45">
        <v>0</v>
      </c>
      <c r="K34" s="46">
        <v>6</v>
      </c>
      <c r="L34" s="47">
        <f>K34/K31%</f>
        <v>1.1673151750972763</v>
      </c>
      <c r="M34" s="48"/>
      <c r="N34" s="49">
        <f>M34/M31%</f>
        <v>0</v>
      </c>
      <c r="O34" s="44">
        <v>0</v>
      </c>
      <c r="P34" s="45">
        <v>0</v>
      </c>
      <c r="Q34" s="46">
        <v>7</v>
      </c>
      <c r="R34" s="50">
        <f>Q34/Q31%</f>
        <v>1.070336391437309</v>
      </c>
      <c r="S34" s="46"/>
      <c r="T34" s="51">
        <f>S34/S31%</f>
        <v>0</v>
      </c>
      <c r="U34" s="44">
        <v>0</v>
      </c>
      <c r="V34" s="45">
        <v>0</v>
      </c>
      <c r="W34" s="46">
        <v>5</v>
      </c>
      <c r="X34" s="50">
        <f>W34/W31%</f>
        <v>0.33806626098715348</v>
      </c>
      <c r="Y34" s="46"/>
      <c r="Z34" s="51">
        <f>Y34/Y31%</f>
        <v>0</v>
      </c>
      <c r="AA34" s="44">
        <v>0</v>
      </c>
      <c r="AB34" s="52">
        <v>0</v>
      </c>
    </row>
    <row r="35" spans="2:28" x14ac:dyDescent="0.3">
      <c r="B35" s="26" t="s">
        <v>30</v>
      </c>
      <c r="C35" s="21" t="s">
        <v>9</v>
      </c>
      <c r="D35" s="189"/>
      <c r="E35" s="53">
        <f>E33+E34</f>
        <v>255</v>
      </c>
      <c r="F35" s="54"/>
      <c r="G35" s="55">
        <f>G33+G34</f>
        <v>25</v>
      </c>
      <c r="H35" s="56"/>
      <c r="I35" s="57">
        <v>0</v>
      </c>
      <c r="J35" s="58">
        <v>0</v>
      </c>
      <c r="K35" s="57">
        <f>K33+K34</f>
        <v>288</v>
      </c>
      <c r="L35" s="59"/>
      <c r="M35" s="60">
        <f>M33+M34</f>
        <v>32</v>
      </c>
      <c r="N35" s="61"/>
      <c r="O35" s="62">
        <v>0</v>
      </c>
      <c r="P35" s="63"/>
      <c r="Q35" s="57">
        <f>SUM(Q33:Q34)</f>
        <v>446</v>
      </c>
      <c r="R35" s="64"/>
      <c r="S35" s="57">
        <f>SUM(S33:S34)</f>
        <v>37</v>
      </c>
      <c r="T35" s="64"/>
      <c r="U35" s="62">
        <v>0</v>
      </c>
      <c r="V35" s="63"/>
      <c r="W35" s="57">
        <f>SUM(W33:W34)</f>
        <v>1223</v>
      </c>
      <c r="X35" s="64"/>
      <c r="Y35" s="57">
        <f>SUM(Y33:Y34)</f>
        <v>64</v>
      </c>
      <c r="Z35" s="64"/>
      <c r="AA35" s="65"/>
      <c r="AB35" s="64"/>
    </row>
    <row r="36" spans="2:28" x14ac:dyDescent="0.3">
      <c r="B36" s="185" t="s">
        <v>31</v>
      </c>
      <c r="C36" s="186"/>
      <c r="D36" s="186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8"/>
    </row>
    <row r="37" spans="2:28" x14ac:dyDescent="0.3">
      <c r="B37" s="26" t="s">
        <v>32</v>
      </c>
      <c r="C37" s="6" t="s">
        <v>9</v>
      </c>
      <c r="E37" s="40">
        <v>0</v>
      </c>
      <c r="F37" s="41"/>
      <c r="G37" s="42"/>
      <c r="H37" s="43"/>
      <c r="I37" s="44"/>
      <c r="J37" s="45"/>
      <c r="K37" s="46"/>
      <c r="L37" s="47"/>
      <c r="M37" s="48"/>
      <c r="N37" s="49"/>
      <c r="O37" s="44"/>
      <c r="P37" s="45"/>
      <c r="Q37" s="46"/>
      <c r="R37" s="50"/>
      <c r="S37" s="46"/>
      <c r="T37" s="51"/>
      <c r="U37" s="44"/>
      <c r="V37" s="45"/>
      <c r="W37" s="46"/>
      <c r="X37" s="50"/>
      <c r="Y37" s="46"/>
      <c r="Z37" s="51"/>
      <c r="AA37" s="44"/>
      <c r="AB37" s="52"/>
    </row>
    <row r="38" spans="2:28" x14ac:dyDescent="0.3">
      <c r="B38" s="26" t="s">
        <v>33</v>
      </c>
      <c r="C38" s="21" t="s">
        <v>9</v>
      </c>
      <c r="E38" s="40">
        <v>206</v>
      </c>
      <c r="F38" s="41">
        <f>E39/E38%</f>
        <v>100</v>
      </c>
      <c r="G38" s="42">
        <v>8</v>
      </c>
      <c r="H38" s="43">
        <f>G38/G35%</f>
        <v>32</v>
      </c>
      <c r="I38" s="44">
        <v>0</v>
      </c>
      <c r="J38" s="45">
        <v>0</v>
      </c>
      <c r="K38" s="46">
        <v>226</v>
      </c>
      <c r="L38" s="47">
        <f>K38/K39%</f>
        <v>100.00000000000001</v>
      </c>
      <c r="M38" s="48">
        <v>9</v>
      </c>
      <c r="N38" s="49">
        <f>M38/M35%</f>
        <v>28.125</v>
      </c>
      <c r="O38" s="44">
        <v>0</v>
      </c>
      <c r="P38" s="45">
        <v>0</v>
      </c>
      <c r="Q38" s="46">
        <v>208</v>
      </c>
      <c r="R38" s="50">
        <f>Q38/Q35%</f>
        <v>46.63677130044843</v>
      </c>
      <c r="S38" s="46">
        <v>12</v>
      </c>
      <c r="T38" s="51">
        <f>S38/S35%</f>
        <v>32.432432432432435</v>
      </c>
      <c r="U38" s="44">
        <v>0</v>
      </c>
      <c r="V38" s="45">
        <v>0</v>
      </c>
      <c r="W38" s="46">
        <v>256</v>
      </c>
      <c r="X38" s="50">
        <f>W38/W35%</f>
        <v>20.932134096484056</v>
      </c>
      <c r="Y38" s="46">
        <v>13</v>
      </c>
      <c r="Z38" s="51">
        <f>Y38/Y35%</f>
        <v>20.3125</v>
      </c>
      <c r="AA38" s="44">
        <v>0</v>
      </c>
      <c r="AB38" s="52">
        <v>0</v>
      </c>
    </row>
    <row r="39" spans="2:28" ht="15" thickBot="1" x14ac:dyDescent="0.35">
      <c r="B39" s="66" t="s">
        <v>34</v>
      </c>
      <c r="C39" s="8" t="s">
        <v>9</v>
      </c>
      <c r="D39" s="67"/>
      <c r="E39" s="147">
        <f>SUM(E37:E38)</f>
        <v>206</v>
      </c>
      <c r="F39" s="68"/>
      <c r="G39" s="147">
        <f>SUM(G37:G38)</f>
        <v>8</v>
      </c>
      <c r="H39" s="69"/>
      <c r="I39" s="16"/>
      <c r="J39" s="69"/>
      <c r="K39" s="147">
        <f>SUM(K37:K38)</f>
        <v>226</v>
      </c>
      <c r="L39" s="69"/>
      <c r="M39" s="147">
        <f>SUM(M37:M38)</f>
        <v>9</v>
      </c>
      <c r="N39" s="69"/>
      <c r="O39" s="16"/>
      <c r="P39" s="69"/>
      <c r="Q39" s="147">
        <f>SUM(Q37:Q38)</f>
        <v>208</v>
      </c>
      <c r="R39" s="69"/>
      <c r="S39" s="147">
        <f>SUM(S37:S38)</f>
        <v>12</v>
      </c>
      <c r="T39" s="69"/>
      <c r="U39" s="16"/>
      <c r="V39" s="69"/>
      <c r="W39" s="147">
        <f>SUM(W37:W38)</f>
        <v>256</v>
      </c>
      <c r="X39" s="69"/>
      <c r="Y39" s="147">
        <f>SUM(Y37:Y38)</f>
        <v>13</v>
      </c>
      <c r="Z39" s="69"/>
      <c r="AA39" s="16"/>
      <c r="AB39" s="69"/>
    </row>
    <row r="40" spans="2:28" x14ac:dyDescent="0.3">
      <c r="C40" s="1"/>
      <c r="Y40" s="148"/>
    </row>
    <row r="41" spans="2:28" ht="15" thickBot="1" x14ac:dyDescent="0.35"/>
    <row r="42" spans="2:28" ht="14.4" customHeight="1" x14ac:dyDescent="0.3">
      <c r="B42" s="171" t="s">
        <v>35</v>
      </c>
      <c r="C42" s="172"/>
      <c r="D42" s="172"/>
      <c r="E42" s="172"/>
      <c r="F42" s="172"/>
      <c r="G42" s="172"/>
      <c r="H42" s="172"/>
      <c r="I42" s="172"/>
      <c r="J42" s="172"/>
      <c r="K42" s="172"/>
      <c r="L42" s="173"/>
    </row>
    <row r="43" spans="2:28" ht="15" thickBot="1" x14ac:dyDescent="0.35">
      <c r="B43" s="174"/>
      <c r="C43" s="175"/>
      <c r="D43" s="175"/>
      <c r="E43" s="175"/>
      <c r="F43" s="175"/>
      <c r="G43" s="175"/>
      <c r="H43" s="175"/>
      <c r="I43" s="175"/>
      <c r="J43" s="175"/>
      <c r="K43" s="175"/>
      <c r="L43" s="176"/>
      <c r="M43" s="4"/>
      <c r="N43" s="4"/>
      <c r="O43" s="4"/>
      <c r="P43" s="4"/>
      <c r="Q43" s="4"/>
    </row>
    <row r="44" spans="2:28" ht="28.95" customHeight="1" thickBot="1" x14ac:dyDescent="0.35">
      <c r="B44" s="205" t="s">
        <v>3</v>
      </c>
      <c r="C44" s="195" t="s">
        <v>4</v>
      </c>
      <c r="D44" s="195" t="s">
        <v>5</v>
      </c>
      <c r="E44" s="168" t="s">
        <v>95</v>
      </c>
      <c r="F44" s="170"/>
      <c r="G44" s="168" t="s">
        <v>96</v>
      </c>
      <c r="H44" s="170"/>
      <c r="I44" s="168" t="s">
        <v>97</v>
      </c>
      <c r="J44" s="170"/>
      <c r="K44" s="168" t="s">
        <v>98</v>
      </c>
      <c r="L44" s="170"/>
      <c r="M44" s="7"/>
      <c r="N44" s="7"/>
      <c r="O44" s="7"/>
      <c r="P44" s="7"/>
      <c r="Q44" s="7"/>
    </row>
    <row r="45" spans="2:28" ht="15" thickBot="1" x14ac:dyDescent="0.35">
      <c r="B45" s="241"/>
      <c r="C45" s="196"/>
      <c r="D45" s="196"/>
      <c r="E45" s="9" t="s">
        <v>6</v>
      </c>
      <c r="F45" s="9" t="s">
        <v>7</v>
      </c>
      <c r="G45" s="9" t="s">
        <v>6</v>
      </c>
      <c r="H45" s="9" t="s">
        <v>7</v>
      </c>
      <c r="I45" s="9" t="s">
        <v>6</v>
      </c>
      <c r="J45" s="9" t="s">
        <v>7</v>
      </c>
      <c r="K45" s="9" t="s">
        <v>6</v>
      </c>
      <c r="L45" s="9" t="s">
        <v>7</v>
      </c>
    </row>
    <row r="46" spans="2:28" x14ac:dyDescent="0.3">
      <c r="B46" s="70" t="s">
        <v>36</v>
      </c>
      <c r="C46" s="71" t="s">
        <v>37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</row>
    <row r="47" spans="2:28" x14ac:dyDescent="0.3">
      <c r="B47" s="73" t="s">
        <v>38</v>
      </c>
      <c r="C47" s="74" t="s">
        <v>37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</row>
    <row r="48" spans="2:28" x14ac:dyDescent="0.3">
      <c r="B48" s="76" t="s">
        <v>39</v>
      </c>
      <c r="C48" s="77" t="s">
        <v>37</v>
      </c>
      <c r="D48" s="78">
        <v>0</v>
      </c>
      <c r="E48" s="79">
        <v>0</v>
      </c>
      <c r="F48" s="79">
        <v>0</v>
      </c>
      <c r="G48" s="79">
        <v>0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7" x14ac:dyDescent="0.3">
      <c r="C49" s="1"/>
    </row>
    <row r="50" spans="2:17" x14ac:dyDescent="0.3">
      <c r="C50" s="1"/>
    </row>
    <row r="51" spans="2:17" x14ac:dyDescent="0.3">
      <c r="G51" s="2" t="s">
        <v>40</v>
      </c>
    </row>
    <row r="52" spans="2:17" x14ac:dyDescent="0.3">
      <c r="B52" s="171" t="s">
        <v>99</v>
      </c>
      <c r="C52" s="172"/>
      <c r="D52" s="172"/>
      <c r="E52" s="172"/>
      <c r="F52" s="172"/>
      <c r="G52" s="172"/>
      <c r="H52" s="172"/>
      <c r="I52" s="172"/>
      <c r="J52" s="172"/>
      <c r="K52" s="172"/>
      <c r="L52" s="173"/>
    </row>
    <row r="53" spans="2:17" ht="15" thickBot="1" x14ac:dyDescent="0.35">
      <c r="B53" s="174"/>
      <c r="C53" s="175"/>
      <c r="D53" s="175"/>
      <c r="E53" s="175"/>
      <c r="F53" s="175"/>
      <c r="G53" s="175"/>
      <c r="H53" s="175"/>
      <c r="I53" s="175"/>
      <c r="J53" s="175"/>
      <c r="K53" s="175"/>
      <c r="L53" s="176"/>
      <c r="M53" s="4"/>
      <c r="N53" s="4"/>
      <c r="O53" s="4"/>
      <c r="P53" s="4"/>
      <c r="Q53" s="4"/>
    </row>
    <row r="54" spans="2:17" ht="28.95" customHeight="1" thickBot="1" x14ac:dyDescent="0.35">
      <c r="B54" s="205" t="s">
        <v>3</v>
      </c>
      <c r="C54" s="195" t="s">
        <v>4</v>
      </c>
      <c r="D54" s="195" t="s">
        <v>5</v>
      </c>
      <c r="E54" s="168" t="s">
        <v>95</v>
      </c>
      <c r="F54" s="170"/>
      <c r="G54" s="168" t="s">
        <v>96</v>
      </c>
      <c r="H54" s="170"/>
      <c r="I54" s="168" t="s">
        <v>97</v>
      </c>
      <c r="J54" s="170"/>
      <c r="K54" s="168" t="s">
        <v>98</v>
      </c>
      <c r="L54" s="170"/>
      <c r="M54" s="7"/>
      <c r="N54" s="7"/>
      <c r="O54" s="7"/>
      <c r="P54" s="7"/>
      <c r="Q54" s="7"/>
    </row>
    <row r="55" spans="2:17" ht="15" thickBot="1" x14ac:dyDescent="0.35">
      <c r="B55" s="241"/>
      <c r="C55" s="196"/>
      <c r="D55" s="196"/>
      <c r="E55" s="9" t="s">
        <v>6</v>
      </c>
      <c r="F55" s="9" t="s">
        <v>7</v>
      </c>
      <c r="G55" s="9" t="s">
        <v>6</v>
      </c>
      <c r="H55" s="9" t="s">
        <v>7</v>
      </c>
      <c r="I55" s="9" t="s">
        <v>6</v>
      </c>
      <c r="J55" s="9" t="s">
        <v>7</v>
      </c>
      <c r="K55" s="9" t="s">
        <v>6</v>
      </c>
      <c r="L55" s="9" t="s">
        <v>7</v>
      </c>
    </row>
    <row r="56" spans="2:17" x14ac:dyDescent="0.3">
      <c r="B56" s="10" t="s">
        <v>41</v>
      </c>
      <c r="C56" s="11" t="s">
        <v>9</v>
      </c>
      <c r="D56" s="12"/>
      <c r="E56" s="80">
        <v>33</v>
      </c>
      <c r="F56" s="81">
        <v>6.7000000000000004E-2</v>
      </c>
      <c r="G56" s="80">
        <v>43</v>
      </c>
      <c r="H56" s="81">
        <v>0.08</v>
      </c>
      <c r="I56" s="80">
        <v>49</v>
      </c>
      <c r="J56" s="81">
        <v>7.0000000000000007E-2</v>
      </c>
      <c r="K56" s="80">
        <v>77</v>
      </c>
      <c r="L56" s="82">
        <v>0.05</v>
      </c>
    </row>
    <row r="57" spans="2:17" ht="28.95" customHeight="1" x14ac:dyDescent="0.3">
      <c r="B57" s="191" t="s">
        <v>42</v>
      </c>
      <c r="C57" s="192"/>
      <c r="D57" s="192"/>
      <c r="E57" s="192"/>
      <c r="F57" s="192"/>
      <c r="G57" s="192"/>
      <c r="H57" s="192"/>
      <c r="I57" s="192"/>
      <c r="J57" s="192"/>
      <c r="K57" s="192"/>
      <c r="L57" s="193"/>
    </row>
    <row r="58" spans="2:17" ht="13.2" customHeight="1" x14ac:dyDescent="0.3">
      <c r="B58" s="83" t="s">
        <v>43</v>
      </c>
      <c r="C58" s="6"/>
      <c r="D58" s="6"/>
      <c r="E58" s="84">
        <v>2</v>
      </c>
      <c r="F58" s="6"/>
      <c r="G58" s="84">
        <v>2</v>
      </c>
      <c r="H58" s="6"/>
      <c r="I58" s="84">
        <v>2</v>
      </c>
      <c r="J58" s="6"/>
      <c r="K58" s="84">
        <v>2</v>
      </c>
      <c r="L58" s="85"/>
    </row>
    <row r="59" spans="2:17" x14ac:dyDescent="0.3">
      <c r="B59" s="86" t="s">
        <v>10</v>
      </c>
      <c r="C59" s="87" t="s">
        <v>9</v>
      </c>
      <c r="D59" s="88"/>
      <c r="E59" s="89">
        <v>0</v>
      </c>
      <c r="F59" s="14">
        <f>E59/E56%</f>
        <v>0</v>
      </c>
      <c r="G59" s="89">
        <v>0</v>
      </c>
      <c r="H59" s="90">
        <f>G59/G56%</f>
        <v>0</v>
      </c>
      <c r="I59" s="89">
        <v>0</v>
      </c>
      <c r="J59" s="90">
        <f>I59/I56%</f>
        <v>0</v>
      </c>
      <c r="K59" s="89">
        <v>1</v>
      </c>
      <c r="L59" s="91">
        <f>K59/K56%</f>
        <v>1.2987012987012987</v>
      </c>
    </row>
    <row r="60" spans="2:17" x14ac:dyDescent="0.3">
      <c r="B60" s="86" t="s">
        <v>11</v>
      </c>
      <c r="C60" s="87" t="s">
        <v>9</v>
      </c>
      <c r="D60" s="88"/>
      <c r="E60" s="89">
        <v>4</v>
      </c>
      <c r="F60" s="92">
        <f>E60/E56%</f>
        <v>12.121212121212121</v>
      </c>
      <c r="G60" s="89">
        <v>3</v>
      </c>
      <c r="H60" s="93">
        <f>G60/G56%</f>
        <v>6.9767441860465116</v>
      </c>
      <c r="I60" s="89">
        <v>4</v>
      </c>
      <c r="J60" s="93">
        <f>I60/I56%</f>
        <v>8.1632653061224492</v>
      </c>
      <c r="K60" s="89">
        <v>6</v>
      </c>
      <c r="L60" s="93">
        <f>K60/K56%</f>
        <v>7.7922077922077921</v>
      </c>
    </row>
    <row r="61" spans="2:17" x14ac:dyDescent="0.3">
      <c r="B61" s="86" t="s">
        <v>12</v>
      </c>
      <c r="C61" s="87" t="s">
        <v>9</v>
      </c>
      <c r="D61" s="88"/>
      <c r="E61" s="89">
        <v>0</v>
      </c>
      <c r="F61" s="14">
        <f>E61/E56%</f>
        <v>0</v>
      </c>
      <c r="G61" s="89">
        <v>3</v>
      </c>
      <c r="H61" s="93">
        <f>G61/G56%</f>
        <v>6.9767441860465116</v>
      </c>
      <c r="I61" s="89">
        <v>4</v>
      </c>
      <c r="J61" s="93">
        <f>I61/I56%</f>
        <v>8.1632653061224492</v>
      </c>
      <c r="K61" s="89">
        <v>6</v>
      </c>
      <c r="L61" s="93">
        <f>K61/K56%</f>
        <v>7.7922077922077921</v>
      </c>
    </row>
    <row r="62" spans="2:17" x14ac:dyDescent="0.3">
      <c r="B62" s="86" t="s">
        <v>13</v>
      </c>
      <c r="C62" s="87" t="s">
        <v>9</v>
      </c>
      <c r="D62" s="88"/>
      <c r="E62" s="94">
        <v>14</v>
      </c>
      <c r="F62" s="92">
        <f>E62/E56%</f>
        <v>42.424242424242422</v>
      </c>
      <c r="G62" s="89">
        <v>16</v>
      </c>
      <c r="H62" s="93">
        <f>G62/G56%</f>
        <v>37.209302325581397</v>
      </c>
      <c r="I62" s="89">
        <v>19</v>
      </c>
      <c r="J62" s="93">
        <f>I62/I56%</f>
        <v>38.775510204081634</v>
      </c>
      <c r="K62" s="89">
        <v>18</v>
      </c>
      <c r="L62" s="93">
        <f>K62/K56%</f>
        <v>23.376623376623375</v>
      </c>
    </row>
    <row r="63" spans="2:17" x14ac:dyDescent="0.3">
      <c r="B63" s="86" t="s">
        <v>14</v>
      </c>
      <c r="C63" s="87" t="s">
        <v>9</v>
      </c>
      <c r="D63" s="88"/>
      <c r="E63" s="89">
        <v>0</v>
      </c>
      <c r="F63" s="14">
        <f>E63/E56%</f>
        <v>0</v>
      </c>
      <c r="G63" s="89">
        <v>0</v>
      </c>
      <c r="H63" s="90">
        <f>G63/G56%</f>
        <v>0</v>
      </c>
      <c r="I63" s="89">
        <v>0</v>
      </c>
      <c r="J63" s="90">
        <f>I63/I56%</f>
        <v>0</v>
      </c>
      <c r="K63" s="89">
        <v>0</v>
      </c>
      <c r="L63" s="90">
        <f>K63/K56%</f>
        <v>0</v>
      </c>
    </row>
    <row r="64" spans="2:17" x14ac:dyDescent="0.3">
      <c r="B64" s="95" t="s">
        <v>15</v>
      </c>
      <c r="C64" s="96" t="s">
        <v>9</v>
      </c>
      <c r="D64" s="97"/>
      <c r="E64" s="98">
        <v>15</v>
      </c>
      <c r="F64" s="99">
        <f>E64/E56%</f>
        <v>45.454545454545453</v>
      </c>
      <c r="G64" s="98">
        <v>21</v>
      </c>
      <c r="H64" s="99">
        <f>G64/G56%</f>
        <v>48.837209302325583</v>
      </c>
      <c r="I64" s="98">
        <v>22</v>
      </c>
      <c r="J64" s="99">
        <f>I64/I56%</f>
        <v>44.897959183673471</v>
      </c>
      <c r="K64" s="98">
        <v>46</v>
      </c>
      <c r="L64" s="99">
        <f>K64/K56%</f>
        <v>59.740259740259738</v>
      </c>
    </row>
    <row r="65" spans="2:12" x14ac:dyDescent="0.3">
      <c r="C65" s="1"/>
    </row>
    <row r="66" spans="2:12" x14ac:dyDescent="0.3">
      <c r="C66" s="1"/>
    </row>
    <row r="67" spans="2:12" x14ac:dyDescent="0.3">
      <c r="C67" s="1"/>
    </row>
    <row r="68" spans="2:12" x14ac:dyDescent="0.3">
      <c r="B68" s="269" t="s">
        <v>44</v>
      </c>
      <c r="C68" s="270"/>
      <c r="D68" s="270"/>
      <c r="E68" s="270"/>
      <c r="F68" s="270"/>
      <c r="G68" s="270"/>
      <c r="H68" s="270"/>
      <c r="I68" s="270"/>
      <c r="J68" s="270"/>
      <c r="K68" s="270"/>
      <c r="L68" s="271"/>
    </row>
    <row r="69" spans="2:12" ht="15" thickBot="1" x14ac:dyDescent="0.35">
      <c r="B69" s="272"/>
      <c r="C69" s="175"/>
      <c r="D69" s="175"/>
      <c r="E69" s="175"/>
      <c r="F69" s="175"/>
      <c r="G69" s="175"/>
      <c r="H69" s="175"/>
      <c r="I69" s="175"/>
      <c r="J69" s="175"/>
      <c r="K69" s="175"/>
      <c r="L69" s="273"/>
    </row>
    <row r="70" spans="2:12" x14ac:dyDescent="0.3">
      <c r="B70" s="242" t="s">
        <v>3</v>
      </c>
      <c r="C70" s="195" t="s">
        <v>4</v>
      </c>
      <c r="D70" s="195" t="s">
        <v>5</v>
      </c>
      <c r="E70" s="263" t="s">
        <v>95</v>
      </c>
      <c r="F70" s="264"/>
      <c r="G70" s="263" t="s">
        <v>96</v>
      </c>
      <c r="H70" s="264"/>
      <c r="I70" s="263" t="s">
        <v>97</v>
      </c>
      <c r="J70" s="264"/>
      <c r="K70" s="263" t="s">
        <v>98</v>
      </c>
      <c r="L70" s="267"/>
    </row>
    <row r="71" spans="2:12" ht="15" thickBot="1" x14ac:dyDescent="0.35">
      <c r="B71" s="243"/>
      <c r="C71" s="196"/>
      <c r="D71" s="196"/>
      <c r="E71" s="265"/>
      <c r="F71" s="266"/>
      <c r="G71" s="265"/>
      <c r="H71" s="266"/>
      <c r="I71" s="265"/>
      <c r="J71" s="266"/>
      <c r="K71" s="265"/>
      <c r="L71" s="268"/>
    </row>
    <row r="72" spans="2:12" ht="28.8" x14ac:dyDescent="0.3">
      <c r="B72" s="141" t="s">
        <v>45</v>
      </c>
      <c r="C72" s="6" t="s">
        <v>46</v>
      </c>
      <c r="D72" s="101"/>
      <c r="E72" s="161">
        <v>11</v>
      </c>
      <c r="F72" s="162"/>
      <c r="G72" s="161">
        <v>38</v>
      </c>
      <c r="H72" s="162"/>
      <c r="I72" s="161">
        <v>44</v>
      </c>
      <c r="J72" s="162"/>
      <c r="K72" s="161">
        <v>56</v>
      </c>
      <c r="L72" s="194"/>
    </row>
    <row r="73" spans="2:12" ht="29.4" thickBot="1" x14ac:dyDescent="0.35">
      <c r="B73" s="142" t="s">
        <v>91</v>
      </c>
      <c r="C73" s="8" t="s">
        <v>37</v>
      </c>
      <c r="D73" s="102"/>
      <c r="E73" s="197" t="s">
        <v>89</v>
      </c>
      <c r="F73" s="198"/>
      <c r="G73" s="197" t="s">
        <v>89</v>
      </c>
      <c r="H73" s="198"/>
      <c r="I73" s="197">
        <v>0.94</v>
      </c>
      <c r="J73" s="198"/>
      <c r="K73" s="197">
        <v>0.96</v>
      </c>
      <c r="L73" s="199"/>
    </row>
    <row r="74" spans="2:12" ht="28.8" x14ac:dyDescent="0.3">
      <c r="B74" s="143" t="s">
        <v>92</v>
      </c>
      <c r="C74" s="144" t="s">
        <v>37</v>
      </c>
      <c r="D74" s="145"/>
      <c r="E74" s="201" t="s">
        <v>89</v>
      </c>
      <c r="F74" s="202"/>
      <c r="G74" s="201" t="s">
        <v>89</v>
      </c>
      <c r="H74" s="202"/>
      <c r="I74" s="201">
        <v>0.94</v>
      </c>
      <c r="J74" s="202"/>
      <c r="K74" s="201">
        <v>0.92</v>
      </c>
      <c r="L74" s="247"/>
    </row>
    <row r="75" spans="2:12" x14ac:dyDescent="0.3">
      <c r="C75" s="1"/>
    </row>
    <row r="76" spans="2:12" ht="15" thickBot="1" x14ac:dyDescent="0.35">
      <c r="C76" s="1"/>
    </row>
    <row r="77" spans="2:12" ht="15" thickBot="1" x14ac:dyDescent="0.35">
      <c r="B77" s="200" t="s">
        <v>48</v>
      </c>
      <c r="C77" s="200"/>
      <c r="D77" s="200"/>
      <c r="E77" s="200"/>
      <c r="F77" s="200"/>
      <c r="G77" s="200"/>
      <c r="H77" s="200"/>
      <c r="I77" s="200"/>
      <c r="J77" s="200"/>
      <c r="K77" s="200"/>
      <c r="L77" s="200"/>
    </row>
    <row r="78" spans="2:12" ht="15" thickBot="1" x14ac:dyDescent="0.35"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</row>
    <row r="79" spans="2:12" ht="15" thickBot="1" x14ac:dyDescent="0.35">
      <c r="B79" s="167" t="s">
        <v>3</v>
      </c>
      <c r="C79" s="167" t="s">
        <v>4</v>
      </c>
      <c r="D79" s="167" t="s">
        <v>5</v>
      </c>
      <c r="E79" s="263" t="s">
        <v>95</v>
      </c>
      <c r="F79" s="264"/>
      <c r="G79" s="263" t="s">
        <v>96</v>
      </c>
      <c r="H79" s="264"/>
      <c r="I79" s="263" t="s">
        <v>97</v>
      </c>
      <c r="J79" s="264"/>
      <c r="K79" s="263" t="s">
        <v>98</v>
      </c>
      <c r="L79" s="267"/>
    </row>
    <row r="80" spans="2:12" ht="15" thickBot="1" x14ac:dyDescent="0.35">
      <c r="B80" s="167"/>
      <c r="C80" s="167"/>
      <c r="D80" s="167"/>
      <c r="E80" s="265"/>
      <c r="F80" s="266"/>
      <c r="G80" s="265"/>
      <c r="H80" s="266"/>
      <c r="I80" s="265"/>
      <c r="J80" s="266"/>
      <c r="K80" s="265"/>
      <c r="L80" s="268"/>
    </row>
    <row r="81" spans="2:12" ht="15" thickBot="1" x14ac:dyDescent="0.35">
      <c r="B81" s="132" t="s">
        <v>49</v>
      </c>
      <c r="C81" s="114" t="s">
        <v>46</v>
      </c>
      <c r="D81" s="146"/>
      <c r="E81" s="190">
        <v>2</v>
      </c>
      <c r="F81" s="190"/>
      <c r="G81" s="190">
        <v>2</v>
      </c>
      <c r="H81" s="190"/>
      <c r="I81" s="190">
        <v>2</v>
      </c>
      <c r="J81" s="190"/>
      <c r="K81" s="190">
        <v>4</v>
      </c>
      <c r="L81" s="190"/>
    </row>
    <row r="82" spans="2:12" ht="29.4" thickBot="1" x14ac:dyDescent="0.35">
      <c r="B82" s="132" t="s">
        <v>47</v>
      </c>
      <c r="C82" s="114" t="s">
        <v>37</v>
      </c>
      <c r="D82" s="146"/>
      <c r="E82" s="190" t="s">
        <v>89</v>
      </c>
      <c r="F82" s="190"/>
      <c r="G82" s="190" t="s">
        <v>89</v>
      </c>
      <c r="H82" s="190"/>
      <c r="I82" s="190" t="s">
        <v>89</v>
      </c>
      <c r="J82" s="190"/>
      <c r="K82" s="190" t="s">
        <v>89</v>
      </c>
      <c r="L82" s="190"/>
    </row>
    <row r="83" spans="2:12" ht="30" customHeight="1" thickBot="1" x14ac:dyDescent="0.35">
      <c r="B83" s="132" t="s">
        <v>47</v>
      </c>
      <c r="C83" s="114" t="s">
        <v>37</v>
      </c>
      <c r="D83" s="146"/>
      <c r="E83" s="190" t="s">
        <v>89</v>
      </c>
      <c r="F83" s="190"/>
      <c r="G83" s="190" t="s">
        <v>89</v>
      </c>
      <c r="H83" s="190"/>
      <c r="I83" s="190" t="s">
        <v>89</v>
      </c>
      <c r="J83" s="190"/>
      <c r="K83" s="190" t="s">
        <v>89</v>
      </c>
      <c r="L83" s="190"/>
    </row>
    <row r="84" spans="2:12" x14ac:dyDescent="0.3">
      <c r="C84" s="1"/>
      <c r="E84" s="20"/>
      <c r="G84" s="20"/>
      <c r="H84" s="20"/>
      <c r="I84" s="20"/>
      <c r="J84" s="20"/>
      <c r="K84" s="20"/>
      <c r="L84" s="20"/>
    </row>
    <row r="85" spans="2:12" x14ac:dyDescent="0.3">
      <c r="C85" s="1"/>
      <c r="E85" s="20"/>
      <c r="G85" s="20"/>
      <c r="H85" s="20"/>
      <c r="I85" s="20"/>
      <c r="J85" s="20"/>
      <c r="K85" s="20"/>
      <c r="L85" s="20"/>
    </row>
    <row r="86" spans="2:12" x14ac:dyDescent="0.3">
      <c r="C86" s="1"/>
      <c r="E86" s="20"/>
      <c r="G86" s="20"/>
      <c r="H86" s="20"/>
      <c r="I86" s="20"/>
      <c r="J86" s="20"/>
      <c r="K86" s="20"/>
      <c r="L86" s="20"/>
    </row>
    <row r="87" spans="2:12" ht="14.4" customHeight="1" x14ac:dyDescent="0.3">
      <c r="B87" s="171" t="s">
        <v>50</v>
      </c>
      <c r="C87" s="172"/>
      <c r="D87" s="172"/>
      <c r="E87" s="172"/>
      <c r="F87" s="172"/>
      <c r="G87" s="172"/>
      <c r="H87" s="172"/>
      <c r="I87" s="172"/>
      <c r="J87" s="172"/>
      <c r="K87" s="172"/>
      <c r="L87" s="173"/>
    </row>
    <row r="88" spans="2:12" ht="15" thickBot="1" x14ac:dyDescent="0.35">
      <c r="B88" s="174"/>
      <c r="C88" s="175"/>
      <c r="D88" s="175"/>
      <c r="E88" s="175"/>
      <c r="F88" s="175"/>
      <c r="G88" s="175"/>
      <c r="H88" s="175"/>
      <c r="I88" s="175"/>
      <c r="J88" s="175"/>
      <c r="K88" s="175"/>
      <c r="L88" s="176"/>
    </row>
    <row r="89" spans="2:12" x14ac:dyDescent="0.3">
      <c r="B89" s="205" t="s">
        <v>3</v>
      </c>
      <c r="C89" s="195" t="s">
        <v>4</v>
      </c>
      <c r="D89" s="195" t="s">
        <v>5</v>
      </c>
      <c r="E89" s="263" t="s">
        <v>95</v>
      </c>
      <c r="F89" s="264"/>
      <c r="G89" s="263" t="s">
        <v>96</v>
      </c>
      <c r="H89" s="264"/>
      <c r="I89" s="263" t="s">
        <v>97</v>
      </c>
      <c r="J89" s="264"/>
      <c r="K89" s="263" t="s">
        <v>98</v>
      </c>
      <c r="L89" s="267"/>
    </row>
    <row r="90" spans="2:12" ht="15" thickBot="1" x14ac:dyDescent="0.35">
      <c r="B90" s="241"/>
      <c r="C90" s="196"/>
      <c r="D90" s="196"/>
      <c r="E90" s="265"/>
      <c r="F90" s="266"/>
      <c r="G90" s="265"/>
      <c r="H90" s="266"/>
      <c r="I90" s="265"/>
      <c r="J90" s="266"/>
      <c r="K90" s="265"/>
      <c r="L90" s="268"/>
    </row>
    <row r="91" spans="2:12" ht="18.600000000000001" customHeight="1" x14ac:dyDescent="0.3">
      <c r="B91" s="100" t="s">
        <v>51</v>
      </c>
      <c r="C91" s="6" t="s">
        <v>46</v>
      </c>
      <c r="D91" s="101"/>
      <c r="E91" s="161">
        <v>0</v>
      </c>
      <c r="F91" s="162"/>
      <c r="G91" s="161">
        <v>0</v>
      </c>
      <c r="H91" s="162"/>
      <c r="I91" s="161">
        <v>0</v>
      </c>
      <c r="J91" s="162"/>
      <c r="K91" s="161">
        <v>0</v>
      </c>
      <c r="L91" s="162"/>
    </row>
    <row r="92" spans="2:12" ht="21.6" customHeight="1" x14ac:dyDescent="0.3">
      <c r="B92" s="66" t="s">
        <v>100</v>
      </c>
      <c r="C92" s="8" t="s">
        <v>46</v>
      </c>
      <c r="D92" s="102"/>
      <c r="E92" s="163" t="s">
        <v>89</v>
      </c>
      <c r="F92" s="164"/>
      <c r="G92" s="163" t="s">
        <v>89</v>
      </c>
      <c r="H92" s="164"/>
      <c r="I92" s="163">
        <v>120</v>
      </c>
      <c r="J92" s="164"/>
      <c r="K92" s="163">
        <v>2918</v>
      </c>
      <c r="L92" s="164"/>
    </row>
    <row r="93" spans="2:12" ht="22.8" customHeight="1" x14ac:dyDescent="0.3">
      <c r="B93" s="66" t="s">
        <v>52</v>
      </c>
      <c r="C93" s="8" t="s">
        <v>46</v>
      </c>
      <c r="D93" s="102"/>
      <c r="E93" s="163"/>
      <c r="F93" s="164"/>
      <c r="G93" s="163"/>
      <c r="H93" s="164"/>
      <c r="I93" s="163"/>
      <c r="J93" s="164"/>
      <c r="K93" s="163"/>
      <c r="L93" s="164"/>
    </row>
    <row r="94" spans="2:12" x14ac:dyDescent="0.3">
      <c r="C94" s="1"/>
      <c r="E94" s="20"/>
      <c r="G94" s="20"/>
      <c r="H94" s="20"/>
      <c r="I94" s="20"/>
      <c r="J94" s="20"/>
      <c r="K94" s="20"/>
      <c r="L94" s="20"/>
    </row>
    <row r="95" spans="2:12" ht="15" thickBot="1" x14ac:dyDescent="0.35">
      <c r="C95" s="1"/>
    </row>
    <row r="96" spans="2:12" x14ac:dyDescent="0.3">
      <c r="B96" s="171" t="s">
        <v>53</v>
      </c>
      <c r="C96" s="172"/>
      <c r="D96" s="172"/>
      <c r="E96" s="172"/>
      <c r="F96" s="172"/>
      <c r="G96" s="172"/>
      <c r="H96" s="172"/>
      <c r="I96" s="172"/>
      <c r="J96" s="172"/>
      <c r="K96" s="172"/>
      <c r="L96" s="173"/>
    </row>
    <row r="97" spans="2:17" x14ac:dyDescent="0.3">
      <c r="B97" s="206"/>
      <c r="C97" s="207"/>
      <c r="D97" s="207"/>
      <c r="E97" s="207"/>
      <c r="F97" s="207"/>
      <c r="G97" s="207"/>
      <c r="H97" s="207"/>
      <c r="I97" s="207"/>
      <c r="J97" s="207"/>
      <c r="K97" s="207"/>
      <c r="L97" s="208"/>
      <c r="M97" s="4"/>
      <c r="N97" s="4"/>
      <c r="O97" s="4"/>
      <c r="P97" s="4"/>
      <c r="Q97" s="4"/>
    </row>
    <row r="98" spans="2:17" ht="28.95" customHeight="1" x14ac:dyDescent="0.3">
      <c r="B98" s="13" t="s">
        <v>3</v>
      </c>
      <c r="C98" s="180" t="s">
        <v>4</v>
      </c>
      <c r="D98" s="182"/>
      <c r="E98" s="168" t="s">
        <v>95</v>
      </c>
      <c r="F98" s="170"/>
      <c r="G98" s="168" t="s">
        <v>96</v>
      </c>
      <c r="H98" s="170"/>
      <c r="I98" s="168" t="s">
        <v>97</v>
      </c>
      <c r="J98" s="170"/>
      <c r="K98" s="168" t="s">
        <v>98</v>
      </c>
      <c r="L98" s="170"/>
      <c r="M98" s="7"/>
      <c r="N98" s="7"/>
      <c r="O98" s="7"/>
      <c r="P98" s="7"/>
      <c r="Q98" s="7"/>
    </row>
    <row r="99" spans="2:17" x14ac:dyDescent="0.3">
      <c r="B99" s="103" t="s">
        <v>54</v>
      </c>
      <c r="C99" s="259" t="s">
        <v>55</v>
      </c>
      <c r="D99" s="260"/>
      <c r="E99" s="203">
        <v>4.0999999999999996</v>
      </c>
      <c r="F99" s="204"/>
      <c r="G99" s="203">
        <v>4.2</v>
      </c>
      <c r="H99" s="204"/>
      <c r="I99" s="203">
        <v>3.2</v>
      </c>
      <c r="J99" s="204"/>
      <c r="K99" s="203">
        <v>2.5</v>
      </c>
      <c r="L99" s="204"/>
    </row>
    <row r="100" spans="2:17" x14ac:dyDescent="0.3">
      <c r="B100" s="15" t="s">
        <v>56</v>
      </c>
      <c r="C100" s="248" t="s">
        <v>55</v>
      </c>
      <c r="D100" s="249"/>
      <c r="E100" s="250">
        <v>35.5</v>
      </c>
      <c r="F100" s="251"/>
      <c r="G100" s="250">
        <v>35.700000000000003</v>
      </c>
      <c r="H100" s="251"/>
      <c r="I100" s="250">
        <v>36.299999999999997</v>
      </c>
      <c r="J100" s="251"/>
      <c r="K100" s="250">
        <v>33.4</v>
      </c>
      <c r="L100" s="251"/>
    </row>
    <row r="101" spans="2:17" x14ac:dyDescent="0.3">
      <c r="B101" s="212" t="s">
        <v>57</v>
      </c>
      <c r="C101" s="213"/>
      <c r="D101" s="213"/>
      <c r="E101" s="213"/>
      <c r="F101" s="213"/>
      <c r="G101" s="213"/>
      <c r="H101" s="213"/>
      <c r="I101" s="213"/>
      <c r="J101" s="213"/>
      <c r="K101" s="213"/>
      <c r="L101" s="252"/>
    </row>
    <row r="102" spans="2:17" x14ac:dyDescent="0.3">
      <c r="B102" s="253" t="s">
        <v>58</v>
      </c>
      <c r="C102" s="254"/>
      <c r="D102" s="255"/>
      <c r="E102" s="105">
        <v>251</v>
      </c>
      <c r="F102" s="105"/>
      <c r="G102" s="105">
        <v>295</v>
      </c>
      <c r="H102" s="105"/>
      <c r="I102" s="105">
        <v>354</v>
      </c>
      <c r="J102" s="105"/>
      <c r="K102" s="105">
        <v>792</v>
      </c>
      <c r="L102" s="105"/>
    </row>
    <row r="103" spans="2:17" x14ac:dyDescent="0.3">
      <c r="B103" s="256" t="s">
        <v>59</v>
      </c>
      <c r="C103" s="257"/>
      <c r="D103" s="258"/>
      <c r="E103" s="90">
        <v>169</v>
      </c>
      <c r="F103" s="90"/>
      <c r="G103" s="90">
        <v>163</v>
      </c>
      <c r="H103" s="90"/>
      <c r="I103" s="90">
        <v>204</v>
      </c>
      <c r="J103" s="90"/>
      <c r="K103" s="90">
        <v>495</v>
      </c>
      <c r="L103" s="90"/>
    </row>
    <row r="104" spans="2:17" x14ac:dyDescent="0.3">
      <c r="B104" s="256" t="s">
        <v>60</v>
      </c>
      <c r="C104" s="257"/>
      <c r="D104" s="258"/>
      <c r="E104" s="90">
        <v>51</v>
      </c>
      <c r="F104" s="90"/>
      <c r="G104" s="90">
        <v>62</v>
      </c>
      <c r="H104" s="90"/>
      <c r="I104" s="90">
        <v>99</v>
      </c>
      <c r="J104" s="90"/>
      <c r="K104" s="90">
        <v>181</v>
      </c>
      <c r="L104" s="90"/>
    </row>
    <row r="105" spans="2:17" x14ac:dyDescent="0.3">
      <c r="B105" s="209" t="s">
        <v>61</v>
      </c>
      <c r="C105" s="210"/>
      <c r="D105" s="211"/>
      <c r="E105" s="106">
        <v>23</v>
      </c>
      <c r="F105" s="106"/>
      <c r="G105" s="106">
        <v>35</v>
      </c>
      <c r="H105" s="106"/>
      <c r="I105" s="106">
        <v>46</v>
      </c>
      <c r="J105" s="106"/>
      <c r="K105" s="106">
        <v>88</v>
      </c>
      <c r="L105" s="106"/>
    </row>
    <row r="106" spans="2:17" x14ac:dyDescent="0.3">
      <c r="B106" s="212" t="s">
        <v>62</v>
      </c>
      <c r="C106" s="213"/>
      <c r="D106" s="213"/>
      <c r="E106" s="213"/>
      <c r="F106" s="213"/>
      <c r="G106" s="213"/>
      <c r="H106" s="213"/>
      <c r="I106" s="213"/>
      <c r="J106" s="213"/>
      <c r="K106" s="213"/>
      <c r="L106" s="107"/>
    </row>
    <row r="107" spans="2:17" x14ac:dyDescent="0.3">
      <c r="B107" s="214" t="s">
        <v>63</v>
      </c>
      <c r="C107" s="215"/>
      <c r="D107" s="216"/>
      <c r="E107" s="105">
        <v>469</v>
      </c>
      <c r="F107" s="105"/>
      <c r="G107" s="105">
        <v>518</v>
      </c>
      <c r="H107" s="105"/>
      <c r="I107" s="105">
        <v>660</v>
      </c>
      <c r="J107" s="105"/>
      <c r="K107" s="104">
        <v>1482</v>
      </c>
      <c r="L107" s="105"/>
    </row>
    <row r="108" spans="2:17" x14ac:dyDescent="0.3">
      <c r="B108" s="217" t="s">
        <v>64</v>
      </c>
      <c r="C108" s="218"/>
      <c r="D108" s="219"/>
      <c r="E108" s="90">
        <v>19</v>
      </c>
      <c r="F108" s="90"/>
      <c r="G108" s="90">
        <v>31</v>
      </c>
      <c r="H108" s="90"/>
      <c r="I108" s="90">
        <v>34</v>
      </c>
      <c r="J108" s="108"/>
      <c r="K108" s="109">
        <v>68</v>
      </c>
      <c r="L108" s="90"/>
    </row>
    <row r="109" spans="2:17" x14ac:dyDescent="0.3">
      <c r="B109" s="220" t="s">
        <v>65</v>
      </c>
      <c r="C109" s="221"/>
      <c r="D109" s="222"/>
      <c r="E109" s="106">
        <v>6</v>
      </c>
      <c r="F109" s="106"/>
      <c r="G109" s="106">
        <v>6</v>
      </c>
      <c r="H109" s="106"/>
      <c r="I109" s="106">
        <v>9</v>
      </c>
      <c r="J109" s="106"/>
      <c r="K109" s="110">
        <v>6</v>
      </c>
      <c r="L109" s="106"/>
    </row>
    <row r="110" spans="2:17" x14ac:dyDescent="0.3">
      <c r="C110" s="1"/>
      <c r="D110" s="1"/>
      <c r="E110" s="111"/>
      <c r="F110" s="111"/>
      <c r="G110" s="111"/>
      <c r="H110" s="111"/>
      <c r="I110" s="111"/>
      <c r="J110" s="111"/>
      <c r="K110" s="111"/>
      <c r="L110" s="111"/>
    </row>
    <row r="111" spans="2:17" x14ac:dyDescent="0.3">
      <c r="C111" s="1"/>
      <c r="D111" s="1"/>
      <c r="E111" s="111"/>
      <c r="F111" s="111"/>
      <c r="G111" s="111"/>
      <c r="H111" s="111"/>
      <c r="I111" s="111"/>
      <c r="J111" s="111"/>
      <c r="K111" s="111"/>
      <c r="L111" s="111"/>
    </row>
    <row r="112" spans="2:17" x14ac:dyDescent="0.3">
      <c r="C112" s="1"/>
      <c r="D112" s="1"/>
      <c r="E112" s="111"/>
      <c r="F112" s="111"/>
      <c r="G112" s="111"/>
      <c r="H112" s="111"/>
      <c r="I112" s="111"/>
      <c r="J112" s="111"/>
      <c r="K112" s="111"/>
      <c r="L112" s="111"/>
    </row>
    <row r="113" spans="2:15" ht="14.4" customHeight="1" x14ac:dyDescent="0.3">
      <c r="B113" s="171" t="s">
        <v>66</v>
      </c>
      <c r="C113" s="172"/>
      <c r="D113" s="172"/>
      <c r="E113" s="172"/>
      <c r="F113" s="172"/>
      <c r="G113" s="172"/>
      <c r="H113" s="172"/>
      <c r="I113" s="172"/>
      <c r="J113" s="172"/>
      <c r="K113" s="172"/>
      <c r="L113" s="173"/>
    </row>
    <row r="114" spans="2:15" ht="15" thickBot="1" x14ac:dyDescent="0.35">
      <c r="B114" s="206"/>
      <c r="C114" s="207"/>
      <c r="D114" s="207"/>
      <c r="E114" s="207"/>
      <c r="F114" s="207"/>
      <c r="G114" s="207"/>
      <c r="H114" s="207"/>
      <c r="I114" s="207"/>
      <c r="J114" s="207"/>
      <c r="K114" s="207"/>
      <c r="L114" s="208"/>
      <c r="N114" s="112" t="s">
        <v>67</v>
      </c>
      <c r="O114" s="113" t="s">
        <v>68</v>
      </c>
    </row>
    <row r="115" spans="2:15" ht="29.4" thickBot="1" x14ac:dyDescent="0.35">
      <c r="B115" s="5" t="s">
        <v>3</v>
      </c>
      <c r="C115" s="114" t="s">
        <v>69</v>
      </c>
      <c r="D115" s="115" t="s">
        <v>4</v>
      </c>
      <c r="E115" s="168" t="s">
        <v>95</v>
      </c>
      <c r="F115" s="170"/>
      <c r="G115" s="168" t="s">
        <v>96</v>
      </c>
      <c r="H115" s="170"/>
      <c r="I115" s="168" t="s">
        <v>97</v>
      </c>
      <c r="J115" s="170"/>
      <c r="K115" s="168" t="s">
        <v>98</v>
      </c>
      <c r="L115" s="170"/>
    </row>
    <row r="116" spans="2:15" ht="15" thickBot="1" x14ac:dyDescent="0.35">
      <c r="B116" s="116" t="s">
        <v>70</v>
      </c>
      <c r="C116" s="85" t="s">
        <v>71</v>
      </c>
      <c r="D116" s="85" t="s">
        <v>37</v>
      </c>
      <c r="E116" s="117">
        <v>4</v>
      </c>
      <c r="F116" s="118">
        <v>0.01</v>
      </c>
      <c r="G116" s="119">
        <v>4</v>
      </c>
      <c r="H116" s="120">
        <v>0.01</v>
      </c>
      <c r="I116" s="119">
        <v>8</v>
      </c>
      <c r="J116" s="121">
        <v>0.01</v>
      </c>
      <c r="K116" s="117">
        <v>12</v>
      </c>
      <c r="L116" s="122">
        <v>0.01</v>
      </c>
    </row>
    <row r="117" spans="2:15" ht="15" thickBot="1" x14ac:dyDescent="0.35">
      <c r="B117" s="86" t="s">
        <v>72</v>
      </c>
      <c r="C117" s="87" t="s">
        <v>73</v>
      </c>
      <c r="D117" s="87" t="s">
        <v>37</v>
      </c>
      <c r="E117" s="123">
        <v>60</v>
      </c>
      <c r="F117" s="124">
        <v>0.12</v>
      </c>
      <c r="G117" s="125">
        <v>65</v>
      </c>
      <c r="H117" s="126">
        <v>0.12</v>
      </c>
      <c r="I117" s="125">
        <v>82</v>
      </c>
      <c r="J117" s="127">
        <v>0.12</v>
      </c>
      <c r="K117" s="128">
        <v>166</v>
      </c>
      <c r="L117" s="129">
        <v>0.11</v>
      </c>
    </row>
    <row r="118" spans="2:15" ht="15" thickBot="1" x14ac:dyDescent="0.35">
      <c r="B118" s="95" t="s">
        <v>74</v>
      </c>
      <c r="C118" s="87" t="s">
        <v>75</v>
      </c>
      <c r="D118" s="87" t="s">
        <v>37</v>
      </c>
      <c r="E118" s="123">
        <v>179</v>
      </c>
      <c r="F118" s="124">
        <v>0.36</v>
      </c>
      <c r="G118" s="125">
        <v>191</v>
      </c>
      <c r="H118" s="126">
        <v>0.34</v>
      </c>
      <c r="I118" s="125">
        <v>259</v>
      </c>
      <c r="J118" s="130">
        <v>0.37</v>
      </c>
      <c r="K118" s="128">
        <v>589</v>
      </c>
      <c r="L118" s="131">
        <v>0.37</v>
      </c>
    </row>
    <row r="119" spans="2:15" ht="15" thickBot="1" x14ac:dyDescent="0.35">
      <c r="B119" s="132" t="s">
        <v>76</v>
      </c>
      <c r="C119" s="96" t="s">
        <v>77</v>
      </c>
      <c r="D119" s="96" t="s">
        <v>37</v>
      </c>
      <c r="E119" s="123">
        <v>251</v>
      </c>
      <c r="F119" s="124">
        <v>0.51</v>
      </c>
      <c r="G119" s="125">
        <v>295</v>
      </c>
      <c r="H119" s="126">
        <v>0.53</v>
      </c>
      <c r="I119" s="125">
        <v>354</v>
      </c>
      <c r="J119" s="126">
        <v>0.5</v>
      </c>
      <c r="K119" s="123">
        <v>789</v>
      </c>
      <c r="L119" s="131">
        <v>0.51</v>
      </c>
    </row>
    <row r="123" spans="2:15" x14ac:dyDescent="0.3">
      <c r="B123" s="171" t="s">
        <v>101</v>
      </c>
      <c r="C123" s="172"/>
      <c r="D123" s="172"/>
      <c r="E123" s="172"/>
      <c r="F123" s="172"/>
      <c r="G123" s="172"/>
      <c r="H123" s="172"/>
      <c r="I123" s="172"/>
      <c r="J123" s="172"/>
      <c r="K123" s="172"/>
      <c r="L123" s="173"/>
    </row>
    <row r="124" spans="2:15" ht="15" thickBot="1" x14ac:dyDescent="0.35">
      <c r="B124" s="174"/>
      <c r="C124" s="175"/>
      <c r="D124" s="175"/>
      <c r="E124" s="175"/>
      <c r="F124" s="175"/>
      <c r="G124" s="175"/>
      <c r="H124" s="175"/>
      <c r="I124" s="175"/>
      <c r="J124" s="175"/>
      <c r="K124" s="175"/>
      <c r="L124" s="176"/>
    </row>
    <row r="125" spans="2:15" ht="15" thickBot="1" x14ac:dyDescent="0.35">
      <c r="B125" s="205" t="s">
        <v>3</v>
      </c>
      <c r="C125" s="195" t="s">
        <v>4</v>
      </c>
      <c r="D125" s="195" t="s">
        <v>5</v>
      </c>
      <c r="E125" s="168" t="s">
        <v>95</v>
      </c>
      <c r="F125" s="170"/>
      <c r="G125" s="168" t="s">
        <v>96</v>
      </c>
      <c r="H125" s="170"/>
      <c r="I125" s="168" t="s">
        <v>97</v>
      </c>
      <c r="J125" s="170"/>
      <c r="K125" s="168" t="s">
        <v>98</v>
      </c>
      <c r="L125" s="170"/>
    </row>
    <row r="126" spans="2:15" ht="15" thickBot="1" x14ac:dyDescent="0.35">
      <c r="B126" s="241"/>
      <c r="C126" s="196"/>
      <c r="D126" s="196"/>
      <c r="E126" s="9" t="s">
        <v>6</v>
      </c>
      <c r="F126" s="9" t="s">
        <v>7</v>
      </c>
      <c r="G126" s="9" t="s">
        <v>6</v>
      </c>
      <c r="H126" s="9" t="s">
        <v>7</v>
      </c>
      <c r="I126" s="9" t="s">
        <v>6</v>
      </c>
      <c r="J126" s="9" t="s">
        <v>7</v>
      </c>
      <c r="K126" s="9" t="s">
        <v>6</v>
      </c>
      <c r="L126" s="9" t="s">
        <v>7</v>
      </c>
    </row>
    <row r="127" spans="2:15" ht="33" customHeight="1" x14ac:dyDescent="0.3">
      <c r="B127" s="13" t="s">
        <v>78</v>
      </c>
      <c r="C127" s="114" t="s">
        <v>9</v>
      </c>
      <c r="D127" s="114"/>
      <c r="E127" s="9">
        <v>0</v>
      </c>
      <c r="F127" s="9"/>
      <c r="G127" s="9">
        <v>0</v>
      </c>
      <c r="H127" s="9"/>
      <c r="I127" s="9">
        <v>4</v>
      </c>
      <c r="J127" s="9"/>
      <c r="K127" s="9">
        <v>5</v>
      </c>
      <c r="L127" s="9"/>
    </row>
    <row r="128" spans="2:15" x14ac:dyDescent="0.3">
      <c r="B128" s="1"/>
      <c r="C128" s="1"/>
      <c r="D128" s="1"/>
      <c r="E128" s="111"/>
      <c r="F128" s="111"/>
      <c r="G128" s="111"/>
      <c r="H128" s="111"/>
      <c r="I128" s="111"/>
      <c r="J128" s="111"/>
      <c r="K128" s="111"/>
      <c r="L128" s="111"/>
    </row>
    <row r="129" spans="2:12" x14ac:dyDescent="0.3">
      <c r="B129" s="1"/>
      <c r="C129" s="1"/>
      <c r="D129" s="1"/>
      <c r="E129" s="111"/>
      <c r="F129" s="111"/>
      <c r="G129" s="111"/>
      <c r="H129" s="111"/>
      <c r="I129" s="111"/>
      <c r="J129" s="111"/>
      <c r="K129" s="111"/>
      <c r="L129" s="111"/>
    </row>
    <row r="130" spans="2:12" x14ac:dyDescent="0.3">
      <c r="B130" s="1"/>
      <c r="C130" s="1"/>
      <c r="D130" s="1"/>
      <c r="E130" s="111"/>
      <c r="F130" s="111"/>
      <c r="G130" s="111"/>
      <c r="H130" s="111"/>
      <c r="I130" s="111"/>
      <c r="J130" s="111"/>
      <c r="K130" s="111"/>
      <c r="L130" s="111"/>
    </row>
    <row r="131" spans="2:12" x14ac:dyDescent="0.3">
      <c r="B131" s="171" t="s">
        <v>90</v>
      </c>
      <c r="C131" s="172"/>
      <c r="D131" s="172"/>
      <c r="E131" s="172"/>
      <c r="F131" s="172"/>
      <c r="G131" s="172"/>
      <c r="H131" s="172"/>
      <c r="I131" s="172"/>
      <c r="J131" s="172"/>
      <c r="K131" s="172"/>
      <c r="L131" s="173"/>
    </row>
    <row r="132" spans="2:12" ht="15" thickBot="1" x14ac:dyDescent="0.35">
      <c r="B132" s="206"/>
      <c r="C132" s="207"/>
      <c r="D132" s="207"/>
      <c r="E132" s="207"/>
      <c r="F132" s="207"/>
      <c r="G132" s="207"/>
      <c r="H132" s="207"/>
      <c r="I132" s="207"/>
      <c r="J132" s="207"/>
      <c r="K132" s="207"/>
      <c r="L132" s="208"/>
    </row>
    <row r="133" spans="2:12" ht="15" thickBot="1" x14ac:dyDescent="0.35">
      <c r="B133" s="5" t="s">
        <v>3</v>
      </c>
      <c r="C133" s="205" t="s">
        <v>4</v>
      </c>
      <c r="D133" s="184"/>
      <c r="E133" s="168" t="s">
        <v>95</v>
      </c>
      <c r="F133" s="170"/>
      <c r="G133" s="168" t="s">
        <v>96</v>
      </c>
      <c r="H133" s="170"/>
      <c r="I133" s="168" t="s">
        <v>97</v>
      </c>
      <c r="J133" s="170"/>
      <c r="K133" s="168" t="s">
        <v>98</v>
      </c>
      <c r="L133" s="170"/>
    </row>
    <row r="134" spans="2:12" ht="15" thickBot="1" x14ac:dyDescent="0.35">
      <c r="B134" s="133" t="s">
        <v>79</v>
      </c>
      <c r="C134" s="223" t="s">
        <v>9</v>
      </c>
      <c r="D134" s="224"/>
      <c r="E134" s="225"/>
      <c r="F134" s="226"/>
      <c r="G134" s="234"/>
      <c r="H134" s="204"/>
      <c r="I134" s="203"/>
      <c r="J134" s="204"/>
      <c r="K134" s="203"/>
      <c r="L134" s="204"/>
    </row>
    <row r="135" spans="2:12" ht="43.8" thickBot="1" x14ac:dyDescent="0.35">
      <c r="B135" s="134" t="s">
        <v>80</v>
      </c>
      <c r="C135" s="223" t="s">
        <v>9</v>
      </c>
      <c r="D135" s="224"/>
      <c r="E135" s="235"/>
      <c r="F135" s="236"/>
      <c r="G135" s="233"/>
      <c r="H135" s="232"/>
      <c r="I135" s="231"/>
      <c r="J135" s="232"/>
      <c r="K135" s="231"/>
      <c r="L135" s="232"/>
    </row>
    <row r="136" spans="2:12" ht="15" thickBot="1" x14ac:dyDescent="0.35">
      <c r="B136" s="135" t="s">
        <v>81</v>
      </c>
      <c r="C136" s="223" t="s">
        <v>9</v>
      </c>
      <c r="D136" s="224"/>
      <c r="E136" s="231"/>
      <c r="F136" s="232"/>
      <c r="G136" s="233"/>
      <c r="H136" s="232"/>
      <c r="I136" s="231"/>
      <c r="J136" s="232"/>
      <c r="K136" s="231"/>
      <c r="L136" s="232"/>
    </row>
    <row r="137" spans="2:12" x14ac:dyDescent="0.3">
      <c r="B137" s="135" t="s">
        <v>82</v>
      </c>
      <c r="C137" s="223" t="s">
        <v>9</v>
      </c>
      <c r="D137" s="224"/>
      <c r="E137" s="231">
        <v>2</v>
      </c>
      <c r="F137" s="232"/>
      <c r="G137" s="233">
        <v>2</v>
      </c>
      <c r="H137" s="232"/>
      <c r="I137" s="231">
        <v>3</v>
      </c>
      <c r="J137" s="232"/>
      <c r="K137" s="231">
        <v>3</v>
      </c>
      <c r="L137" s="232"/>
    </row>
    <row r="138" spans="2:12" s="149" customFormat="1" ht="37.200000000000003" customHeight="1" x14ac:dyDescent="0.25">
      <c r="B138" s="136" t="s">
        <v>83</v>
      </c>
      <c r="C138" s="227" t="s">
        <v>84</v>
      </c>
      <c r="D138" s="228"/>
      <c r="E138" s="227">
        <v>147</v>
      </c>
      <c r="F138" s="228"/>
      <c r="G138" s="245">
        <v>156</v>
      </c>
      <c r="H138" s="230"/>
      <c r="I138" s="229">
        <v>189</v>
      </c>
      <c r="J138" s="230"/>
      <c r="K138" s="229">
        <v>210</v>
      </c>
      <c r="L138" s="230"/>
    </row>
    <row r="140" spans="2:12" x14ac:dyDescent="0.3">
      <c r="C140" s="1"/>
      <c r="D140" s="1"/>
      <c r="E140" s="1"/>
    </row>
    <row r="141" spans="2:12" x14ac:dyDescent="0.3">
      <c r="C141" s="1"/>
      <c r="D141" s="1"/>
      <c r="E141" s="1"/>
    </row>
    <row r="142" spans="2:12" x14ac:dyDescent="0.3">
      <c r="B142" s="171" t="s">
        <v>85</v>
      </c>
      <c r="C142" s="172"/>
      <c r="D142" s="172"/>
      <c r="E142" s="172"/>
      <c r="F142" s="172"/>
      <c r="G142" s="172"/>
      <c r="H142" s="172"/>
      <c r="I142" s="172"/>
      <c r="J142" s="172"/>
      <c r="K142" s="172"/>
      <c r="L142" s="173"/>
    </row>
    <row r="143" spans="2:12" ht="15" thickBot="1" x14ac:dyDescent="0.35">
      <c r="B143" s="206"/>
      <c r="C143" s="207"/>
      <c r="D143" s="207"/>
      <c r="E143" s="207"/>
      <c r="F143" s="207"/>
      <c r="G143" s="207"/>
      <c r="H143" s="207"/>
      <c r="I143" s="207"/>
      <c r="J143" s="207"/>
      <c r="K143" s="207"/>
      <c r="L143" s="208"/>
    </row>
    <row r="144" spans="2:12" ht="15" thickBot="1" x14ac:dyDescent="0.35">
      <c r="B144" s="6" t="s">
        <v>3</v>
      </c>
      <c r="C144" s="205" t="s">
        <v>4</v>
      </c>
      <c r="D144" s="184"/>
      <c r="E144" s="168" t="s">
        <v>95</v>
      </c>
      <c r="F144" s="170"/>
      <c r="G144" s="168" t="s">
        <v>96</v>
      </c>
      <c r="H144" s="170"/>
      <c r="I144" s="168" t="s">
        <v>97</v>
      </c>
      <c r="J144" s="170"/>
      <c r="K144" s="168" t="s">
        <v>98</v>
      </c>
      <c r="L144" s="170"/>
    </row>
    <row r="145" spans="2:12" x14ac:dyDescent="0.3">
      <c r="B145" s="70" t="s">
        <v>86</v>
      </c>
      <c r="C145" s="237" t="s">
        <v>87</v>
      </c>
      <c r="D145" s="238"/>
      <c r="E145" s="161">
        <v>0</v>
      </c>
      <c r="F145" s="162"/>
      <c r="G145" s="161">
        <v>0</v>
      </c>
      <c r="H145" s="162"/>
      <c r="I145" s="161">
        <v>0</v>
      </c>
      <c r="J145" s="162"/>
      <c r="K145" s="161">
        <v>0</v>
      </c>
      <c r="L145" s="162"/>
    </row>
    <row r="146" spans="2:12" ht="15" thickBot="1" x14ac:dyDescent="0.35">
      <c r="B146" s="137" t="s">
        <v>88</v>
      </c>
      <c r="C146" s="239" t="s">
        <v>87</v>
      </c>
      <c r="D146" s="188"/>
      <c r="E146" s="163">
        <v>0</v>
      </c>
      <c r="F146" s="164"/>
      <c r="G146" s="163">
        <v>0</v>
      </c>
      <c r="H146" s="164"/>
      <c r="I146" s="163">
        <v>0</v>
      </c>
      <c r="J146" s="164"/>
      <c r="K146" s="163">
        <v>0</v>
      </c>
      <c r="L146" s="164"/>
    </row>
  </sheetData>
  <mergeCells count="200">
    <mergeCell ref="B2:Q4"/>
    <mergeCell ref="B5:F6"/>
    <mergeCell ref="G5:L6"/>
    <mergeCell ref="E70:F71"/>
    <mergeCell ref="G70:H71"/>
    <mergeCell ref="I70:J71"/>
    <mergeCell ref="K70:L71"/>
    <mergeCell ref="B68:L69"/>
    <mergeCell ref="B96:L97"/>
    <mergeCell ref="E79:F80"/>
    <mergeCell ref="G79:H80"/>
    <mergeCell ref="I79:J80"/>
    <mergeCell ref="K79:L80"/>
    <mergeCell ref="B87:L88"/>
    <mergeCell ref="E89:F90"/>
    <mergeCell ref="G89:H90"/>
    <mergeCell ref="I89:J90"/>
    <mergeCell ref="K89:L90"/>
    <mergeCell ref="E81:F81"/>
    <mergeCell ref="G81:H81"/>
    <mergeCell ref="I81:J81"/>
    <mergeCell ref="K81:L81"/>
    <mergeCell ref="E82:F82"/>
    <mergeCell ref="G82:H82"/>
    <mergeCell ref="B24:C24"/>
    <mergeCell ref="I74:J74"/>
    <mergeCell ref="K74:L74"/>
    <mergeCell ref="D79:D80"/>
    <mergeCell ref="D89:D90"/>
    <mergeCell ref="D125:D126"/>
    <mergeCell ref="G125:H125"/>
    <mergeCell ref="I125:J125"/>
    <mergeCell ref="K125:L125"/>
    <mergeCell ref="C100:D100"/>
    <mergeCell ref="E100:F100"/>
    <mergeCell ref="G100:H100"/>
    <mergeCell ref="I100:J100"/>
    <mergeCell ref="K100:L100"/>
    <mergeCell ref="B101:L101"/>
    <mergeCell ref="B102:D102"/>
    <mergeCell ref="B103:D103"/>
    <mergeCell ref="B104:D104"/>
    <mergeCell ref="C98:D98"/>
    <mergeCell ref="E98:F98"/>
    <mergeCell ref="G98:H98"/>
    <mergeCell ref="I98:J98"/>
    <mergeCell ref="K98:L98"/>
    <mergeCell ref="C99:D99"/>
    <mergeCell ref="B10:L11"/>
    <mergeCell ref="C145:D145"/>
    <mergeCell ref="C146:D146"/>
    <mergeCell ref="B12:B13"/>
    <mergeCell ref="B28:B30"/>
    <mergeCell ref="B44:B45"/>
    <mergeCell ref="B54:B55"/>
    <mergeCell ref="B70:B71"/>
    <mergeCell ref="B79:B80"/>
    <mergeCell ref="B89:B90"/>
    <mergeCell ref="B125:B126"/>
    <mergeCell ref="C12:C13"/>
    <mergeCell ref="C28:C30"/>
    <mergeCell ref="C44:C45"/>
    <mergeCell ref="C54:C55"/>
    <mergeCell ref="C70:C71"/>
    <mergeCell ref="C79:C80"/>
    <mergeCell ref="C89:C90"/>
    <mergeCell ref="E138:F138"/>
    <mergeCell ref="G138:H138"/>
    <mergeCell ref="I138:J138"/>
    <mergeCell ref="C125:C126"/>
    <mergeCell ref="D12:D13"/>
    <mergeCell ref="D28:D30"/>
    <mergeCell ref="K138:L138"/>
    <mergeCell ref="B123:L124"/>
    <mergeCell ref="C136:D136"/>
    <mergeCell ref="E136:F136"/>
    <mergeCell ref="G136:H136"/>
    <mergeCell ref="I136:J136"/>
    <mergeCell ref="K136:L136"/>
    <mergeCell ref="C137:D137"/>
    <mergeCell ref="E137:F137"/>
    <mergeCell ref="G137:H137"/>
    <mergeCell ref="I137:J137"/>
    <mergeCell ref="K137:L137"/>
    <mergeCell ref="G134:H134"/>
    <mergeCell ref="I134:J134"/>
    <mergeCell ref="K134:L134"/>
    <mergeCell ref="C135:D135"/>
    <mergeCell ref="E135:F135"/>
    <mergeCell ref="G135:H135"/>
    <mergeCell ref="I135:J135"/>
    <mergeCell ref="K135:L135"/>
    <mergeCell ref="E125:F125"/>
    <mergeCell ref="C133:D133"/>
    <mergeCell ref="C144:D144"/>
    <mergeCell ref="E144:F144"/>
    <mergeCell ref="G144:H144"/>
    <mergeCell ref="I144:J144"/>
    <mergeCell ref="K144:L144"/>
    <mergeCell ref="B142:L143"/>
    <mergeCell ref="B105:D105"/>
    <mergeCell ref="B106:K106"/>
    <mergeCell ref="B107:D107"/>
    <mergeCell ref="B108:D108"/>
    <mergeCell ref="B109:D109"/>
    <mergeCell ref="E115:F115"/>
    <mergeCell ref="G115:H115"/>
    <mergeCell ref="I115:J115"/>
    <mergeCell ref="K115:L115"/>
    <mergeCell ref="B113:L114"/>
    <mergeCell ref="E133:F133"/>
    <mergeCell ref="G133:H133"/>
    <mergeCell ref="I133:J133"/>
    <mergeCell ref="K133:L133"/>
    <mergeCell ref="B131:L132"/>
    <mergeCell ref="C134:D134"/>
    <mergeCell ref="E134:F134"/>
    <mergeCell ref="C138:D138"/>
    <mergeCell ref="E99:F99"/>
    <mergeCell ref="G99:H99"/>
    <mergeCell ref="I99:J99"/>
    <mergeCell ref="K99:L99"/>
    <mergeCell ref="E91:F91"/>
    <mergeCell ref="G91:H91"/>
    <mergeCell ref="I91:J91"/>
    <mergeCell ref="K91:L91"/>
    <mergeCell ref="E92:F92"/>
    <mergeCell ref="G92:H92"/>
    <mergeCell ref="I92:J92"/>
    <mergeCell ref="K92:L92"/>
    <mergeCell ref="E93:F93"/>
    <mergeCell ref="G93:H93"/>
    <mergeCell ref="I93:J93"/>
    <mergeCell ref="K93:L93"/>
    <mergeCell ref="I82:J82"/>
    <mergeCell ref="K82:L82"/>
    <mergeCell ref="E83:F83"/>
    <mergeCell ref="G83:H83"/>
    <mergeCell ref="I83:J83"/>
    <mergeCell ref="K83:L83"/>
    <mergeCell ref="B42:L43"/>
    <mergeCell ref="B57:L57"/>
    <mergeCell ref="E72:F72"/>
    <mergeCell ref="G72:H72"/>
    <mergeCell ref="I72:J72"/>
    <mergeCell ref="K72:L72"/>
    <mergeCell ref="D70:D71"/>
    <mergeCell ref="D54:D55"/>
    <mergeCell ref="E73:F73"/>
    <mergeCell ref="G73:H73"/>
    <mergeCell ref="I73:J73"/>
    <mergeCell ref="K73:L73"/>
    <mergeCell ref="D44:D45"/>
    <mergeCell ref="B52:L53"/>
    <mergeCell ref="B77:L78"/>
    <mergeCell ref="E74:F74"/>
    <mergeCell ref="G74:H74"/>
    <mergeCell ref="Q28:V28"/>
    <mergeCell ref="B26:AB27"/>
    <mergeCell ref="W28:AB28"/>
    <mergeCell ref="W29:X29"/>
    <mergeCell ref="Y29:Z29"/>
    <mergeCell ref="AA29:AB29"/>
    <mergeCell ref="B31:D31"/>
    <mergeCell ref="B32:AB32"/>
    <mergeCell ref="B36:AB36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D33:D35"/>
    <mergeCell ref="K145:L145"/>
    <mergeCell ref="K146:L146"/>
    <mergeCell ref="I145:J145"/>
    <mergeCell ref="I146:J146"/>
    <mergeCell ref="G145:H145"/>
    <mergeCell ref="G146:H146"/>
    <mergeCell ref="E145:F145"/>
    <mergeCell ref="E146:F146"/>
    <mergeCell ref="C8:G8"/>
    <mergeCell ref="E12:F12"/>
    <mergeCell ref="G12:H12"/>
    <mergeCell ref="I12:J12"/>
    <mergeCell ref="K12:L12"/>
    <mergeCell ref="B15:L15"/>
    <mergeCell ref="E28:J28"/>
    <mergeCell ref="K28:P28"/>
    <mergeCell ref="E44:F44"/>
    <mergeCell ref="G44:H44"/>
    <mergeCell ref="I44:J44"/>
    <mergeCell ref="K44:L44"/>
    <mergeCell ref="E54:F54"/>
    <mergeCell ref="G54:H54"/>
    <mergeCell ref="I54:J54"/>
    <mergeCell ref="K54:L54"/>
  </mergeCells>
  <hyperlinks>
    <hyperlink ref="O114" r:id="rId1" xr:uid="{00000000-0004-0000-00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2357-C726-4D12-8B18-65E1DC78203F}">
  <sheetPr>
    <tabColor theme="3" tint="0.249977111117893"/>
  </sheetPr>
  <dimension ref="A1:D5"/>
  <sheetViews>
    <sheetView workbookViewId="0"/>
  </sheetViews>
  <sheetFormatPr defaultRowHeight="14.4" x14ac:dyDescent="0.25"/>
  <cols>
    <col min="1" max="1" width="19.5546875" customWidth="1"/>
    <col min="2" max="2" width="23.44140625" customWidth="1"/>
    <col min="3" max="3" width="26.21875" customWidth="1"/>
    <col min="4" max="4" width="19.44140625" customWidth="1"/>
  </cols>
  <sheetData>
    <row r="1" spans="1:4" x14ac:dyDescent="0.25">
      <c r="A1" s="160" t="s">
        <v>104</v>
      </c>
      <c r="B1" s="160" t="s">
        <v>144</v>
      </c>
      <c r="C1" s="160" t="s">
        <v>145</v>
      </c>
      <c r="D1" s="160" t="s">
        <v>146</v>
      </c>
    </row>
    <row r="2" spans="1:4" x14ac:dyDescent="0.25">
      <c r="A2" t="s">
        <v>95</v>
      </c>
      <c r="B2">
        <v>0</v>
      </c>
      <c r="C2">
        <v>0</v>
      </c>
      <c r="D2">
        <f>AVERAGE(B2:C2)</f>
        <v>0</v>
      </c>
    </row>
    <row r="3" spans="1:4" x14ac:dyDescent="0.25">
      <c r="A3" t="s">
        <v>96</v>
      </c>
      <c r="B3">
        <v>0</v>
      </c>
      <c r="C3">
        <v>0</v>
      </c>
      <c r="D3">
        <f t="shared" ref="D3:D5" si="0">AVERAGE(B3:C3)</f>
        <v>0</v>
      </c>
    </row>
    <row r="4" spans="1:4" x14ac:dyDescent="0.25">
      <c r="A4" t="s">
        <v>97</v>
      </c>
      <c r="B4">
        <v>0</v>
      </c>
      <c r="C4">
        <v>120</v>
      </c>
      <c r="D4">
        <f t="shared" si="0"/>
        <v>60</v>
      </c>
    </row>
    <row r="5" spans="1:4" x14ac:dyDescent="0.25">
      <c r="A5" t="s">
        <v>98</v>
      </c>
      <c r="B5">
        <v>0</v>
      </c>
      <c r="C5">
        <v>2918</v>
      </c>
      <c r="D5">
        <f t="shared" si="0"/>
        <v>1459</v>
      </c>
    </row>
  </sheetData>
  <autoFilter ref="A1:D5" xr:uid="{7ADC2357-C726-4D12-8B18-65E1DC78203F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4E55-D854-427C-BEBF-251A7A199917}">
  <sheetPr>
    <tabColor theme="5"/>
  </sheetPr>
  <dimension ref="A1:C25"/>
  <sheetViews>
    <sheetView workbookViewId="0"/>
  </sheetViews>
  <sheetFormatPr defaultRowHeight="14.4" x14ac:dyDescent="0.25"/>
  <cols>
    <col min="1" max="1" width="14" customWidth="1"/>
    <col min="2" max="2" width="35.109375" customWidth="1"/>
    <col min="3" max="3" width="27.6640625" customWidth="1"/>
  </cols>
  <sheetData>
    <row r="1" spans="1:3" ht="15" x14ac:dyDescent="0.3">
      <c r="A1" s="153" t="s">
        <v>104</v>
      </c>
      <c r="B1" s="153" t="s">
        <v>105</v>
      </c>
      <c r="C1" s="153" t="s">
        <v>111</v>
      </c>
    </row>
    <row r="2" spans="1:3" ht="15" x14ac:dyDescent="0.3">
      <c r="A2" s="2" t="s">
        <v>95</v>
      </c>
      <c r="B2" s="2" t="s">
        <v>106</v>
      </c>
      <c r="C2" s="2">
        <v>0</v>
      </c>
    </row>
    <row r="3" spans="1:3" ht="15" x14ac:dyDescent="0.3">
      <c r="A3" s="2" t="s">
        <v>96</v>
      </c>
      <c r="B3" s="2" t="s">
        <v>106</v>
      </c>
      <c r="C3" s="2">
        <v>0</v>
      </c>
    </row>
    <row r="4" spans="1:3" ht="15" x14ac:dyDescent="0.3">
      <c r="A4" s="2" t="s">
        <v>97</v>
      </c>
      <c r="B4" s="2" t="s">
        <v>106</v>
      </c>
      <c r="C4" s="2">
        <v>0</v>
      </c>
    </row>
    <row r="5" spans="1:3" ht="15" x14ac:dyDescent="0.3">
      <c r="A5" s="2" t="s">
        <v>98</v>
      </c>
      <c r="B5" s="2" t="s">
        <v>106</v>
      </c>
      <c r="C5" s="2">
        <v>1</v>
      </c>
    </row>
    <row r="6" spans="1:3" ht="15" x14ac:dyDescent="0.3">
      <c r="A6" s="2" t="str">
        <f>A2</f>
        <v>FY 2021</v>
      </c>
      <c r="B6" s="2" t="s">
        <v>107</v>
      </c>
      <c r="C6" s="2">
        <v>4</v>
      </c>
    </row>
    <row r="7" spans="1:3" ht="15" x14ac:dyDescent="0.3">
      <c r="A7" s="2" t="s">
        <v>96</v>
      </c>
      <c r="B7" s="2" t="s">
        <v>107</v>
      </c>
      <c r="C7" s="2">
        <v>3</v>
      </c>
    </row>
    <row r="8" spans="1:3" ht="15" x14ac:dyDescent="0.3">
      <c r="A8" s="2" t="s">
        <v>97</v>
      </c>
      <c r="B8" s="2" t="s">
        <v>107</v>
      </c>
      <c r="C8" s="2">
        <v>4</v>
      </c>
    </row>
    <row r="9" spans="1:3" ht="15" x14ac:dyDescent="0.3">
      <c r="A9" s="2" t="s">
        <v>98</v>
      </c>
      <c r="B9" s="2" t="s">
        <v>107</v>
      </c>
      <c r="C9" s="2">
        <v>6</v>
      </c>
    </row>
    <row r="10" spans="1:3" ht="15" x14ac:dyDescent="0.3">
      <c r="A10" s="2" t="str">
        <f>A6</f>
        <v>FY 2021</v>
      </c>
      <c r="B10" s="2" t="s">
        <v>108</v>
      </c>
      <c r="C10" s="2">
        <v>0</v>
      </c>
    </row>
    <row r="11" spans="1:3" ht="15" x14ac:dyDescent="0.3">
      <c r="A11" s="2" t="s">
        <v>96</v>
      </c>
      <c r="B11" s="2" t="s">
        <v>108</v>
      </c>
      <c r="C11" s="2">
        <v>3</v>
      </c>
    </row>
    <row r="12" spans="1:3" ht="15" x14ac:dyDescent="0.3">
      <c r="A12" s="2" t="s">
        <v>97</v>
      </c>
      <c r="B12" s="2" t="s">
        <v>108</v>
      </c>
      <c r="C12" s="2">
        <v>4</v>
      </c>
    </row>
    <row r="13" spans="1:3" ht="15" x14ac:dyDescent="0.3">
      <c r="A13" s="2" t="s">
        <v>98</v>
      </c>
      <c r="B13" s="2" t="s">
        <v>108</v>
      </c>
      <c r="C13" s="2">
        <v>6</v>
      </c>
    </row>
    <row r="14" spans="1:3" ht="15" x14ac:dyDescent="0.3">
      <c r="A14" s="2" t="str">
        <f>A10</f>
        <v>FY 2021</v>
      </c>
      <c r="B14" s="2" t="s">
        <v>109</v>
      </c>
      <c r="C14" s="2">
        <v>14</v>
      </c>
    </row>
    <row r="15" spans="1:3" ht="15" x14ac:dyDescent="0.3">
      <c r="A15" s="2" t="s">
        <v>96</v>
      </c>
      <c r="B15" s="2" t="s">
        <v>109</v>
      </c>
      <c r="C15" s="2">
        <v>16</v>
      </c>
    </row>
    <row r="16" spans="1:3" ht="15" x14ac:dyDescent="0.3">
      <c r="A16" s="2" t="s">
        <v>97</v>
      </c>
      <c r="B16" s="2" t="s">
        <v>109</v>
      </c>
      <c r="C16" s="2">
        <v>19</v>
      </c>
    </row>
    <row r="17" spans="1:3" ht="15" x14ac:dyDescent="0.3">
      <c r="A17" s="2" t="s">
        <v>98</v>
      </c>
      <c r="B17" s="2" t="s">
        <v>109</v>
      </c>
      <c r="C17" s="2">
        <v>18</v>
      </c>
    </row>
    <row r="18" spans="1:3" ht="15" x14ac:dyDescent="0.3">
      <c r="A18" s="2" t="str">
        <f>A14</f>
        <v>FY 2021</v>
      </c>
      <c r="B18" s="2" t="s">
        <v>110</v>
      </c>
      <c r="C18" s="2">
        <v>0</v>
      </c>
    </row>
    <row r="19" spans="1:3" ht="15" x14ac:dyDescent="0.3">
      <c r="A19" s="2" t="s">
        <v>96</v>
      </c>
      <c r="B19" s="2" t="s">
        <v>110</v>
      </c>
      <c r="C19" s="2">
        <v>0</v>
      </c>
    </row>
    <row r="20" spans="1:3" ht="15" x14ac:dyDescent="0.3">
      <c r="A20" s="2" t="s">
        <v>97</v>
      </c>
      <c r="B20" s="2" t="s">
        <v>110</v>
      </c>
      <c r="C20" s="2">
        <v>0</v>
      </c>
    </row>
    <row r="21" spans="1:3" ht="15" x14ac:dyDescent="0.3">
      <c r="A21" s="2" t="s">
        <v>98</v>
      </c>
      <c r="B21" s="2" t="s">
        <v>110</v>
      </c>
      <c r="C21" s="2">
        <v>0</v>
      </c>
    </row>
    <row r="22" spans="1:3" ht="15" x14ac:dyDescent="0.3">
      <c r="A22" s="2" t="str">
        <f>A18</f>
        <v>FY 2021</v>
      </c>
      <c r="B22" s="2" t="s">
        <v>15</v>
      </c>
      <c r="C22" s="2">
        <v>15</v>
      </c>
    </row>
    <row r="23" spans="1:3" ht="15" x14ac:dyDescent="0.3">
      <c r="A23" s="2" t="s">
        <v>96</v>
      </c>
      <c r="B23" s="2" t="s">
        <v>15</v>
      </c>
      <c r="C23" s="2">
        <v>21</v>
      </c>
    </row>
    <row r="24" spans="1:3" ht="15" x14ac:dyDescent="0.3">
      <c r="A24" s="2" t="s">
        <v>97</v>
      </c>
      <c r="B24" s="2" t="s">
        <v>15</v>
      </c>
      <c r="C24" s="2">
        <v>22</v>
      </c>
    </row>
    <row r="25" spans="1:3" ht="15" x14ac:dyDescent="0.3">
      <c r="A25" s="2" t="s">
        <v>98</v>
      </c>
      <c r="B25" s="2" t="s">
        <v>15</v>
      </c>
      <c r="C25" s="2">
        <v>46</v>
      </c>
    </row>
  </sheetData>
  <autoFilter ref="A1:C1" xr:uid="{73084E55-D854-427C-BEBF-251A7A199917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8226-EF45-4C40-972E-6C199A8DDBE7}">
  <sheetPr>
    <tabColor theme="9" tint="-0.249977111117893"/>
  </sheetPr>
  <dimension ref="A1:E49"/>
  <sheetViews>
    <sheetView tabSelected="1" topLeftCell="A25" workbookViewId="0">
      <selection activeCell="E50" sqref="E50"/>
    </sheetView>
  </sheetViews>
  <sheetFormatPr defaultRowHeight="14.4" x14ac:dyDescent="0.25"/>
  <cols>
    <col min="1" max="1" width="16.6640625" customWidth="1"/>
    <col min="2" max="2" width="33.33203125" customWidth="1"/>
    <col min="3" max="3" width="18.77734375" customWidth="1"/>
    <col min="4" max="4" width="21.77734375" customWidth="1"/>
    <col min="5" max="5" width="19.33203125" customWidth="1"/>
  </cols>
  <sheetData>
    <row r="1" spans="1:5" ht="15" x14ac:dyDescent="0.3">
      <c r="A1" s="153" t="s">
        <v>104</v>
      </c>
      <c r="B1" s="153" t="s">
        <v>105</v>
      </c>
      <c r="C1" s="153" t="s">
        <v>113</v>
      </c>
      <c r="D1" s="153" t="s">
        <v>114</v>
      </c>
      <c r="E1" s="153" t="s">
        <v>111</v>
      </c>
    </row>
    <row r="2" spans="1:5" ht="15" x14ac:dyDescent="0.3">
      <c r="A2" s="2" t="s">
        <v>95</v>
      </c>
      <c r="B2" s="2" t="s">
        <v>115</v>
      </c>
      <c r="C2" s="2" t="s">
        <v>116</v>
      </c>
      <c r="D2" s="2" t="s">
        <v>117</v>
      </c>
      <c r="E2" s="2">
        <v>250</v>
      </c>
    </row>
    <row r="3" spans="1:5" ht="15" x14ac:dyDescent="0.3">
      <c r="A3" s="2" t="s">
        <v>95</v>
      </c>
      <c r="B3" s="2" t="s">
        <v>118</v>
      </c>
      <c r="C3" s="2" t="s">
        <v>116</v>
      </c>
      <c r="D3" s="2" t="s">
        <v>117</v>
      </c>
      <c r="E3" s="2">
        <v>5</v>
      </c>
    </row>
    <row r="4" spans="1:5" ht="15" x14ac:dyDescent="0.3">
      <c r="A4" s="2" t="s">
        <v>95</v>
      </c>
      <c r="B4" s="2" t="s">
        <v>115</v>
      </c>
      <c r="C4" s="2" t="s">
        <v>116</v>
      </c>
      <c r="D4" s="2" t="s">
        <v>119</v>
      </c>
      <c r="E4" s="2">
        <v>0</v>
      </c>
    </row>
    <row r="5" spans="1:5" ht="15" x14ac:dyDescent="0.3">
      <c r="A5" s="2" t="s">
        <v>95</v>
      </c>
      <c r="B5" s="2" t="s">
        <v>118</v>
      </c>
      <c r="C5" s="2" t="s">
        <v>116</v>
      </c>
      <c r="D5" s="2" t="s">
        <v>119</v>
      </c>
      <c r="E5" s="2">
        <v>206</v>
      </c>
    </row>
    <row r="6" spans="1:5" ht="15" x14ac:dyDescent="0.3">
      <c r="A6" s="2" t="s">
        <v>95</v>
      </c>
      <c r="B6" s="2" t="s">
        <v>115</v>
      </c>
      <c r="C6" s="2" t="s">
        <v>120</v>
      </c>
      <c r="D6" s="2" t="s">
        <v>117</v>
      </c>
      <c r="E6" s="2">
        <v>25</v>
      </c>
    </row>
    <row r="7" spans="1:5" ht="15" x14ac:dyDescent="0.3">
      <c r="A7" s="2" t="s">
        <v>95</v>
      </c>
      <c r="B7" s="2" t="s">
        <v>118</v>
      </c>
      <c r="C7" s="2" t="s">
        <v>120</v>
      </c>
      <c r="D7" s="2" t="s">
        <v>117</v>
      </c>
      <c r="E7" s="2">
        <v>0</v>
      </c>
    </row>
    <row r="8" spans="1:5" ht="15" x14ac:dyDescent="0.3">
      <c r="A8" s="2" t="s">
        <v>95</v>
      </c>
      <c r="B8" s="2" t="s">
        <v>115</v>
      </c>
      <c r="C8" s="2" t="s">
        <v>120</v>
      </c>
      <c r="D8" s="2" t="s">
        <v>119</v>
      </c>
      <c r="E8" s="2">
        <v>0</v>
      </c>
    </row>
    <row r="9" spans="1:5" ht="15" x14ac:dyDescent="0.3">
      <c r="A9" s="2" t="s">
        <v>95</v>
      </c>
      <c r="B9" s="2" t="s">
        <v>118</v>
      </c>
      <c r="C9" s="2" t="s">
        <v>120</v>
      </c>
      <c r="D9" s="2" t="s">
        <v>119</v>
      </c>
      <c r="E9" s="2">
        <v>8</v>
      </c>
    </row>
    <row r="10" spans="1:5" ht="15" x14ac:dyDescent="0.3">
      <c r="A10" s="2" t="s">
        <v>96</v>
      </c>
      <c r="B10" s="2" t="s">
        <v>115</v>
      </c>
      <c r="C10" s="2" t="s">
        <v>116</v>
      </c>
      <c r="D10" s="2" t="s">
        <v>117</v>
      </c>
      <c r="E10" s="2">
        <v>282</v>
      </c>
    </row>
    <row r="11" spans="1:5" ht="15" x14ac:dyDescent="0.3">
      <c r="A11" s="2" t="s">
        <v>96</v>
      </c>
      <c r="B11" s="2" t="s">
        <v>118</v>
      </c>
      <c r="C11" s="2" t="s">
        <v>116</v>
      </c>
      <c r="D11" s="2" t="s">
        <v>117</v>
      </c>
      <c r="E11" s="2">
        <v>6</v>
      </c>
    </row>
    <row r="12" spans="1:5" ht="15" x14ac:dyDescent="0.3">
      <c r="A12" s="2" t="s">
        <v>96</v>
      </c>
      <c r="B12" s="2" t="s">
        <v>115</v>
      </c>
      <c r="C12" s="2" t="s">
        <v>116</v>
      </c>
      <c r="D12" s="2" t="s">
        <v>119</v>
      </c>
      <c r="E12" s="2">
        <v>0</v>
      </c>
    </row>
    <row r="13" spans="1:5" ht="15" x14ac:dyDescent="0.3">
      <c r="A13" s="2" t="s">
        <v>96</v>
      </c>
      <c r="B13" s="2" t="s">
        <v>118</v>
      </c>
      <c r="C13" s="2" t="s">
        <v>116</v>
      </c>
      <c r="D13" s="2" t="s">
        <v>119</v>
      </c>
      <c r="E13" s="2">
        <v>226</v>
      </c>
    </row>
    <row r="14" spans="1:5" ht="15" x14ac:dyDescent="0.3">
      <c r="A14" s="2" t="s">
        <v>96</v>
      </c>
      <c r="B14" s="2" t="s">
        <v>115</v>
      </c>
      <c r="C14" s="2" t="s">
        <v>120</v>
      </c>
      <c r="D14" s="2" t="s">
        <v>117</v>
      </c>
      <c r="E14" s="2">
        <v>32</v>
      </c>
    </row>
    <row r="15" spans="1:5" ht="15" x14ac:dyDescent="0.3">
      <c r="A15" s="2" t="s">
        <v>96</v>
      </c>
      <c r="B15" s="2" t="s">
        <v>118</v>
      </c>
      <c r="C15" s="2" t="s">
        <v>120</v>
      </c>
      <c r="D15" s="2" t="s">
        <v>117</v>
      </c>
      <c r="E15" s="2">
        <v>0</v>
      </c>
    </row>
    <row r="16" spans="1:5" ht="15" x14ac:dyDescent="0.3">
      <c r="A16" s="2" t="s">
        <v>96</v>
      </c>
      <c r="B16" s="2" t="s">
        <v>115</v>
      </c>
      <c r="C16" s="2" t="s">
        <v>120</v>
      </c>
      <c r="D16" s="2" t="s">
        <v>119</v>
      </c>
      <c r="E16" s="2">
        <v>0</v>
      </c>
    </row>
    <row r="17" spans="1:5" ht="15" x14ac:dyDescent="0.3">
      <c r="A17" s="2" t="s">
        <v>96</v>
      </c>
      <c r="B17" s="2" t="s">
        <v>118</v>
      </c>
      <c r="C17" s="2" t="s">
        <v>120</v>
      </c>
      <c r="D17" s="2" t="s">
        <v>119</v>
      </c>
      <c r="E17" s="2">
        <v>9</v>
      </c>
    </row>
    <row r="18" spans="1:5" ht="15" x14ac:dyDescent="0.3">
      <c r="A18" s="2" t="s">
        <v>97</v>
      </c>
      <c r="B18" s="2" t="s">
        <v>115</v>
      </c>
      <c r="C18" s="2" t="s">
        <v>116</v>
      </c>
      <c r="D18" s="2" t="s">
        <v>117</v>
      </c>
      <c r="E18" s="2">
        <v>439</v>
      </c>
    </row>
    <row r="19" spans="1:5" ht="15" x14ac:dyDescent="0.3">
      <c r="A19" s="2" t="s">
        <v>97</v>
      </c>
      <c r="B19" s="2" t="s">
        <v>118</v>
      </c>
      <c r="C19" s="2" t="s">
        <v>116</v>
      </c>
      <c r="D19" s="2" t="s">
        <v>117</v>
      </c>
      <c r="E19" s="2">
        <v>7</v>
      </c>
    </row>
    <row r="20" spans="1:5" ht="15" x14ac:dyDescent="0.3">
      <c r="A20" s="2" t="s">
        <v>97</v>
      </c>
      <c r="B20" s="2" t="s">
        <v>115</v>
      </c>
      <c r="C20" s="2" t="s">
        <v>116</v>
      </c>
      <c r="D20" s="2" t="s">
        <v>119</v>
      </c>
      <c r="E20" s="2">
        <v>0</v>
      </c>
    </row>
    <row r="21" spans="1:5" ht="15" x14ac:dyDescent="0.3">
      <c r="A21" s="2" t="s">
        <v>97</v>
      </c>
      <c r="B21" s="2" t="s">
        <v>118</v>
      </c>
      <c r="C21" s="2" t="s">
        <v>116</v>
      </c>
      <c r="D21" s="2" t="s">
        <v>119</v>
      </c>
      <c r="E21" s="2">
        <v>208</v>
      </c>
    </row>
    <row r="22" spans="1:5" ht="15" x14ac:dyDescent="0.3">
      <c r="A22" s="2" t="s">
        <v>97</v>
      </c>
      <c r="B22" s="2" t="s">
        <v>115</v>
      </c>
      <c r="C22" s="2" t="s">
        <v>120</v>
      </c>
      <c r="D22" s="2" t="s">
        <v>117</v>
      </c>
      <c r="E22" s="2">
        <v>37</v>
      </c>
    </row>
    <row r="23" spans="1:5" ht="15" x14ac:dyDescent="0.3">
      <c r="A23" s="2" t="s">
        <v>97</v>
      </c>
      <c r="B23" s="2" t="s">
        <v>118</v>
      </c>
      <c r="C23" s="2" t="s">
        <v>120</v>
      </c>
      <c r="D23" s="2" t="s">
        <v>117</v>
      </c>
      <c r="E23" s="2">
        <v>0</v>
      </c>
    </row>
    <row r="24" spans="1:5" ht="15" x14ac:dyDescent="0.3">
      <c r="A24" s="2" t="s">
        <v>97</v>
      </c>
      <c r="B24" s="2" t="s">
        <v>115</v>
      </c>
      <c r="C24" s="2" t="s">
        <v>120</v>
      </c>
      <c r="D24" s="2" t="s">
        <v>119</v>
      </c>
      <c r="E24" s="2">
        <v>0</v>
      </c>
    </row>
    <row r="25" spans="1:5" ht="15" x14ac:dyDescent="0.3">
      <c r="A25" s="2" t="s">
        <v>97</v>
      </c>
      <c r="B25" s="2" t="s">
        <v>118</v>
      </c>
      <c r="C25" s="2" t="s">
        <v>120</v>
      </c>
      <c r="D25" s="2" t="s">
        <v>119</v>
      </c>
      <c r="E25" s="2">
        <v>12</v>
      </c>
    </row>
    <row r="26" spans="1:5" ht="15" x14ac:dyDescent="0.3">
      <c r="A26" s="2" t="s">
        <v>98</v>
      </c>
      <c r="B26" s="2" t="s">
        <v>115</v>
      </c>
      <c r="C26" s="2" t="s">
        <v>116</v>
      </c>
      <c r="D26" s="2" t="s">
        <v>117</v>
      </c>
      <c r="E26" s="2">
        <v>1218</v>
      </c>
    </row>
    <row r="27" spans="1:5" ht="15" x14ac:dyDescent="0.3">
      <c r="A27" s="2" t="s">
        <v>98</v>
      </c>
      <c r="B27" s="2" t="s">
        <v>118</v>
      </c>
      <c r="C27" s="2" t="s">
        <v>116</v>
      </c>
      <c r="D27" s="2" t="s">
        <v>117</v>
      </c>
      <c r="E27" s="2">
        <v>5</v>
      </c>
    </row>
    <row r="28" spans="1:5" ht="15" x14ac:dyDescent="0.3">
      <c r="A28" s="2" t="s">
        <v>98</v>
      </c>
      <c r="B28" s="2" t="s">
        <v>115</v>
      </c>
      <c r="C28" s="2" t="s">
        <v>116</v>
      </c>
      <c r="D28" s="2" t="s">
        <v>119</v>
      </c>
      <c r="E28" s="2">
        <v>0</v>
      </c>
    </row>
    <row r="29" spans="1:5" ht="15" x14ac:dyDescent="0.3">
      <c r="A29" s="2" t="s">
        <v>98</v>
      </c>
      <c r="B29" s="2" t="s">
        <v>118</v>
      </c>
      <c r="C29" s="2" t="s">
        <v>116</v>
      </c>
      <c r="D29" s="2" t="s">
        <v>119</v>
      </c>
      <c r="E29" s="2">
        <v>256</v>
      </c>
    </row>
    <row r="30" spans="1:5" ht="15" x14ac:dyDescent="0.3">
      <c r="A30" s="2" t="s">
        <v>98</v>
      </c>
      <c r="B30" s="2" t="s">
        <v>115</v>
      </c>
      <c r="C30" s="2" t="s">
        <v>120</v>
      </c>
      <c r="D30" s="2" t="s">
        <v>117</v>
      </c>
      <c r="E30" s="2">
        <v>64</v>
      </c>
    </row>
    <row r="31" spans="1:5" ht="15" x14ac:dyDescent="0.3">
      <c r="A31" s="2" t="s">
        <v>98</v>
      </c>
      <c r="B31" s="2" t="s">
        <v>118</v>
      </c>
      <c r="C31" s="2" t="s">
        <v>120</v>
      </c>
      <c r="D31" s="2" t="s">
        <v>117</v>
      </c>
      <c r="E31" s="2">
        <v>0</v>
      </c>
    </row>
    <row r="32" spans="1:5" ht="15" x14ac:dyDescent="0.3">
      <c r="A32" s="2" t="s">
        <v>98</v>
      </c>
      <c r="B32" s="2" t="s">
        <v>115</v>
      </c>
      <c r="C32" s="2" t="s">
        <v>120</v>
      </c>
      <c r="D32" s="2" t="s">
        <v>119</v>
      </c>
      <c r="E32" s="2">
        <v>0</v>
      </c>
    </row>
    <row r="33" spans="1:5" ht="15" x14ac:dyDescent="0.3">
      <c r="A33" s="2" t="s">
        <v>98</v>
      </c>
      <c r="B33" s="2" t="s">
        <v>118</v>
      </c>
      <c r="C33" s="2" t="s">
        <v>120</v>
      </c>
      <c r="D33" s="2" t="s">
        <v>119</v>
      </c>
      <c r="E33" s="2">
        <v>13</v>
      </c>
    </row>
    <row r="34" spans="1:5" ht="15" x14ac:dyDescent="0.3">
      <c r="A34" s="2" t="s">
        <v>95</v>
      </c>
      <c r="B34" s="2" t="s">
        <v>147</v>
      </c>
      <c r="C34" s="2" t="s">
        <v>116</v>
      </c>
      <c r="D34" s="2" t="s">
        <v>117</v>
      </c>
      <c r="E34" s="2">
        <v>0</v>
      </c>
    </row>
    <row r="35" spans="1:5" ht="15" x14ac:dyDescent="0.3">
      <c r="A35" s="2" t="s">
        <v>95</v>
      </c>
      <c r="B35" s="2" t="s">
        <v>147</v>
      </c>
      <c r="C35" s="2" t="s">
        <v>116</v>
      </c>
      <c r="D35" s="2" t="s">
        <v>119</v>
      </c>
      <c r="E35" s="2">
        <v>0</v>
      </c>
    </row>
    <row r="36" spans="1:5" ht="15" x14ac:dyDescent="0.3">
      <c r="A36" s="2" t="s">
        <v>95</v>
      </c>
      <c r="B36" s="2" t="s">
        <v>147</v>
      </c>
      <c r="C36" s="2" t="s">
        <v>120</v>
      </c>
      <c r="D36" s="2" t="s">
        <v>117</v>
      </c>
      <c r="E36" s="2">
        <v>0</v>
      </c>
    </row>
    <row r="37" spans="1:5" ht="15" x14ac:dyDescent="0.3">
      <c r="A37" s="2" t="s">
        <v>95</v>
      </c>
      <c r="B37" s="2" t="s">
        <v>147</v>
      </c>
      <c r="C37" s="2" t="s">
        <v>120</v>
      </c>
      <c r="D37" s="2" t="s">
        <v>119</v>
      </c>
      <c r="E37" s="2">
        <v>0</v>
      </c>
    </row>
    <row r="38" spans="1:5" ht="15" x14ac:dyDescent="0.3">
      <c r="A38" s="2" t="s">
        <v>96</v>
      </c>
      <c r="B38" s="2" t="s">
        <v>147</v>
      </c>
      <c r="C38" s="2" t="s">
        <v>116</v>
      </c>
      <c r="D38" s="2" t="s">
        <v>117</v>
      </c>
      <c r="E38" s="2">
        <v>0</v>
      </c>
    </row>
    <row r="39" spans="1:5" ht="15" x14ac:dyDescent="0.3">
      <c r="A39" s="2" t="s">
        <v>96</v>
      </c>
      <c r="B39" s="2" t="s">
        <v>147</v>
      </c>
      <c r="C39" s="2" t="s">
        <v>120</v>
      </c>
      <c r="D39" s="2" t="s">
        <v>119</v>
      </c>
      <c r="E39" s="2">
        <v>0</v>
      </c>
    </row>
    <row r="40" spans="1:5" ht="15" x14ac:dyDescent="0.3">
      <c r="A40" s="2" t="s">
        <v>96</v>
      </c>
      <c r="B40" s="2" t="s">
        <v>147</v>
      </c>
      <c r="C40" s="2" t="s">
        <v>116</v>
      </c>
      <c r="D40" s="2" t="s">
        <v>117</v>
      </c>
      <c r="E40" s="2">
        <v>0</v>
      </c>
    </row>
    <row r="41" spans="1:5" ht="15" x14ac:dyDescent="0.3">
      <c r="A41" s="2" t="s">
        <v>96</v>
      </c>
      <c r="B41" s="2" t="s">
        <v>147</v>
      </c>
      <c r="C41" s="2" t="s">
        <v>120</v>
      </c>
      <c r="D41" s="2" t="s">
        <v>119</v>
      </c>
      <c r="E41" s="2">
        <v>0</v>
      </c>
    </row>
    <row r="42" spans="1:5" ht="15" x14ac:dyDescent="0.3">
      <c r="A42" s="2" t="s">
        <v>97</v>
      </c>
      <c r="B42" s="2" t="s">
        <v>147</v>
      </c>
      <c r="C42" s="2" t="s">
        <v>116</v>
      </c>
      <c r="D42" s="2" t="s">
        <v>117</v>
      </c>
      <c r="E42" s="2">
        <v>0</v>
      </c>
    </row>
    <row r="43" spans="1:5" ht="15" x14ac:dyDescent="0.3">
      <c r="A43" s="2" t="s">
        <v>97</v>
      </c>
      <c r="B43" s="2" t="s">
        <v>147</v>
      </c>
      <c r="C43" s="2" t="s">
        <v>120</v>
      </c>
      <c r="D43" s="2" t="s">
        <v>119</v>
      </c>
      <c r="E43" s="2">
        <v>0</v>
      </c>
    </row>
    <row r="44" spans="1:5" ht="15" x14ac:dyDescent="0.3">
      <c r="A44" s="2" t="s">
        <v>97</v>
      </c>
      <c r="B44" s="2" t="s">
        <v>147</v>
      </c>
      <c r="C44" s="2" t="s">
        <v>116</v>
      </c>
      <c r="D44" s="2" t="s">
        <v>117</v>
      </c>
      <c r="E44" s="2">
        <v>0</v>
      </c>
    </row>
    <row r="45" spans="1:5" ht="15" x14ac:dyDescent="0.3">
      <c r="A45" s="2" t="s">
        <v>97</v>
      </c>
      <c r="B45" s="2" t="s">
        <v>147</v>
      </c>
      <c r="C45" s="2" t="s">
        <v>120</v>
      </c>
      <c r="D45" s="2" t="s">
        <v>119</v>
      </c>
      <c r="E45" s="2">
        <v>0</v>
      </c>
    </row>
    <row r="46" spans="1:5" ht="15" x14ac:dyDescent="0.3">
      <c r="A46" s="2" t="s">
        <v>98</v>
      </c>
      <c r="B46" s="2" t="s">
        <v>147</v>
      </c>
      <c r="C46" s="2" t="s">
        <v>116</v>
      </c>
      <c r="D46" s="2" t="s">
        <v>117</v>
      </c>
      <c r="E46" s="2">
        <v>0</v>
      </c>
    </row>
    <row r="47" spans="1:5" ht="15" x14ac:dyDescent="0.3">
      <c r="A47" s="2" t="s">
        <v>98</v>
      </c>
      <c r="B47" s="2" t="s">
        <v>147</v>
      </c>
      <c r="C47" s="2" t="s">
        <v>120</v>
      </c>
      <c r="D47" s="2" t="s">
        <v>119</v>
      </c>
      <c r="E47" s="2">
        <v>0</v>
      </c>
    </row>
    <row r="48" spans="1:5" ht="15" x14ac:dyDescent="0.3">
      <c r="A48" s="2" t="s">
        <v>98</v>
      </c>
      <c r="B48" s="2" t="s">
        <v>147</v>
      </c>
      <c r="C48" s="2" t="s">
        <v>116</v>
      </c>
      <c r="D48" s="2" t="s">
        <v>117</v>
      </c>
      <c r="E48" s="2">
        <v>0</v>
      </c>
    </row>
    <row r="49" spans="1:5" ht="15" x14ac:dyDescent="0.3">
      <c r="A49" s="2" t="s">
        <v>98</v>
      </c>
      <c r="B49" s="2" t="s">
        <v>147</v>
      </c>
      <c r="C49" s="2" t="s">
        <v>120</v>
      </c>
      <c r="D49" s="2" t="s">
        <v>119</v>
      </c>
      <c r="E49" s="2">
        <v>0</v>
      </c>
    </row>
  </sheetData>
  <autoFilter ref="A1:E33" xr:uid="{6DF98226-EF45-4C40-972E-6C199A8DDBE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297C-9E12-41D6-89AA-A4A21CEA9F47}">
  <sheetPr>
    <tabColor theme="5" tint="-0.249977111117893"/>
  </sheetPr>
  <dimension ref="A1:D17"/>
  <sheetViews>
    <sheetView workbookViewId="0">
      <selection activeCell="D3" sqref="D3"/>
    </sheetView>
  </sheetViews>
  <sheetFormatPr defaultRowHeight="14.4" x14ac:dyDescent="0.25"/>
  <cols>
    <col min="1" max="1" width="15" customWidth="1"/>
    <col min="2" max="2" width="24.33203125" customWidth="1"/>
    <col min="3" max="3" width="33.5546875" customWidth="1"/>
    <col min="4" max="4" width="29.77734375" customWidth="1"/>
  </cols>
  <sheetData>
    <row r="1" spans="1:4" ht="15" x14ac:dyDescent="0.3">
      <c r="A1" s="153" t="s">
        <v>104</v>
      </c>
      <c r="B1" s="153" t="s">
        <v>121</v>
      </c>
      <c r="C1" s="153" t="s">
        <v>111</v>
      </c>
      <c r="D1" s="153" t="s">
        <v>112</v>
      </c>
    </row>
    <row r="2" spans="1:4" ht="15" x14ac:dyDescent="0.3">
      <c r="A2" s="2" t="s">
        <v>95</v>
      </c>
      <c r="B2" s="2" t="s">
        <v>122</v>
      </c>
      <c r="C2" s="2">
        <v>251</v>
      </c>
      <c r="D2" s="2">
        <f>(C2-SUMIFS(C:C,B:B,B2,A:A,"FY 2021"))/SUMIFS(C:C,B:B,B2,A:A,"FY 2021")</f>
        <v>0</v>
      </c>
    </row>
    <row r="3" spans="1:4" ht="15" x14ac:dyDescent="0.3">
      <c r="A3" s="2" t="str">
        <f>A2</f>
        <v>FY 2021</v>
      </c>
      <c r="B3" s="2" t="s">
        <v>123</v>
      </c>
      <c r="C3" s="2">
        <v>169</v>
      </c>
      <c r="D3" s="2">
        <f t="shared" ref="D3:D17" si="0">(C3-SUMIFS(C:C,B:B,B3,A:A,"FY 2021"))/SUMIFS(C:C,B:B,B3,A:A,"FY 2021")</f>
        <v>0</v>
      </c>
    </row>
    <row r="4" spans="1:4" ht="15" x14ac:dyDescent="0.3">
      <c r="A4" s="2" t="str">
        <f>A3</f>
        <v>FY 2021</v>
      </c>
      <c r="B4" s="2" t="s">
        <v>124</v>
      </c>
      <c r="C4" s="2">
        <v>51</v>
      </c>
      <c r="D4" s="2">
        <f t="shared" si="0"/>
        <v>0</v>
      </c>
    </row>
    <row r="5" spans="1:4" ht="15" x14ac:dyDescent="0.3">
      <c r="A5" s="2" t="str">
        <f>A4</f>
        <v>FY 2021</v>
      </c>
      <c r="B5" s="2" t="s">
        <v>125</v>
      </c>
      <c r="C5" s="2">
        <v>23</v>
      </c>
      <c r="D5" s="2">
        <f t="shared" si="0"/>
        <v>0</v>
      </c>
    </row>
    <row r="6" spans="1:4" ht="15" x14ac:dyDescent="0.3">
      <c r="A6" s="2" t="s">
        <v>96</v>
      </c>
      <c r="B6" s="2" t="s">
        <v>122</v>
      </c>
      <c r="C6" s="2">
        <v>295</v>
      </c>
      <c r="D6" s="2">
        <f t="shared" si="0"/>
        <v>0.1752988047808765</v>
      </c>
    </row>
    <row r="7" spans="1:4" ht="15" x14ac:dyDescent="0.3">
      <c r="A7" s="2" t="str">
        <f>A6</f>
        <v>FY 2022</v>
      </c>
      <c r="B7" s="2" t="s">
        <v>123</v>
      </c>
      <c r="C7" s="2">
        <v>163</v>
      </c>
      <c r="D7" s="2">
        <f t="shared" si="0"/>
        <v>-3.5502958579881658E-2</v>
      </c>
    </row>
    <row r="8" spans="1:4" ht="15" x14ac:dyDescent="0.3">
      <c r="A8" s="2" t="str">
        <f t="shared" ref="A8:A9" si="1">A7</f>
        <v>FY 2022</v>
      </c>
      <c r="B8" s="2" t="s">
        <v>124</v>
      </c>
      <c r="C8" s="2">
        <v>62</v>
      </c>
      <c r="D8" s="2">
        <f t="shared" si="0"/>
        <v>0.21568627450980393</v>
      </c>
    </row>
    <row r="9" spans="1:4" ht="15" x14ac:dyDescent="0.3">
      <c r="A9" s="2" t="str">
        <f t="shared" si="1"/>
        <v>FY 2022</v>
      </c>
      <c r="B9" s="2" t="str">
        <f>B5</f>
        <v>50 and above</v>
      </c>
      <c r="C9" s="2">
        <v>35</v>
      </c>
      <c r="D9" s="2">
        <f t="shared" si="0"/>
        <v>0.52173913043478259</v>
      </c>
    </row>
    <row r="10" spans="1:4" ht="15" x14ac:dyDescent="0.3">
      <c r="A10" s="2" t="s">
        <v>97</v>
      </c>
      <c r="B10" s="2" t="s">
        <v>122</v>
      </c>
      <c r="C10" s="2">
        <v>354</v>
      </c>
      <c r="D10" s="2">
        <f t="shared" si="0"/>
        <v>0.41035856573705182</v>
      </c>
    </row>
    <row r="11" spans="1:4" ht="15" x14ac:dyDescent="0.3">
      <c r="A11" s="2" t="str">
        <f>A10</f>
        <v>FY 2023</v>
      </c>
      <c r="B11" s="2" t="s">
        <v>123</v>
      </c>
      <c r="C11" s="2">
        <v>204</v>
      </c>
      <c r="D11" s="2">
        <f t="shared" si="0"/>
        <v>0.20710059171597633</v>
      </c>
    </row>
    <row r="12" spans="1:4" ht="15" x14ac:dyDescent="0.3">
      <c r="A12" s="2" t="str">
        <f t="shared" ref="A12:A13" si="2">A11</f>
        <v>FY 2023</v>
      </c>
      <c r="B12" s="2" t="s">
        <v>124</v>
      </c>
      <c r="C12" s="2">
        <v>99</v>
      </c>
      <c r="D12" s="2">
        <f t="shared" si="0"/>
        <v>0.94117647058823528</v>
      </c>
    </row>
    <row r="13" spans="1:4" ht="15" x14ac:dyDescent="0.3">
      <c r="A13" s="2" t="str">
        <f t="shared" si="2"/>
        <v>FY 2023</v>
      </c>
      <c r="B13" s="2" t="str">
        <f>B9</f>
        <v>50 and above</v>
      </c>
      <c r="C13" s="2">
        <v>46</v>
      </c>
      <c r="D13" s="2">
        <f>(C13-SUMIFS(C:C,B:B,B13,A:A,"FY 2021"))/SUMIFS(C:C,B:B,B13,A:A,"FY 2021")</f>
        <v>1</v>
      </c>
    </row>
    <row r="14" spans="1:4" ht="15" x14ac:dyDescent="0.3">
      <c r="A14" s="2" t="s">
        <v>98</v>
      </c>
      <c r="B14" s="2" t="s">
        <v>122</v>
      </c>
      <c r="C14" s="2">
        <v>792</v>
      </c>
      <c r="D14" s="2">
        <f t="shared" si="0"/>
        <v>2.1553784860557768</v>
      </c>
    </row>
    <row r="15" spans="1:4" ht="15" x14ac:dyDescent="0.3">
      <c r="A15" s="2" t="str">
        <f>A14</f>
        <v>FY 2024</v>
      </c>
      <c r="B15" s="2" t="s">
        <v>123</v>
      </c>
      <c r="C15" s="2">
        <v>495</v>
      </c>
      <c r="D15" s="2">
        <f t="shared" si="0"/>
        <v>1.9289940828402368</v>
      </c>
    </row>
    <row r="16" spans="1:4" ht="15" x14ac:dyDescent="0.3">
      <c r="A16" s="2" t="str">
        <f t="shared" ref="A16:A17" si="3">A15</f>
        <v>FY 2024</v>
      </c>
      <c r="B16" s="2" t="s">
        <v>124</v>
      </c>
      <c r="C16" s="2">
        <v>181</v>
      </c>
      <c r="D16" s="2">
        <f t="shared" si="0"/>
        <v>2.5490196078431371</v>
      </c>
    </row>
    <row r="17" spans="1:4" ht="15" x14ac:dyDescent="0.3">
      <c r="A17" s="2" t="str">
        <f t="shared" si="3"/>
        <v>FY 2024</v>
      </c>
      <c r="B17" s="2" t="str">
        <f>B13</f>
        <v>50 and above</v>
      </c>
      <c r="C17" s="2">
        <v>88</v>
      </c>
      <c r="D17" s="2">
        <f t="shared" si="0"/>
        <v>2.8260869565217392</v>
      </c>
    </row>
  </sheetData>
  <autoFilter ref="A1:D1" xr:uid="{DB93297C-9E12-41D6-89AA-A4A21CEA9F47}"/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739-C3B2-4DAD-87E3-4B9B6320D049}">
  <sheetPr>
    <tabColor theme="8"/>
  </sheetPr>
  <dimension ref="A1:D13"/>
  <sheetViews>
    <sheetView workbookViewId="0">
      <selection activeCell="D1" sqref="D1"/>
    </sheetView>
  </sheetViews>
  <sheetFormatPr defaultRowHeight="14.4" x14ac:dyDescent="0.25"/>
  <cols>
    <col min="1" max="1" width="16.21875" customWidth="1"/>
    <col min="2" max="2" width="29.88671875" style="156" customWidth="1"/>
    <col min="3" max="3" width="24.33203125" customWidth="1"/>
    <col min="4" max="4" width="29" customWidth="1"/>
  </cols>
  <sheetData>
    <row r="1" spans="1:4" ht="15" x14ac:dyDescent="0.3">
      <c r="A1" s="153" t="s">
        <v>104</v>
      </c>
      <c r="B1" s="154" t="s">
        <v>126</v>
      </c>
      <c r="C1" s="153" t="s">
        <v>111</v>
      </c>
      <c r="D1" s="153" t="s">
        <v>112</v>
      </c>
    </row>
    <row r="2" spans="1:4" ht="15" x14ac:dyDescent="0.3">
      <c r="A2" s="2" t="s">
        <v>95</v>
      </c>
      <c r="B2" s="155" t="s">
        <v>127</v>
      </c>
      <c r="C2" s="2">
        <v>469</v>
      </c>
      <c r="D2" s="2">
        <f>(C2-SUMIFS(C:C,B:B,B2,A:A,"FY 2021"))/SUMIFS(C:C,B:B,B2,A:A,"FY 2021")</f>
        <v>0</v>
      </c>
    </row>
    <row r="3" spans="1:4" ht="15" x14ac:dyDescent="0.3">
      <c r="A3" s="2" t="str">
        <f>A2</f>
        <v>FY 2021</v>
      </c>
      <c r="B3" s="155" t="s">
        <v>128</v>
      </c>
      <c r="C3" s="2">
        <v>19</v>
      </c>
      <c r="D3" s="2">
        <f t="shared" ref="D3:D13" si="0">(C3-SUMIFS(C:C,B:B,B3,A:A,"FY 2021"))/SUMIFS(C:C,B:B,B3,A:A,"FY 2021")</f>
        <v>0</v>
      </c>
    </row>
    <row r="4" spans="1:4" ht="15" x14ac:dyDescent="0.3">
      <c r="A4" s="2" t="str">
        <f>A3</f>
        <v>FY 2021</v>
      </c>
      <c r="B4" s="155" t="s">
        <v>129</v>
      </c>
      <c r="C4" s="2">
        <v>6</v>
      </c>
      <c r="D4" s="2">
        <f t="shared" si="0"/>
        <v>0</v>
      </c>
    </row>
    <row r="5" spans="1:4" ht="15" x14ac:dyDescent="0.3">
      <c r="A5" s="2" t="s">
        <v>96</v>
      </c>
      <c r="B5" s="155" t="s">
        <v>127</v>
      </c>
      <c r="C5" s="2">
        <v>518</v>
      </c>
      <c r="D5" s="2">
        <f t="shared" si="0"/>
        <v>0.1044776119402985</v>
      </c>
    </row>
    <row r="6" spans="1:4" ht="15" x14ac:dyDescent="0.3">
      <c r="A6" s="2" t="str">
        <f>A5</f>
        <v>FY 2022</v>
      </c>
      <c r="B6" s="155" t="s">
        <v>128</v>
      </c>
      <c r="C6" s="2">
        <v>31</v>
      </c>
      <c r="D6" s="2">
        <f t="shared" si="0"/>
        <v>0.63157894736842102</v>
      </c>
    </row>
    <row r="7" spans="1:4" ht="15" x14ac:dyDescent="0.3">
      <c r="A7" s="2" t="str">
        <f t="shared" ref="A7" si="1">A6</f>
        <v>FY 2022</v>
      </c>
      <c r="B7" s="155" t="s">
        <v>129</v>
      </c>
      <c r="C7" s="2">
        <v>6</v>
      </c>
      <c r="D7" s="2">
        <f t="shared" si="0"/>
        <v>0</v>
      </c>
    </row>
    <row r="8" spans="1:4" ht="15" x14ac:dyDescent="0.3">
      <c r="A8" s="2" t="s">
        <v>97</v>
      </c>
      <c r="B8" s="155" t="s">
        <v>127</v>
      </c>
      <c r="C8" s="2">
        <v>660</v>
      </c>
      <c r="D8" s="2">
        <f t="shared" si="0"/>
        <v>0.40724946695095948</v>
      </c>
    </row>
    <row r="9" spans="1:4" ht="15" x14ac:dyDescent="0.3">
      <c r="A9" s="2" t="str">
        <f>A8</f>
        <v>FY 2023</v>
      </c>
      <c r="B9" s="155" t="s">
        <v>128</v>
      </c>
      <c r="C9" s="2">
        <v>34</v>
      </c>
      <c r="D9" s="2">
        <f t="shared" si="0"/>
        <v>0.78947368421052633</v>
      </c>
    </row>
    <row r="10" spans="1:4" ht="15" x14ac:dyDescent="0.3">
      <c r="A10" s="2" t="str">
        <f t="shared" ref="A10" si="2">A9</f>
        <v>FY 2023</v>
      </c>
      <c r="B10" s="155" t="s">
        <v>129</v>
      </c>
      <c r="C10" s="2">
        <v>9</v>
      </c>
      <c r="D10" s="2">
        <f t="shared" si="0"/>
        <v>0.5</v>
      </c>
    </row>
    <row r="11" spans="1:4" ht="15" x14ac:dyDescent="0.3">
      <c r="A11" s="2" t="s">
        <v>98</v>
      </c>
      <c r="B11" s="155" t="s">
        <v>127</v>
      </c>
      <c r="C11" s="2">
        <v>1482</v>
      </c>
      <c r="D11" s="2">
        <f t="shared" si="0"/>
        <v>2.159914712153518</v>
      </c>
    </row>
    <row r="12" spans="1:4" ht="15" x14ac:dyDescent="0.3">
      <c r="A12" s="2" t="str">
        <f>A11</f>
        <v>FY 2024</v>
      </c>
      <c r="B12" s="155" t="s">
        <v>128</v>
      </c>
      <c r="C12" s="2">
        <v>68</v>
      </c>
      <c r="D12" s="2">
        <f t="shared" si="0"/>
        <v>2.5789473684210527</v>
      </c>
    </row>
    <row r="13" spans="1:4" ht="15" x14ac:dyDescent="0.3">
      <c r="A13" s="2" t="str">
        <f t="shared" ref="A13" si="3">A12</f>
        <v>FY 2024</v>
      </c>
      <c r="B13" s="155" t="s">
        <v>129</v>
      </c>
      <c r="C13" s="2">
        <v>6</v>
      </c>
      <c r="D13" s="2">
        <f t="shared" si="0"/>
        <v>0</v>
      </c>
    </row>
  </sheetData>
  <autoFilter ref="A1:D1" xr:uid="{6EF83739-C3B2-4DAD-87E3-4B9B6320D04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E8CB8-7765-40C0-88FA-15652D17D5EE}">
  <sheetPr>
    <tabColor theme="4" tint="0.39997558519241921"/>
  </sheetPr>
  <dimension ref="A1:F5"/>
  <sheetViews>
    <sheetView workbookViewId="0"/>
  </sheetViews>
  <sheetFormatPr defaultRowHeight="14.4" x14ac:dyDescent="0.25"/>
  <cols>
    <col min="1" max="1" width="12.33203125" customWidth="1"/>
    <col min="2" max="2" width="20.6640625" customWidth="1"/>
    <col min="3" max="3" width="17.5546875" customWidth="1"/>
    <col min="4" max="4" width="48.77734375" customWidth="1"/>
    <col min="5" max="5" width="35" customWidth="1"/>
    <col min="6" max="6" width="48.21875" customWidth="1"/>
  </cols>
  <sheetData>
    <row r="1" spans="1:6" ht="15" x14ac:dyDescent="0.3">
      <c r="A1" s="158" t="s">
        <v>104</v>
      </c>
      <c r="B1" s="158" t="s">
        <v>105</v>
      </c>
      <c r="C1" s="158" t="s">
        <v>132</v>
      </c>
      <c r="D1" s="158" t="s">
        <v>136</v>
      </c>
      <c r="E1" s="158" t="s">
        <v>134</v>
      </c>
      <c r="F1" s="158" t="s">
        <v>135</v>
      </c>
    </row>
    <row r="2" spans="1:6" ht="15" x14ac:dyDescent="0.3">
      <c r="A2" s="2" t="s">
        <v>95</v>
      </c>
      <c r="B2" s="2" t="s">
        <v>133</v>
      </c>
      <c r="C2" s="2">
        <v>2</v>
      </c>
      <c r="D2" s="2">
        <v>147</v>
      </c>
      <c r="E2" s="2">
        <f>(C2-SUMIFS(C:C,B:B,B2,A:A,"FY 2021"))/SUMIFS(C:C,B:B,B2,A:A,"FY 2021")</f>
        <v>0</v>
      </c>
      <c r="F2" s="2">
        <f>(D2-SUMIFS(D:D,B:B,B2,A:A,"FY 2021"))/SUMIFS(D:D,B:B,B2,A:A,"FY 2021")</f>
        <v>0</v>
      </c>
    </row>
    <row r="3" spans="1:6" ht="15" x14ac:dyDescent="0.3">
      <c r="A3" s="2" t="s">
        <v>96</v>
      </c>
      <c r="B3" s="2" t="s">
        <v>133</v>
      </c>
      <c r="C3" s="2">
        <v>2</v>
      </c>
      <c r="D3" s="2">
        <v>156</v>
      </c>
      <c r="E3" s="2">
        <f t="shared" ref="E3:E5" si="0">(C3-SUMIFS(C:C,B:B,B3,A:A,"FY 2021"))/SUMIFS(C:C,B:B,B3,A:A,"FY 2021")</f>
        <v>0</v>
      </c>
      <c r="F3" s="2">
        <f t="shared" ref="F3:F5" si="1">(D3-SUMIFS(D:D,B:B,B3,A:A,"FY 2021"))/SUMIFS(D:D,B:B,B3,A:A,"FY 2021")</f>
        <v>6.1224489795918366E-2</v>
      </c>
    </row>
    <row r="4" spans="1:6" ht="15" x14ac:dyDescent="0.3">
      <c r="A4" s="2" t="s">
        <v>97</v>
      </c>
      <c r="B4" s="2" t="s">
        <v>133</v>
      </c>
      <c r="C4" s="2">
        <v>3</v>
      </c>
      <c r="D4" s="2">
        <v>189</v>
      </c>
      <c r="E4" s="2">
        <f t="shared" si="0"/>
        <v>0.5</v>
      </c>
      <c r="F4" s="2">
        <f t="shared" si="1"/>
        <v>0.2857142857142857</v>
      </c>
    </row>
    <row r="5" spans="1:6" ht="15" x14ac:dyDescent="0.3">
      <c r="A5" s="2" t="s">
        <v>98</v>
      </c>
      <c r="B5" s="2" t="s">
        <v>133</v>
      </c>
      <c r="C5" s="2">
        <v>3</v>
      </c>
      <c r="D5" s="2">
        <v>210</v>
      </c>
      <c r="E5" s="2">
        <f t="shared" si="0"/>
        <v>0.5</v>
      </c>
      <c r="F5" s="2">
        <f t="shared" si="1"/>
        <v>0.42857142857142855</v>
      </c>
    </row>
  </sheetData>
  <autoFilter ref="A1:F1" xr:uid="{005E8CB8-7765-40C0-88FA-15652D17D5E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0E6D-29EF-4334-ACE9-7810E7509C76}">
  <sheetPr>
    <tabColor theme="4" tint="0.39997558519241921"/>
  </sheetPr>
  <dimension ref="A1:D9"/>
  <sheetViews>
    <sheetView workbookViewId="0">
      <selection activeCell="D1" sqref="D1"/>
    </sheetView>
  </sheetViews>
  <sheetFormatPr defaultRowHeight="14.4" x14ac:dyDescent="0.25"/>
  <cols>
    <col min="1" max="1" width="21.5546875" customWidth="1"/>
    <col min="2" max="2" width="25.33203125" customWidth="1"/>
    <col min="3" max="3" width="27.88671875" customWidth="1"/>
    <col min="4" max="4" width="21.109375" customWidth="1"/>
  </cols>
  <sheetData>
    <row r="1" spans="1:4" ht="15" x14ac:dyDescent="0.3">
      <c r="A1" s="157" t="s">
        <v>104</v>
      </c>
      <c r="B1" s="157" t="s">
        <v>105</v>
      </c>
      <c r="C1" s="157" t="s">
        <v>130</v>
      </c>
      <c r="D1" s="157" t="s">
        <v>131</v>
      </c>
    </row>
    <row r="2" spans="1:4" ht="15" x14ac:dyDescent="0.3">
      <c r="A2" s="2" t="s">
        <v>95</v>
      </c>
      <c r="B2" s="2" t="s">
        <v>54</v>
      </c>
      <c r="C2" s="2">
        <v>4.0999999999999996</v>
      </c>
      <c r="D2" s="2">
        <f>(C2-SUMIFS(C:C,B:B,B2,A:A,"FY 2021"))/SUMIFS(C:C,B:B,B2,A:A,"FY 2021")</f>
        <v>0</v>
      </c>
    </row>
    <row r="3" spans="1:4" ht="15" x14ac:dyDescent="0.3">
      <c r="A3" s="2" t="s">
        <v>95</v>
      </c>
      <c r="B3" s="2" t="s">
        <v>56</v>
      </c>
      <c r="C3" s="2">
        <v>35.5</v>
      </c>
      <c r="D3" s="2">
        <f t="shared" ref="D3:D9" si="0">(C3-SUMIFS(C:C,B:B,B3,A:A,"FY 2021"))/SUMIFS(C:C,B:B,B3,A:A,"FY 2021")</f>
        <v>0</v>
      </c>
    </row>
    <row r="4" spans="1:4" ht="15" x14ac:dyDescent="0.3">
      <c r="A4" s="2" t="s">
        <v>96</v>
      </c>
      <c r="B4" s="2" t="str">
        <f t="shared" ref="B4:B9" si="1">B2</f>
        <v>Average Vintage</v>
      </c>
      <c r="C4" s="2">
        <v>4.2</v>
      </c>
      <c r="D4" s="2">
        <f t="shared" si="0"/>
        <v>2.4390243902439157E-2</v>
      </c>
    </row>
    <row r="5" spans="1:4" ht="15" x14ac:dyDescent="0.3">
      <c r="A5" s="2" t="s">
        <v>96</v>
      </c>
      <c r="B5" s="2" t="str">
        <f t="shared" si="1"/>
        <v>Average age of employees</v>
      </c>
      <c r="C5" s="2">
        <v>35.700000000000003</v>
      </c>
      <c r="D5" s="2">
        <f t="shared" si="0"/>
        <v>5.6338028169014885E-3</v>
      </c>
    </row>
    <row r="6" spans="1:4" ht="15" x14ac:dyDescent="0.3">
      <c r="A6" s="2" t="s">
        <v>97</v>
      </c>
      <c r="B6" s="2" t="str">
        <f t="shared" si="1"/>
        <v>Average Vintage</v>
      </c>
      <c r="C6" s="2">
        <v>3.2</v>
      </c>
      <c r="D6" s="2">
        <f t="shared" si="0"/>
        <v>-0.21951219512195111</v>
      </c>
    </row>
    <row r="7" spans="1:4" ht="15" x14ac:dyDescent="0.3">
      <c r="A7" s="2" t="s">
        <v>97</v>
      </c>
      <c r="B7" s="2" t="str">
        <f t="shared" si="1"/>
        <v>Average age of employees</v>
      </c>
      <c r="C7" s="2">
        <v>36.299999999999997</v>
      </c>
      <c r="D7" s="2">
        <f t="shared" si="0"/>
        <v>2.2535211267605555E-2</v>
      </c>
    </row>
    <row r="8" spans="1:4" ht="15" x14ac:dyDescent="0.3">
      <c r="A8" s="2" t="s">
        <v>98</v>
      </c>
      <c r="B8" s="2" t="str">
        <f t="shared" si="1"/>
        <v>Average Vintage</v>
      </c>
      <c r="C8" s="2">
        <v>2.5</v>
      </c>
      <c r="D8" s="2">
        <f t="shared" si="0"/>
        <v>-0.39024390243902435</v>
      </c>
    </row>
    <row r="9" spans="1:4" ht="15" x14ac:dyDescent="0.3">
      <c r="A9" s="2" t="s">
        <v>98</v>
      </c>
      <c r="B9" s="2" t="str">
        <f t="shared" si="1"/>
        <v>Average age of employees</v>
      </c>
      <c r="C9" s="2">
        <v>33.4</v>
      </c>
      <c r="D9" s="2">
        <f t="shared" si="0"/>
        <v>-5.9154929577464828E-2</v>
      </c>
    </row>
  </sheetData>
  <autoFilter ref="A1:D9" xr:uid="{9E340E6D-29EF-4334-ACE9-7810E7509C7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216F-F7FC-4E48-A0E8-F5324748B2CF}">
  <sheetPr>
    <tabColor theme="5"/>
  </sheetPr>
  <dimension ref="A1:E17"/>
  <sheetViews>
    <sheetView workbookViewId="0">
      <selection activeCell="E1" sqref="E1"/>
    </sheetView>
  </sheetViews>
  <sheetFormatPr defaultRowHeight="14.4" x14ac:dyDescent="0.25"/>
  <cols>
    <col min="1" max="1" width="12.5546875" customWidth="1"/>
    <col min="2" max="2" width="31.88671875" customWidth="1"/>
    <col min="3" max="3" width="47" customWidth="1"/>
    <col min="4" max="4" width="37" customWidth="1"/>
    <col min="5" max="5" width="50.5546875" customWidth="1"/>
  </cols>
  <sheetData>
    <row r="1" spans="1:5" ht="15" x14ac:dyDescent="0.3">
      <c r="A1" s="158" t="s">
        <v>104</v>
      </c>
      <c r="B1" s="158" t="s">
        <v>105</v>
      </c>
      <c r="C1" s="158" t="s">
        <v>137</v>
      </c>
      <c r="D1" s="158" t="s">
        <v>138</v>
      </c>
      <c r="E1" s="158" t="s">
        <v>139</v>
      </c>
    </row>
    <row r="2" spans="1:5" ht="15" x14ac:dyDescent="0.3">
      <c r="A2" s="2" t="s">
        <v>95</v>
      </c>
      <c r="B2" s="2" t="s">
        <v>70</v>
      </c>
      <c r="C2" s="2" t="s">
        <v>71</v>
      </c>
      <c r="D2" s="2">
        <v>4</v>
      </c>
      <c r="E2" s="2">
        <f>(D2-SUMIFS(D:D,B:B,B2,A:A,"FY 2021"))/SUMIFS(D:D,B:B,B2,A:A,"FY 2021")</f>
        <v>0</v>
      </c>
    </row>
    <row r="3" spans="1:5" ht="15" x14ac:dyDescent="0.3">
      <c r="A3" s="2" t="s">
        <v>95</v>
      </c>
      <c r="B3" s="2" t="s">
        <v>72</v>
      </c>
      <c r="C3" s="2" t="s">
        <v>73</v>
      </c>
      <c r="D3" s="2">
        <v>60</v>
      </c>
      <c r="E3" s="2">
        <f t="shared" ref="E3:E17" si="0">(D3-SUMIFS(D:D,B:B,B3,A:A,"FY 2021"))/SUMIFS(D:D,B:B,B3,A:A,"FY 2021")</f>
        <v>0</v>
      </c>
    </row>
    <row r="4" spans="1:5" ht="15" x14ac:dyDescent="0.3">
      <c r="A4" s="2" t="s">
        <v>95</v>
      </c>
      <c r="B4" s="2" t="s">
        <v>74</v>
      </c>
      <c r="C4" s="2" t="s">
        <v>75</v>
      </c>
      <c r="D4" s="2">
        <v>179</v>
      </c>
      <c r="E4" s="2">
        <f t="shared" si="0"/>
        <v>0</v>
      </c>
    </row>
    <row r="5" spans="1:5" ht="15" x14ac:dyDescent="0.3">
      <c r="A5" s="2" t="s">
        <v>95</v>
      </c>
      <c r="B5" s="2" t="s">
        <v>76</v>
      </c>
      <c r="C5" s="2" t="s">
        <v>77</v>
      </c>
      <c r="D5" s="2">
        <v>251</v>
      </c>
      <c r="E5" s="2">
        <f t="shared" si="0"/>
        <v>0</v>
      </c>
    </row>
    <row r="6" spans="1:5" ht="15" x14ac:dyDescent="0.3">
      <c r="A6" s="2" t="s">
        <v>96</v>
      </c>
      <c r="B6" s="2" t="s">
        <v>70</v>
      </c>
      <c r="C6" s="2" t="s">
        <v>71</v>
      </c>
      <c r="D6" s="2">
        <v>4</v>
      </c>
      <c r="E6" s="2">
        <f t="shared" si="0"/>
        <v>0</v>
      </c>
    </row>
    <row r="7" spans="1:5" ht="15" x14ac:dyDescent="0.3">
      <c r="A7" s="2" t="s">
        <v>96</v>
      </c>
      <c r="B7" s="2" t="s">
        <v>72</v>
      </c>
      <c r="C7" s="2" t="s">
        <v>73</v>
      </c>
      <c r="D7" s="2">
        <v>65</v>
      </c>
      <c r="E7" s="2">
        <f t="shared" si="0"/>
        <v>8.3333333333333329E-2</v>
      </c>
    </row>
    <row r="8" spans="1:5" ht="15" x14ac:dyDescent="0.3">
      <c r="A8" s="2" t="s">
        <v>96</v>
      </c>
      <c r="B8" s="2" t="s">
        <v>74</v>
      </c>
      <c r="C8" s="2" t="s">
        <v>75</v>
      </c>
      <c r="D8" s="2">
        <v>191</v>
      </c>
      <c r="E8" s="2">
        <f t="shared" si="0"/>
        <v>6.7039106145251395E-2</v>
      </c>
    </row>
    <row r="9" spans="1:5" ht="15" x14ac:dyDescent="0.3">
      <c r="A9" s="2" t="s">
        <v>96</v>
      </c>
      <c r="B9" s="2" t="s">
        <v>76</v>
      </c>
      <c r="C9" s="2" t="s">
        <v>77</v>
      </c>
      <c r="D9" s="2">
        <v>295</v>
      </c>
      <c r="E9" s="2">
        <f t="shared" si="0"/>
        <v>0.1752988047808765</v>
      </c>
    </row>
    <row r="10" spans="1:5" ht="15" x14ac:dyDescent="0.3">
      <c r="A10" s="2" t="s">
        <v>97</v>
      </c>
      <c r="B10" s="2" t="s">
        <v>70</v>
      </c>
      <c r="C10" s="2" t="s">
        <v>71</v>
      </c>
      <c r="D10" s="2">
        <v>8</v>
      </c>
      <c r="E10" s="2">
        <f t="shared" si="0"/>
        <v>1</v>
      </c>
    </row>
    <row r="11" spans="1:5" ht="15" x14ac:dyDescent="0.3">
      <c r="A11" s="2" t="s">
        <v>97</v>
      </c>
      <c r="B11" s="2" t="s">
        <v>72</v>
      </c>
      <c r="C11" s="2" t="s">
        <v>73</v>
      </c>
      <c r="D11" s="2">
        <v>82</v>
      </c>
      <c r="E11" s="2">
        <f t="shared" si="0"/>
        <v>0.36666666666666664</v>
      </c>
    </row>
    <row r="12" spans="1:5" ht="15" x14ac:dyDescent="0.3">
      <c r="A12" s="2" t="s">
        <v>97</v>
      </c>
      <c r="B12" s="2" t="s">
        <v>74</v>
      </c>
      <c r="C12" s="2" t="s">
        <v>75</v>
      </c>
      <c r="D12" s="2">
        <v>259</v>
      </c>
      <c r="E12" s="2">
        <f t="shared" si="0"/>
        <v>0.44692737430167595</v>
      </c>
    </row>
    <row r="13" spans="1:5" ht="15" x14ac:dyDescent="0.3">
      <c r="A13" s="2" t="s">
        <v>97</v>
      </c>
      <c r="B13" s="2" t="s">
        <v>76</v>
      </c>
      <c r="C13" s="2" t="s">
        <v>77</v>
      </c>
      <c r="D13" s="2">
        <v>354</v>
      </c>
      <c r="E13" s="2">
        <f t="shared" si="0"/>
        <v>0.41035856573705182</v>
      </c>
    </row>
    <row r="14" spans="1:5" ht="15" x14ac:dyDescent="0.3">
      <c r="A14" s="2" t="s">
        <v>98</v>
      </c>
      <c r="B14" s="2" t="s">
        <v>70</v>
      </c>
      <c r="C14" s="2" t="s">
        <v>71</v>
      </c>
      <c r="D14" s="2">
        <v>12</v>
      </c>
      <c r="E14" s="2">
        <f t="shared" si="0"/>
        <v>2</v>
      </c>
    </row>
    <row r="15" spans="1:5" ht="15" x14ac:dyDescent="0.3">
      <c r="A15" s="2" t="s">
        <v>98</v>
      </c>
      <c r="B15" s="2" t="s">
        <v>72</v>
      </c>
      <c r="C15" s="2" t="s">
        <v>73</v>
      </c>
      <c r="D15" s="2">
        <v>166</v>
      </c>
      <c r="E15" s="2">
        <f t="shared" si="0"/>
        <v>1.7666666666666666</v>
      </c>
    </row>
    <row r="16" spans="1:5" ht="15" x14ac:dyDescent="0.3">
      <c r="A16" s="2" t="s">
        <v>98</v>
      </c>
      <c r="B16" s="2" t="s">
        <v>74</v>
      </c>
      <c r="C16" s="2" t="s">
        <v>75</v>
      </c>
      <c r="D16" s="2">
        <v>589</v>
      </c>
      <c r="E16" s="2">
        <f t="shared" si="0"/>
        <v>2.2905027932960893</v>
      </c>
    </row>
    <row r="17" spans="1:5" ht="15" x14ac:dyDescent="0.3">
      <c r="A17" s="2" t="s">
        <v>98</v>
      </c>
      <c r="B17" s="2" t="s">
        <v>76</v>
      </c>
      <c r="C17" s="2" t="s">
        <v>77</v>
      </c>
      <c r="D17" s="2">
        <v>789</v>
      </c>
      <c r="E17" s="2">
        <f t="shared" si="0"/>
        <v>2.143426294820717</v>
      </c>
    </row>
  </sheetData>
  <autoFilter ref="A1:E17" xr:uid="{3784216F-F7FC-4E48-A0E8-F5324748B2C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D4CC-3AAF-4ABA-B5AA-55E201AB322D}">
  <sheetPr>
    <tabColor rgb="FF92D050"/>
  </sheetPr>
  <dimension ref="A1:D5"/>
  <sheetViews>
    <sheetView workbookViewId="0">
      <selection activeCell="B17" sqref="B17"/>
    </sheetView>
  </sheetViews>
  <sheetFormatPr defaultRowHeight="15" x14ac:dyDescent="0.3"/>
  <cols>
    <col min="1" max="1" width="21.5546875" style="2" customWidth="1"/>
    <col min="2" max="2" width="44.6640625" style="2" customWidth="1"/>
    <col min="3" max="3" width="52" style="2" customWidth="1"/>
    <col min="4" max="4" width="55" style="2" customWidth="1"/>
  </cols>
  <sheetData>
    <row r="1" spans="1:4" x14ac:dyDescent="0.3">
      <c r="A1" s="158" t="s">
        <v>104</v>
      </c>
      <c r="B1" s="158" t="s">
        <v>140</v>
      </c>
      <c r="C1" s="158" t="s">
        <v>141</v>
      </c>
      <c r="D1" s="158" t="s">
        <v>142</v>
      </c>
    </row>
    <row r="2" spans="1:4" x14ac:dyDescent="0.3">
      <c r="A2" s="2" t="s">
        <v>95</v>
      </c>
      <c r="B2" s="2">
        <v>11</v>
      </c>
      <c r="C2" s="159">
        <v>0</v>
      </c>
      <c r="D2" s="2">
        <v>0</v>
      </c>
    </row>
    <row r="3" spans="1:4" x14ac:dyDescent="0.3">
      <c r="A3" s="2" t="s">
        <v>96</v>
      </c>
      <c r="B3" s="2">
        <v>38</v>
      </c>
      <c r="C3" s="2">
        <v>0</v>
      </c>
      <c r="D3" s="2">
        <v>0</v>
      </c>
    </row>
    <row r="4" spans="1:4" x14ac:dyDescent="0.3">
      <c r="A4" s="2" t="s">
        <v>97</v>
      </c>
      <c r="B4" s="2">
        <v>44</v>
      </c>
      <c r="C4" s="2">
        <v>94</v>
      </c>
      <c r="D4" s="2">
        <v>94</v>
      </c>
    </row>
    <row r="5" spans="1:4" x14ac:dyDescent="0.3">
      <c r="A5" s="2" t="s">
        <v>98</v>
      </c>
      <c r="B5" s="2">
        <v>56</v>
      </c>
      <c r="C5" s="2">
        <v>96</v>
      </c>
      <c r="D5" s="2">
        <v>92</v>
      </c>
    </row>
  </sheetData>
  <autoFilter ref="A1:D1" xr:uid="{DC4ED4CC-3AAF-4ABA-B5AA-55E201AB322D}"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Sigachi Employees</vt:lpstr>
      <vt:lpstr>Representation of women</vt:lpstr>
      <vt:lpstr>Sigachi_Employees_DEI</vt:lpstr>
      <vt:lpstr>Age_structure</vt:lpstr>
      <vt:lpstr>Seniority</vt:lpstr>
      <vt:lpstr>Community_Engagement </vt:lpstr>
      <vt:lpstr>Age&amp;Vintage of Employee</vt:lpstr>
      <vt:lpstr>Generations</vt:lpstr>
      <vt:lpstr>Employee_engagement </vt:lpstr>
      <vt:lpstr>Social_Sports&amp;Adventure_events</vt:lpstr>
      <vt:lpstr>SOCIAL</vt:lpstr>
      <vt:lpstr>Employee_professional develop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Yenkar | Sigachi</dc:creator>
  <cp:lastModifiedBy>Kalluru Bala Trinadh Reddy | Sigachi</cp:lastModifiedBy>
  <dcterms:created xsi:type="dcterms:W3CDTF">2024-03-29T03:59:00Z</dcterms:created>
  <dcterms:modified xsi:type="dcterms:W3CDTF">2024-07-10T05:39:07Z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19A715990FFC454B818CD1CD72CBED8A</vt:lpwstr>
  </property>
  <property fmtid="{D5CDD505-2E9C-101B-9397-08002B2CF9AE}" pid="3" name="KSOProductBuildVer">
    <vt:lpwstr>1033-11.2.0.11254</vt:lpwstr>
  </property>
</Properties>
</file>