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User\Desktop\japanprivateguide\docs\"/>
    </mc:Choice>
  </mc:AlternateContent>
  <xr:revisionPtr revIDLastSave="0" documentId="13_ncr:1_{BA366B59-3B99-41A7-B264-4246ED2C85B2}" xr6:coauthVersionLast="47" xr6:coauthVersionMax="47" xr10:uidLastSave="{00000000-0000-0000-0000-000000000000}"/>
  <bookViews>
    <workbookView xWindow="-120" yWindow="-120" windowWidth="30960" windowHeight="18840" tabRatio="511" activeTab="2" xr2:uid="{00000000-000D-0000-FFFF-FFFF00000000}"/>
  </bookViews>
  <sheets>
    <sheet name="update history" sheetId="12" r:id="rId1"/>
    <sheet name="instruction manual" sheetId="11" r:id="rId2"/>
    <sheet name="Itinerary" sheetId="10" r:id="rId3"/>
    <sheet name="material" sheetId="5" r:id="rId4"/>
    <sheet name="ref_list" sheetId="2" r:id="rId5"/>
    <sheet name="ref_fixedCharacters" sheetId="3" r:id="rId6"/>
    <sheet name="実験場" sheetId="13" r:id="rId7"/>
  </sheets>
  <definedNames>
    <definedName name="_xlnm.Print_Area" localSheetId="2">Itinerary!$A$1:$N$153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2" l="1"/>
  <c r="B10" i="2"/>
  <c r="B9" i="2"/>
  <c r="E11" i="2"/>
  <c r="E10" i="2"/>
  <c r="E9" i="2"/>
  <c r="AC58" i="12" l="1"/>
  <c r="AB58" i="12"/>
  <c r="AA58" i="12"/>
  <c r="AC57" i="12"/>
  <c r="AA57" i="12" s="1"/>
  <c r="AB57" i="12"/>
  <c r="AC56" i="12"/>
  <c r="AB56" i="12"/>
  <c r="AA56" i="12" s="1"/>
  <c r="AC55" i="12"/>
  <c r="AB55" i="12"/>
  <c r="AA55" i="12"/>
  <c r="AC54" i="12"/>
  <c r="AB54" i="12"/>
  <c r="AA54" i="12" s="1"/>
  <c r="AC53" i="12"/>
  <c r="AA53" i="12" s="1"/>
  <c r="AB53" i="12"/>
  <c r="AC52" i="12"/>
  <c r="AB52" i="12"/>
  <c r="AA52" i="12" s="1"/>
  <c r="AC51" i="12"/>
  <c r="AB51" i="12"/>
  <c r="AA51" i="12"/>
  <c r="AC50" i="12"/>
  <c r="AB50" i="12"/>
  <c r="AA50" i="12" s="1"/>
  <c r="AC49" i="12"/>
  <c r="AA49" i="12" s="1"/>
  <c r="AB49" i="12"/>
  <c r="AC48" i="12"/>
  <c r="AB48" i="12"/>
  <c r="AA48" i="12" s="1"/>
  <c r="AC47" i="12"/>
  <c r="AB47" i="12"/>
  <c r="AA47" i="12"/>
  <c r="AC46" i="12"/>
  <c r="AB46" i="12"/>
  <c r="AA46" i="12" s="1"/>
  <c r="AC45" i="12"/>
  <c r="AA45" i="12" s="1"/>
  <c r="AB45" i="12"/>
  <c r="AC44" i="12"/>
  <c r="AB44" i="12"/>
  <c r="AA44" i="12" s="1"/>
  <c r="AC43" i="12"/>
  <c r="AB43" i="12"/>
  <c r="AA43" i="12"/>
  <c r="AC42" i="12"/>
  <c r="AB42" i="12"/>
  <c r="AA42" i="12" s="1"/>
  <c r="AC41" i="12"/>
  <c r="AA41" i="12" s="1"/>
  <c r="AB41" i="12"/>
  <c r="AC40" i="12"/>
  <c r="AB40" i="12"/>
  <c r="AA40" i="12" s="1"/>
  <c r="AC39" i="12"/>
  <c r="AB39" i="12"/>
  <c r="AA39" i="12"/>
  <c r="AC38" i="12"/>
  <c r="AB38" i="12"/>
  <c r="AA38" i="12" s="1"/>
  <c r="AC37" i="12"/>
  <c r="AA37" i="12" s="1"/>
  <c r="AB37" i="12"/>
  <c r="AC36" i="12"/>
  <c r="AB36" i="12"/>
  <c r="AA36" i="12" s="1"/>
  <c r="AC35" i="12"/>
  <c r="AB35" i="12"/>
  <c r="AA35" i="12"/>
  <c r="AC34" i="12"/>
  <c r="AB34" i="12"/>
  <c r="AA34" i="12" s="1"/>
  <c r="AC33" i="12"/>
  <c r="AA33" i="12" s="1"/>
  <c r="AB33" i="12"/>
  <c r="AC32" i="12"/>
  <c r="AB32" i="12"/>
  <c r="AA32" i="12" s="1"/>
  <c r="AC31" i="12"/>
  <c r="AB31" i="12"/>
  <c r="AA31" i="12"/>
  <c r="AC30" i="12"/>
  <c r="AB30" i="12"/>
  <c r="AA30" i="12" s="1"/>
  <c r="AC29" i="12"/>
  <c r="AA29" i="12" s="1"/>
  <c r="AB29" i="12"/>
  <c r="AC28" i="12"/>
  <c r="AB28" i="12"/>
  <c r="AA28" i="12" s="1"/>
  <c r="AC27" i="12"/>
  <c r="AB27" i="12"/>
  <c r="AA27" i="12"/>
  <c r="AC26" i="12"/>
  <c r="AB26" i="12"/>
  <c r="AA26" i="12" s="1"/>
  <c r="AC25" i="12"/>
  <c r="AA25" i="12" s="1"/>
  <c r="AB25" i="12"/>
  <c r="AC24" i="12"/>
  <c r="AB24" i="12"/>
  <c r="AA24" i="12" s="1"/>
  <c r="AC23" i="12"/>
  <c r="AB23" i="12"/>
  <c r="AA23" i="12"/>
  <c r="AC22" i="12"/>
  <c r="AB22" i="12"/>
  <c r="AA22" i="12" s="1"/>
  <c r="AC21" i="12"/>
  <c r="AA21" i="12" s="1"/>
  <c r="AB21" i="12"/>
  <c r="AC20" i="12"/>
  <c r="AB20" i="12"/>
  <c r="AA20" i="12" s="1"/>
  <c r="AC19" i="12"/>
  <c r="AB19" i="12"/>
  <c r="AA19" i="12"/>
  <c r="AC18" i="12"/>
  <c r="AB18" i="12"/>
  <c r="AA18" i="12" s="1"/>
  <c r="AC17" i="12"/>
  <c r="AA17" i="12" s="1"/>
  <c r="AB17" i="12"/>
  <c r="AC16" i="12"/>
  <c r="AB16" i="12"/>
  <c r="AA16" i="12" s="1"/>
  <c r="AC15" i="12"/>
  <c r="AB15" i="12"/>
  <c r="AA15" i="12"/>
  <c r="AC14" i="12"/>
  <c r="AB14" i="12"/>
  <c r="AA14" i="12" s="1"/>
  <c r="AC13" i="12"/>
  <c r="AA13" i="12" s="1"/>
  <c r="AB13" i="12"/>
  <c r="AC12" i="12"/>
  <c r="AB12" i="12"/>
  <c r="AA12" i="12" s="1"/>
  <c r="AC11" i="12"/>
  <c r="AB11" i="12"/>
  <c r="AC10" i="12"/>
  <c r="AB10" i="12"/>
  <c r="AA10" i="12" s="1"/>
  <c r="AC9" i="12"/>
  <c r="AB9" i="12"/>
  <c r="AC8" i="12"/>
  <c r="AB8" i="12"/>
  <c r="B58" i="12"/>
  <c r="B57" i="12"/>
  <c r="B56" i="12"/>
  <c r="B55" i="12"/>
  <c r="B54" i="12"/>
  <c r="B53" i="12"/>
  <c r="B52" i="12"/>
  <c r="B51" i="12"/>
  <c r="B50" i="12"/>
  <c r="B49" i="12"/>
  <c r="B48" i="12"/>
  <c r="B47" i="12"/>
  <c r="B46" i="12"/>
  <c r="B45" i="12"/>
  <c r="B44" i="12"/>
  <c r="B43" i="12"/>
  <c r="B42" i="12"/>
  <c r="B41" i="12"/>
  <c r="B40" i="12"/>
  <c r="B39" i="12"/>
  <c r="B38" i="12"/>
  <c r="B37" i="12"/>
  <c r="B36" i="12"/>
  <c r="B35" i="12"/>
  <c r="B34" i="12"/>
  <c r="B33" i="12"/>
  <c r="B32" i="12"/>
  <c r="B31" i="12"/>
  <c r="B30" i="12"/>
  <c r="B29" i="12"/>
  <c r="B28" i="12"/>
  <c r="B27" i="12"/>
  <c r="B26" i="12"/>
  <c r="B25" i="12"/>
  <c r="B24" i="12"/>
  <c r="B23" i="12"/>
  <c r="B22" i="12"/>
  <c r="B21" i="12"/>
  <c r="B20" i="12"/>
  <c r="B19" i="12"/>
  <c r="B18" i="12"/>
  <c r="B17" i="12"/>
  <c r="B16" i="12"/>
  <c r="B15" i="12"/>
  <c r="B14" i="12"/>
  <c r="B13" i="12"/>
  <c r="B12" i="12"/>
  <c r="B11" i="12"/>
  <c r="B10" i="12"/>
  <c r="B9" i="12"/>
  <c r="D58" i="12"/>
  <c r="D57" i="12"/>
  <c r="D56" i="12"/>
  <c r="D55" i="12"/>
  <c r="D54" i="12"/>
  <c r="D53" i="12"/>
  <c r="D52" i="12"/>
  <c r="D51" i="12"/>
  <c r="D50" i="12"/>
  <c r="D49" i="12"/>
  <c r="D48" i="12"/>
  <c r="D47" i="12"/>
  <c r="D46" i="12"/>
  <c r="D45" i="12"/>
  <c r="D44" i="12"/>
  <c r="D43" i="12"/>
  <c r="D42" i="12"/>
  <c r="D41" i="12"/>
  <c r="D40" i="12"/>
  <c r="D39" i="12"/>
  <c r="D38" i="12"/>
  <c r="D37" i="12"/>
  <c r="D36" i="12"/>
  <c r="D35" i="12"/>
  <c r="D34" i="12"/>
  <c r="D33" i="12"/>
  <c r="D32" i="12"/>
  <c r="D31" i="12"/>
  <c r="D30" i="12"/>
  <c r="D29" i="12"/>
  <c r="D28" i="12"/>
  <c r="D27" i="12"/>
  <c r="D26" i="12"/>
  <c r="D25" i="12"/>
  <c r="D24" i="12"/>
  <c r="D23" i="12"/>
  <c r="D22" i="12"/>
  <c r="D21" i="12"/>
  <c r="D20" i="12"/>
  <c r="D19" i="12"/>
  <c r="D18" i="12"/>
  <c r="D17" i="12"/>
  <c r="D16" i="12"/>
  <c r="D15" i="12"/>
  <c r="D14" i="12"/>
  <c r="D13" i="12"/>
  <c r="D12" i="12"/>
  <c r="D11" i="12"/>
  <c r="D10" i="12"/>
  <c r="D9" i="12"/>
  <c r="G15" i="3"/>
  <c r="G16" i="3"/>
  <c r="G17" i="3"/>
  <c r="R8" i="13"/>
  <c r="N41" i="10"/>
  <c r="N40" i="10"/>
  <c r="AX5" i="10" a="1"/>
  <c r="AX5" i="10" s="1"/>
  <c r="AA11" i="12" l="1"/>
  <c r="AA9" i="12"/>
  <c r="A1" i="11" a="1"/>
  <c r="A1" i="11" s="1"/>
  <c r="A1" i="5" a="1"/>
  <c r="A1" i="5" s="1"/>
  <c r="A1" i="12" a="1"/>
  <c r="A1" i="12" s="1"/>
  <c r="M30" i="10"/>
  <c r="N30" i="10"/>
  <c r="AX30" i="10"/>
  <c r="BA5" i="10"/>
  <c r="AC8" i="2"/>
  <c r="Z8" i="2"/>
  <c r="AC7" i="2"/>
  <c r="Z7" i="2"/>
  <c r="AC6" i="2"/>
  <c r="Z6" i="2"/>
  <c r="J133" i="10"/>
  <c r="J123" i="10"/>
  <c r="AX3" i="10" a="1"/>
  <c r="AX3" i="10" s="1"/>
  <c r="AX2" i="10" a="1"/>
  <c r="AX2" i="10" s="1"/>
  <c r="Q1" i="10"/>
  <c r="AX1" i="10"/>
  <c r="N109" i="10"/>
  <c r="N108" i="10"/>
  <c r="N107" i="10"/>
  <c r="N106" i="10"/>
  <c r="N105" i="10"/>
  <c r="N104" i="10"/>
  <c r="N103" i="10"/>
  <c r="N102" i="10"/>
  <c r="N101" i="10"/>
  <c r="N100" i="10"/>
  <c r="N99" i="10"/>
  <c r="N98" i="10"/>
  <c r="N97" i="10"/>
  <c r="N96" i="10"/>
  <c r="N95" i="10"/>
  <c r="N94" i="10"/>
  <c r="N93" i="10"/>
  <c r="N92" i="10"/>
  <c r="N91" i="10"/>
  <c r="N90" i="10"/>
  <c r="N89" i="10"/>
  <c r="N88" i="10"/>
  <c r="N87" i="10"/>
  <c r="N86" i="10"/>
  <c r="N85" i="10"/>
  <c r="N84" i="10"/>
  <c r="N83" i="10"/>
  <c r="N82" i="10"/>
  <c r="N81" i="10"/>
  <c r="N80" i="10"/>
  <c r="N79" i="10"/>
  <c r="N78" i="10"/>
  <c r="N77" i="10"/>
  <c r="N76" i="10"/>
  <c r="N75" i="10"/>
  <c r="N74" i="10"/>
  <c r="N73" i="10"/>
  <c r="N72" i="10"/>
  <c r="N71" i="10"/>
  <c r="N70" i="10"/>
  <c r="N69" i="10"/>
  <c r="N68" i="10"/>
  <c r="N67" i="10"/>
  <c r="N66" i="10"/>
  <c r="N65" i="10"/>
  <c r="N64" i="10"/>
  <c r="N63" i="10"/>
  <c r="N62" i="10"/>
  <c r="N61" i="10"/>
  <c r="N60" i="10"/>
  <c r="N59" i="10"/>
  <c r="N58" i="10"/>
  <c r="N57" i="10"/>
  <c r="N56" i="10"/>
  <c r="N55" i="10"/>
  <c r="N54" i="10"/>
  <c r="N53" i="10"/>
  <c r="N52" i="10"/>
  <c r="N51" i="10"/>
  <c r="N50" i="10"/>
  <c r="N49" i="10"/>
  <c r="N48" i="10"/>
  <c r="N47" i="10"/>
  <c r="N46" i="10"/>
  <c r="N45" i="10"/>
  <c r="N44" i="10"/>
  <c r="N43" i="10"/>
  <c r="N42" i="10"/>
  <c r="N39" i="10"/>
  <c r="N38" i="10"/>
  <c r="N37" i="10"/>
  <c r="N36" i="10"/>
  <c r="N35" i="10"/>
  <c r="N34" i="10"/>
  <c r="N33" i="10"/>
  <c r="N32" i="10"/>
  <c r="N31" i="10"/>
  <c r="N29" i="10"/>
  <c r="N28" i="10"/>
  <c r="N27" i="10"/>
  <c r="N26" i="10"/>
  <c r="N25" i="10"/>
  <c r="N24" i="10"/>
  <c r="N23" i="10"/>
  <c r="N22" i="10"/>
  <c r="N21" i="10"/>
  <c r="N20" i="10"/>
  <c r="N19" i="10"/>
  <c r="N18" i="10"/>
  <c r="N17" i="10"/>
  <c r="N16" i="10"/>
  <c r="N15" i="10"/>
  <c r="N14" i="10"/>
  <c r="N13" i="10"/>
  <c r="N12" i="10"/>
  <c r="N11" i="10"/>
  <c r="N10" i="10"/>
  <c r="M109" i="10"/>
  <c r="M108" i="10"/>
  <c r="M107" i="10"/>
  <c r="M106" i="10"/>
  <c r="M105" i="10"/>
  <c r="M104" i="10"/>
  <c r="M103" i="10"/>
  <c r="M102" i="10"/>
  <c r="M101" i="10"/>
  <c r="M100" i="10"/>
  <c r="M99" i="10"/>
  <c r="M98" i="10"/>
  <c r="M97" i="10"/>
  <c r="M96" i="10"/>
  <c r="M95" i="10"/>
  <c r="M94" i="10"/>
  <c r="M93" i="10"/>
  <c r="M92" i="10"/>
  <c r="M91" i="10"/>
  <c r="M90" i="10"/>
  <c r="M89" i="10"/>
  <c r="M88" i="10"/>
  <c r="M87" i="10"/>
  <c r="M86" i="10"/>
  <c r="M85" i="10"/>
  <c r="M84" i="10"/>
  <c r="M83" i="10"/>
  <c r="M82" i="10"/>
  <c r="M81" i="10"/>
  <c r="M80" i="10"/>
  <c r="M79" i="10"/>
  <c r="M78" i="10"/>
  <c r="M77" i="10"/>
  <c r="M76" i="10"/>
  <c r="M75" i="10"/>
  <c r="M74" i="10"/>
  <c r="M73" i="10"/>
  <c r="M72" i="10"/>
  <c r="M71" i="10"/>
  <c r="M70" i="10"/>
  <c r="M69" i="10"/>
  <c r="M68" i="10"/>
  <c r="M67" i="10"/>
  <c r="M66" i="10"/>
  <c r="M65" i="10"/>
  <c r="M64" i="10"/>
  <c r="M63" i="10"/>
  <c r="M62" i="10"/>
  <c r="M61" i="10"/>
  <c r="M60" i="10"/>
  <c r="M59" i="10"/>
  <c r="M58" i="10"/>
  <c r="M57" i="10"/>
  <c r="M56" i="10"/>
  <c r="M55" i="10"/>
  <c r="M54" i="10"/>
  <c r="M53" i="10"/>
  <c r="M52" i="10"/>
  <c r="M51" i="10"/>
  <c r="M50" i="10"/>
  <c r="M49" i="10"/>
  <c r="M48" i="10"/>
  <c r="M47" i="10"/>
  <c r="M46" i="10"/>
  <c r="M45" i="10"/>
  <c r="M44" i="10"/>
  <c r="M43" i="10"/>
  <c r="M42" i="10"/>
  <c r="M41" i="10"/>
  <c r="M40" i="10"/>
  <c r="M39" i="10"/>
  <c r="M38" i="10"/>
  <c r="M37" i="10"/>
  <c r="M36" i="10"/>
  <c r="M35" i="10"/>
  <c r="M34" i="10"/>
  <c r="M33" i="10"/>
  <c r="M32" i="10"/>
  <c r="M31" i="10"/>
  <c r="M29" i="10"/>
  <c r="M28" i="10"/>
  <c r="M27" i="10"/>
  <c r="M26" i="10"/>
  <c r="M25" i="10"/>
  <c r="M24" i="10"/>
  <c r="M23" i="10"/>
  <c r="M22" i="10"/>
  <c r="M21" i="10"/>
  <c r="M20" i="10"/>
  <c r="M19" i="10"/>
  <c r="M18" i="10"/>
  <c r="M17" i="10"/>
  <c r="M16" i="10"/>
  <c r="M15" i="10"/>
  <c r="M14" i="10"/>
  <c r="M13" i="10"/>
  <c r="M12" i="10"/>
  <c r="M10" i="10"/>
  <c r="M11" i="10"/>
  <c r="AY10" i="10"/>
  <c r="AY11" i="10" s="1"/>
  <c r="AX109" i="10"/>
  <c r="AX108" i="10"/>
  <c r="AX107" i="10"/>
  <c r="AX106" i="10"/>
  <c r="AX105" i="10"/>
  <c r="AX104" i="10"/>
  <c r="AX103" i="10"/>
  <c r="AX102" i="10"/>
  <c r="AX101" i="10"/>
  <c r="AX100" i="10"/>
  <c r="AX99" i="10"/>
  <c r="AX98" i="10"/>
  <c r="AX97" i="10"/>
  <c r="AX96" i="10"/>
  <c r="AX95" i="10"/>
  <c r="AX94" i="10"/>
  <c r="AX93" i="10"/>
  <c r="AX92" i="10"/>
  <c r="AX91" i="10"/>
  <c r="AX90" i="10"/>
  <c r="AX89" i="10"/>
  <c r="AX88" i="10"/>
  <c r="AX87" i="10"/>
  <c r="AX86" i="10"/>
  <c r="AX85" i="10"/>
  <c r="AX84" i="10"/>
  <c r="AX83" i="10"/>
  <c r="AX82" i="10"/>
  <c r="AX81" i="10"/>
  <c r="AX80" i="10"/>
  <c r="AX79" i="10"/>
  <c r="AX78" i="10"/>
  <c r="AX77" i="10"/>
  <c r="AX76" i="10"/>
  <c r="AX75" i="10"/>
  <c r="AX74" i="10"/>
  <c r="AX73" i="10"/>
  <c r="AX72" i="10"/>
  <c r="AX71" i="10"/>
  <c r="AX70" i="10"/>
  <c r="AX69" i="10"/>
  <c r="AX68" i="10"/>
  <c r="AX67" i="10"/>
  <c r="AX66" i="10"/>
  <c r="AX65" i="10"/>
  <c r="AX64" i="10"/>
  <c r="AX63" i="10"/>
  <c r="AX62" i="10"/>
  <c r="AX61" i="10"/>
  <c r="AX60" i="10"/>
  <c r="AX59" i="10"/>
  <c r="AX58" i="10"/>
  <c r="AX57" i="10"/>
  <c r="AX56" i="10"/>
  <c r="AX55" i="10"/>
  <c r="AX54" i="10"/>
  <c r="AX53" i="10"/>
  <c r="AX52" i="10"/>
  <c r="AX51" i="10"/>
  <c r="AX50" i="10"/>
  <c r="AX49" i="10"/>
  <c r="AX48" i="10"/>
  <c r="AX47" i="10"/>
  <c r="AX46" i="10"/>
  <c r="AX45" i="10"/>
  <c r="AX44" i="10"/>
  <c r="AX43" i="10"/>
  <c r="AX42" i="10"/>
  <c r="AX41" i="10"/>
  <c r="AX40" i="10"/>
  <c r="AX39" i="10"/>
  <c r="AX38" i="10"/>
  <c r="AX37" i="10"/>
  <c r="AX36" i="10"/>
  <c r="AX35" i="10"/>
  <c r="AX34" i="10"/>
  <c r="AX33" i="10"/>
  <c r="AX32" i="10"/>
  <c r="AX31" i="10"/>
  <c r="AX29" i="10"/>
  <c r="AX28" i="10"/>
  <c r="AX27" i="10"/>
  <c r="AX26" i="10"/>
  <c r="AX25" i="10"/>
  <c r="AX24" i="10"/>
  <c r="AX23" i="10"/>
  <c r="AX22" i="10"/>
  <c r="AX21" i="10"/>
  <c r="AX20" i="10"/>
  <c r="AX19" i="10"/>
  <c r="AX18" i="10"/>
  <c r="AX17" i="10"/>
  <c r="AX16" i="10"/>
  <c r="AX15" i="10"/>
  <c r="AX14" i="10"/>
  <c r="AX13" i="10"/>
  <c r="AX12" i="10"/>
  <c r="AX11" i="10"/>
  <c r="AX10" i="10"/>
  <c r="Y8" i="2"/>
  <c r="Y7" i="2"/>
  <c r="Y6" i="2"/>
  <c r="V8" i="2"/>
  <c r="V7" i="2"/>
  <c r="V6" i="2"/>
  <c r="R12" i="2"/>
  <c r="R9" i="2"/>
  <c r="R8" i="2"/>
  <c r="R7" i="2"/>
  <c r="R6" i="2"/>
  <c r="U12" i="2"/>
  <c r="U9" i="2"/>
  <c r="U8" i="2"/>
  <c r="U7" i="2"/>
  <c r="U6" i="2"/>
  <c r="Q8" i="2"/>
  <c r="Q7" i="2"/>
  <c r="Q6" i="2"/>
  <c r="M8" i="2"/>
  <c r="M7" i="2"/>
  <c r="M6" i="2"/>
  <c r="I8" i="2"/>
  <c r="I7" i="2"/>
  <c r="I6" i="2"/>
  <c r="N8" i="2"/>
  <c r="N7" i="2"/>
  <c r="N6" i="2"/>
  <c r="J8" i="2"/>
  <c r="J7" i="2"/>
  <c r="J6" i="2"/>
  <c r="F8" i="2"/>
  <c r="F7" i="2"/>
  <c r="F6" i="2"/>
  <c r="B15" i="2"/>
  <c r="B14" i="2"/>
  <c r="B13" i="2"/>
  <c r="B12" i="2"/>
  <c r="B8" i="2"/>
  <c r="B7" i="2"/>
  <c r="B6" i="2"/>
  <c r="E6" i="2"/>
  <c r="E15" i="2"/>
  <c r="G108" i="3"/>
  <c r="G107" i="3"/>
  <c r="G106" i="3"/>
  <c r="G105" i="3"/>
  <c r="G104" i="3"/>
  <c r="G103" i="3"/>
  <c r="G102" i="3"/>
  <c r="G101" i="3"/>
  <c r="G100" i="3"/>
  <c r="G99" i="3"/>
  <c r="G98" i="3"/>
  <c r="G97" i="3"/>
  <c r="G96" i="3"/>
  <c r="G95" i="3"/>
  <c r="G94" i="3"/>
  <c r="G93" i="3"/>
  <c r="G92" i="3"/>
  <c r="G91" i="3"/>
  <c r="G90" i="3"/>
  <c r="G89" i="3"/>
  <c r="G88" i="3"/>
  <c r="G87" i="3"/>
  <c r="G86" i="3"/>
  <c r="G85" i="3"/>
  <c r="G84" i="3"/>
  <c r="G83" i="3"/>
  <c r="G82" i="3"/>
  <c r="G81" i="3"/>
  <c r="G80" i="3"/>
  <c r="G79" i="3"/>
  <c r="G78" i="3"/>
  <c r="G77" i="3"/>
  <c r="G76" i="3"/>
  <c r="G75" i="3"/>
  <c r="G74" i="3"/>
  <c r="G73" i="3"/>
  <c r="G72" i="3"/>
  <c r="G71" i="3"/>
  <c r="G70" i="3"/>
  <c r="G69" i="3"/>
  <c r="G68" i="3"/>
  <c r="G67" i="3"/>
  <c r="G66" i="3"/>
  <c r="G65" i="3"/>
  <c r="G64" i="3"/>
  <c r="G63" i="3"/>
  <c r="G62" i="3"/>
  <c r="G61" i="3"/>
  <c r="G60" i="3"/>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12" i="3"/>
  <c r="B12" i="3"/>
  <c r="B16" i="3"/>
  <c r="G14" i="3"/>
  <c r="B14"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G9" i="3"/>
  <c r="G8" i="3"/>
  <c r="G7" i="3"/>
  <c r="G10" i="3"/>
  <c r="G11" i="3"/>
  <c r="G13" i="3"/>
  <c r="G18" i="3"/>
  <c r="G19" i="3"/>
  <c r="G20" i="3"/>
  <c r="G21" i="3"/>
  <c r="G22" i="3"/>
  <c r="G23" i="3"/>
  <c r="G24" i="3"/>
  <c r="G25" i="3"/>
  <c r="G26" i="3"/>
  <c r="G27" i="3"/>
  <c r="G28" i="3"/>
  <c r="G6" i="3"/>
  <c r="B10" i="3"/>
  <c r="B9" i="3"/>
  <c r="B8" i="3"/>
  <c r="B7" i="3"/>
  <c r="B108" i="3"/>
  <c r="B107" i="3"/>
  <c r="B106" i="3"/>
  <c r="B105" i="3"/>
  <c r="B104" i="3"/>
  <c r="B103" i="3"/>
  <c r="B102" i="3"/>
  <c r="B101" i="3"/>
  <c r="B100" i="3"/>
  <c r="B99" i="3"/>
  <c r="B98" i="3"/>
  <c r="B97" i="3"/>
  <c r="B38" i="3"/>
  <c r="B37" i="3"/>
  <c r="B36" i="3"/>
  <c r="B35" i="3"/>
  <c r="B34" i="3"/>
  <c r="B32" i="3"/>
  <c r="B33" i="3"/>
  <c r="B31" i="3"/>
  <c r="B30" i="3"/>
  <c r="B29" i="3"/>
  <c r="B28" i="3"/>
  <c r="B27" i="3"/>
  <c r="B26" i="3"/>
  <c r="B25" i="3"/>
  <c r="B24" i="3"/>
  <c r="B23" i="3"/>
  <c r="B22" i="3"/>
  <c r="B21" i="3"/>
  <c r="B20" i="3"/>
  <c r="B19" i="3"/>
  <c r="B18" i="3"/>
  <c r="B15" i="3"/>
  <c r="B17" i="3"/>
  <c r="B13" i="3"/>
  <c r="B11" i="3"/>
  <c r="B6" i="3"/>
  <c r="E14" i="2"/>
  <c r="E13" i="2"/>
  <c r="E12" i="2"/>
  <c r="E8" i="2"/>
  <c r="E7" i="2"/>
  <c r="A1" i="3" a="1"/>
  <c r="A1" i="3" s="1"/>
  <c r="A1" i="2" a="1"/>
  <c r="A1" i="2" s="1"/>
  <c r="A1" i="10" l="1"/>
  <c r="A116" i="10"/>
  <c r="A115" i="10"/>
  <c r="A114" i="10"/>
  <c r="AY12" i="10"/>
  <c r="AY13" i="10" s="1"/>
  <c r="AY14" i="10" s="1"/>
  <c r="AY15" i="10" s="1"/>
  <c r="AY16" i="10" s="1"/>
  <c r="AY17" i="10" s="1"/>
  <c r="AY18" i="10" s="1"/>
  <c r="AY19" i="10" s="1"/>
  <c r="AY20" i="10" s="1"/>
  <c r="AY21" i="10" s="1"/>
  <c r="AY22" i="10" s="1"/>
  <c r="AY23" i="10" s="1"/>
  <c r="AY24" i="10" s="1"/>
  <c r="AY25" i="10" s="1"/>
  <c r="AY26" i="10" s="1"/>
  <c r="AY27" i="10" s="1"/>
  <c r="AY28" i="10" s="1"/>
  <c r="AY29" i="10" s="1"/>
  <c r="AY30" i="10" s="1"/>
  <c r="AY31" i="10" s="1"/>
  <c r="AY32" i="10" s="1"/>
  <c r="AY33" i="10" s="1"/>
  <c r="AY34" i="10" s="1"/>
  <c r="AY35" i="10" s="1"/>
  <c r="AY36" i="10" s="1"/>
  <c r="AY37" i="10" s="1"/>
  <c r="AY38" i="10" s="1"/>
  <c r="AY39" i="10" s="1"/>
  <c r="AY40" i="10" s="1"/>
  <c r="AY41" i="10" s="1"/>
  <c r="AY42" i="10" s="1"/>
  <c r="AY43" i="10" s="1"/>
  <c r="AY44" i="10" s="1"/>
  <c r="AY45" i="10" s="1"/>
  <c r="AY46" i="10" s="1"/>
  <c r="AY47" i="10" s="1"/>
  <c r="AY48" i="10" s="1"/>
  <c r="AY49" i="10" s="1"/>
  <c r="AY50" i="10" s="1"/>
  <c r="AY51" i="10" s="1"/>
  <c r="AY52" i="10" s="1"/>
  <c r="AY53" i="10" s="1"/>
  <c r="AY54" i="10" s="1"/>
  <c r="AY55" i="10" s="1"/>
  <c r="AY56" i="10" s="1"/>
  <c r="AY57" i="10" s="1"/>
  <c r="AY58" i="10" s="1"/>
  <c r="AY59" i="10" s="1"/>
  <c r="AY60" i="10" s="1"/>
  <c r="AY61" i="10" s="1"/>
  <c r="AY62" i="10" s="1"/>
  <c r="AY63" i="10" s="1"/>
  <c r="AY64" i="10" s="1"/>
  <c r="AY65" i="10" s="1"/>
  <c r="AY66" i="10" s="1"/>
  <c r="AY67" i="10" s="1"/>
  <c r="AY68" i="10" s="1"/>
  <c r="AY69" i="10" s="1"/>
  <c r="AY70" i="10" s="1"/>
  <c r="AY71" i="10" s="1"/>
  <c r="AY72" i="10" s="1"/>
  <c r="AY73" i="10" s="1"/>
  <c r="AY74" i="10" s="1"/>
  <c r="AY75" i="10" s="1"/>
  <c r="AY76" i="10" s="1"/>
  <c r="AY77" i="10" s="1"/>
  <c r="AY78" i="10" s="1"/>
  <c r="AY79" i="10" s="1"/>
  <c r="AY80" i="10" s="1"/>
  <c r="AY81" i="10" s="1"/>
  <c r="AY82" i="10" s="1"/>
  <c r="AY83" i="10" s="1"/>
  <c r="AY84" i="10" s="1"/>
  <c r="AY85" i="10" s="1"/>
  <c r="AY86" i="10" s="1"/>
  <c r="AY87" i="10" s="1"/>
  <c r="AY88" i="10" s="1"/>
  <c r="AY89" i="10" s="1"/>
  <c r="AY90" i="10" s="1"/>
  <c r="AY91" i="10" s="1"/>
  <c r="AY92" i="10" s="1"/>
  <c r="AY93" i="10" s="1"/>
  <c r="AY94" i="10" s="1"/>
  <c r="AY95" i="10" s="1"/>
  <c r="AY96" i="10" s="1"/>
  <c r="AY97" i="10" s="1"/>
  <c r="AY98" i="10" s="1"/>
  <c r="AY99" i="10" s="1"/>
  <c r="AY100" i="10" s="1"/>
  <c r="AY101" i="10" s="1"/>
  <c r="AY102" i="10" s="1"/>
  <c r="AY103" i="10" s="1"/>
  <c r="AY104" i="10" s="1"/>
  <c r="AY105" i="10" s="1"/>
  <c r="AY106" i="10" s="1"/>
  <c r="AY107" i="10" s="1"/>
  <c r="AY108" i="10" s="1"/>
  <c r="AY109" i="10" s="1"/>
  <c r="AZ10" i="10"/>
  <c r="C10" i="10" s="1"/>
  <c r="A6" i="10"/>
  <c r="J4" i="10"/>
  <c r="N3" i="10"/>
  <c r="AX4" i="10"/>
  <c r="N4" i="10" s="1"/>
  <c r="J3" i="10"/>
  <c r="D8" i="10"/>
  <c r="H8" i="10"/>
  <c r="K9" i="10"/>
  <c r="A3" i="10"/>
  <c r="E8" i="10"/>
  <c r="I8" i="10"/>
  <c r="L8" i="10"/>
  <c r="C3" i="10"/>
  <c r="A8" i="10"/>
  <c r="F8" i="10"/>
  <c r="I9" i="10"/>
  <c r="M8" i="10"/>
  <c r="H3" i="10"/>
  <c r="B8" i="10"/>
  <c r="G8" i="10"/>
  <c r="J9" i="10"/>
  <c r="N8" i="10"/>
  <c r="AZ11" i="10" l="1"/>
  <c r="C11" i="10" l="1"/>
  <c r="AZ12" i="10"/>
  <c r="AZ13" i="10" l="1"/>
  <c r="C12" i="10"/>
  <c r="AZ14" i="10" l="1"/>
  <c r="C13" i="10"/>
  <c r="AZ15" i="10" l="1"/>
  <c r="C14" i="10"/>
  <c r="AZ16" i="10" l="1"/>
  <c r="C15" i="10"/>
  <c r="C16" i="10" l="1"/>
  <c r="AZ17" i="10"/>
  <c r="AZ18" i="10" l="1"/>
  <c r="C17" i="10"/>
  <c r="C18" i="10" l="1"/>
  <c r="AZ19" i="10"/>
  <c r="C19" i="10" l="1"/>
  <c r="AZ20" i="10"/>
  <c r="C20" i="10" l="1"/>
  <c r="AZ21" i="10"/>
  <c r="C21" i="10" l="1"/>
  <c r="AZ22" i="10"/>
  <c r="C22" i="10" l="1"/>
  <c r="AZ23" i="10"/>
  <c r="C23" i="10" l="1"/>
  <c r="AZ24" i="10"/>
  <c r="C24" i="10" l="1"/>
  <c r="AZ25" i="10"/>
  <c r="C25" i="10" l="1"/>
  <c r="AZ26" i="10"/>
  <c r="C26" i="10" l="1"/>
  <c r="AZ27" i="10"/>
  <c r="C27" i="10" l="1"/>
  <c r="AZ28" i="10"/>
  <c r="C28" i="10" l="1"/>
  <c r="AZ29" i="10"/>
  <c r="AZ30" i="10" s="1"/>
  <c r="C30" i="10" s="1"/>
  <c r="C29" i="10" l="1"/>
  <c r="AZ31" i="10" l="1"/>
  <c r="C31" i="10" l="1"/>
  <c r="AZ32" i="10"/>
  <c r="C32" i="10" l="1"/>
  <c r="AZ33" i="10"/>
  <c r="C33" i="10" l="1"/>
  <c r="AZ34" i="10"/>
  <c r="C34" i="10" l="1"/>
  <c r="AZ35" i="10"/>
  <c r="C35" i="10" l="1"/>
  <c r="AZ36" i="10"/>
  <c r="C36" i="10" l="1"/>
  <c r="AZ37" i="10"/>
  <c r="C37" i="10" l="1"/>
  <c r="AZ38" i="10"/>
  <c r="C38" i="10" l="1"/>
  <c r="AZ39" i="10"/>
  <c r="C39" i="10" l="1"/>
  <c r="AZ40" i="10"/>
  <c r="C40" i="10" l="1"/>
  <c r="AZ41" i="10"/>
  <c r="C41" i="10" l="1"/>
  <c r="AZ42" i="10"/>
  <c r="C42" i="10" l="1"/>
  <c r="AZ43" i="10"/>
  <c r="C43" i="10" l="1"/>
  <c r="AZ44" i="10"/>
  <c r="C44" i="10" l="1"/>
  <c r="AZ45" i="10"/>
  <c r="C45" i="10" l="1"/>
  <c r="AZ46" i="10"/>
  <c r="C46" i="10" l="1"/>
  <c r="AZ47" i="10"/>
  <c r="C47" i="10" l="1"/>
  <c r="AZ48" i="10"/>
  <c r="C48" i="10" l="1"/>
  <c r="AZ49" i="10"/>
  <c r="C49" i="10" l="1"/>
  <c r="AZ50" i="10"/>
  <c r="C50" i="10" l="1"/>
  <c r="AZ51" i="10"/>
  <c r="C51" i="10" l="1"/>
  <c r="AZ52" i="10"/>
  <c r="C52" i="10" l="1"/>
  <c r="AZ53" i="10"/>
  <c r="C53" i="10" l="1"/>
  <c r="AZ54" i="10"/>
  <c r="C54" i="10" l="1"/>
  <c r="AZ55" i="10"/>
  <c r="C55" i="10" l="1"/>
  <c r="AZ56" i="10"/>
  <c r="C56" i="10" l="1"/>
  <c r="AZ57" i="10"/>
  <c r="C57" i="10" l="1"/>
  <c r="AZ58" i="10"/>
  <c r="C58" i="10" l="1"/>
  <c r="AZ59" i="10"/>
  <c r="C59" i="10" l="1"/>
  <c r="AZ60" i="10"/>
  <c r="C60" i="10" l="1"/>
  <c r="AZ61" i="10"/>
  <c r="C61" i="10" l="1"/>
  <c r="AZ62" i="10"/>
  <c r="C62" i="10" l="1"/>
  <c r="AZ63" i="10"/>
  <c r="C63" i="10" l="1"/>
  <c r="AZ64" i="10"/>
  <c r="C64" i="10" l="1"/>
  <c r="AZ65" i="10"/>
  <c r="C65" i="10" l="1"/>
  <c r="AZ66" i="10"/>
  <c r="C66" i="10" l="1"/>
  <c r="AZ67" i="10"/>
  <c r="C67" i="10" l="1"/>
  <c r="AZ68" i="10"/>
  <c r="C68" i="10" l="1"/>
  <c r="AZ69" i="10"/>
  <c r="C69" i="10" l="1"/>
  <c r="AZ70" i="10"/>
  <c r="C70" i="10" l="1"/>
  <c r="AZ71" i="10"/>
  <c r="C71" i="10" l="1"/>
  <c r="AZ72" i="10"/>
  <c r="C72" i="10" l="1"/>
  <c r="AZ73" i="10"/>
  <c r="C73" i="10" l="1"/>
  <c r="AZ74" i="10"/>
  <c r="C74" i="10" l="1"/>
  <c r="AZ75" i="10"/>
  <c r="C75" i="10" l="1"/>
  <c r="AZ76" i="10"/>
  <c r="C76" i="10" l="1"/>
  <c r="AZ77" i="10"/>
  <c r="C77" i="10" l="1"/>
  <c r="AZ78" i="10"/>
  <c r="C78" i="10" l="1"/>
  <c r="AZ79" i="10"/>
  <c r="C79" i="10" l="1"/>
  <c r="AZ80" i="10"/>
  <c r="C80" i="10" l="1"/>
  <c r="AZ81" i="10"/>
  <c r="C81" i="10" l="1"/>
  <c r="AZ82" i="10"/>
  <c r="C82" i="10" l="1"/>
  <c r="AZ83" i="10"/>
  <c r="C83" i="10" l="1"/>
  <c r="AZ84" i="10"/>
  <c r="C84" i="10" l="1"/>
  <c r="AZ85" i="10"/>
  <c r="C85" i="10" l="1"/>
  <c r="AZ86" i="10"/>
  <c r="C86" i="10" l="1"/>
  <c r="AZ87" i="10"/>
  <c r="C87" i="10" l="1"/>
  <c r="AZ88" i="10"/>
  <c r="C88" i="10" l="1"/>
  <c r="AZ89" i="10"/>
  <c r="C89" i="10" l="1"/>
  <c r="AZ90" i="10"/>
  <c r="C90" i="10" l="1"/>
  <c r="AZ91" i="10"/>
  <c r="C91" i="10" l="1"/>
  <c r="AZ92" i="10"/>
  <c r="C92" i="10" l="1"/>
  <c r="AZ93" i="10"/>
  <c r="C93" i="10" l="1"/>
  <c r="AZ94" i="10"/>
  <c r="C94" i="10" l="1"/>
  <c r="AZ95" i="10"/>
  <c r="C95" i="10" l="1"/>
  <c r="AZ96" i="10"/>
  <c r="C96" i="10" l="1"/>
  <c r="AZ97" i="10"/>
  <c r="C97" i="10" l="1"/>
  <c r="AZ98" i="10"/>
  <c r="C98" i="10" l="1"/>
  <c r="AZ99" i="10"/>
  <c r="C99" i="10" l="1"/>
  <c r="AZ100" i="10"/>
  <c r="C100" i="10" l="1"/>
  <c r="AZ101" i="10"/>
  <c r="C101" i="10" l="1"/>
  <c r="AZ102" i="10"/>
  <c r="C102" i="10" l="1"/>
  <c r="AZ103" i="10"/>
  <c r="C103" i="10" l="1"/>
  <c r="AZ104" i="10"/>
  <c r="C104" i="10" l="1"/>
  <c r="AZ105" i="10"/>
  <c r="C105" i="10" l="1"/>
  <c r="AZ106" i="10"/>
  <c r="C106" i="10" l="1"/>
  <c r="AZ107" i="10"/>
  <c r="C107" i="10" l="1"/>
  <c r="AZ108" i="10"/>
  <c r="C108" i="10" l="1"/>
  <c r="AZ109" i="10"/>
  <c r="C109"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<sst xmlns="http://schemas.openxmlformats.org/spreadsheetml/2006/main" count="583" uniqueCount="296">
  <si>
    <t>No.</t>
    <phoneticPr fontId="1"/>
  </si>
  <si>
    <t>🚄</t>
  </si>
  <si>
    <t>🚌</t>
  </si>
  <si>
    <t>🚖</t>
  </si>
  <si>
    <t>🚃</t>
  </si>
  <si>
    <t>Jumbo jet</t>
    <phoneticPr fontId="1"/>
  </si>
  <si>
    <t>Bus</t>
    <phoneticPr fontId="1"/>
  </si>
  <si>
    <t>Bullet train</t>
    <phoneticPr fontId="1"/>
  </si>
  <si>
    <t>Train</t>
    <phoneticPr fontId="1"/>
  </si>
  <si>
    <t>Taxi</t>
    <phoneticPr fontId="1"/>
  </si>
  <si>
    <t>Walk</t>
    <phoneticPr fontId="1"/>
  </si>
  <si>
    <t xml:space="preserve">Transport </t>
    <phoneticPr fontId="1"/>
  </si>
  <si>
    <t>交通手段</t>
    <rPh sb="0" eb="4">
      <t>コウツウシュダン</t>
    </rPh>
    <phoneticPr fontId="1"/>
  </si>
  <si>
    <t>🍽</t>
  </si>
  <si>
    <t>Meal</t>
    <phoneticPr fontId="1"/>
  </si>
  <si>
    <t>食事</t>
    <rPh sb="0" eb="2">
      <t>ショクジ</t>
    </rPh>
    <phoneticPr fontId="1"/>
  </si>
  <si>
    <t>ETD</t>
  </si>
  <si>
    <t>出発予定時刻</t>
  </si>
  <si>
    <t>Estimated time of arrival</t>
  </si>
  <si>
    <t>ETA</t>
  </si>
  <si>
    <t>到着予定時刻</t>
  </si>
  <si>
    <t>最大滞在時間</t>
  </si>
  <si>
    <t>No.</t>
  </si>
  <si>
    <t>アイコン</t>
  </si>
  <si>
    <t>アイコン</t>
    <phoneticPr fontId="1"/>
  </si>
  <si>
    <t>説明</t>
    <rPh sb="0" eb="2">
      <t>セツメイ</t>
    </rPh>
    <phoneticPr fontId="1"/>
  </si>
  <si>
    <t>リスト用</t>
    <rPh sb="3" eb="4">
      <t>ヨウ</t>
    </rPh>
    <phoneticPr fontId="1"/>
  </si>
  <si>
    <t>食事有り</t>
    <rPh sb="0" eb="3">
      <t>ショクジア</t>
    </rPh>
    <phoneticPr fontId="1"/>
  </si>
  <si>
    <t>食事無し</t>
    <rPh sb="0" eb="2">
      <t>ショクジ</t>
    </rPh>
    <rPh sb="2" eb="3">
      <t>ナシ</t>
    </rPh>
    <phoneticPr fontId="1"/>
  </si>
  <si>
    <t>略</t>
    <rPh sb="0" eb="1">
      <t>リャク</t>
    </rPh>
    <phoneticPr fontId="1"/>
  </si>
  <si>
    <t>日本語</t>
    <rPh sb="0" eb="3">
      <t>ニホンゴ</t>
    </rPh>
    <phoneticPr fontId="1"/>
  </si>
  <si>
    <t>英語</t>
    <rPh sb="0" eb="2">
      <t>エイゴ</t>
    </rPh>
    <phoneticPr fontId="1"/>
  </si>
  <si>
    <t>タイ語</t>
    <rPh sb="2" eb="3">
      <t>ゴ</t>
    </rPh>
    <phoneticPr fontId="1"/>
  </si>
  <si>
    <r>
      <rPr>
        <b/>
        <sz val="11"/>
        <color theme="1"/>
        <rFont val="Yu Gothic"/>
        <family val="2"/>
        <charset val="222"/>
        <scheme val="minor"/>
      </rPr>
      <t>ขนส่ง</t>
    </r>
    <phoneticPr fontId="1"/>
  </si>
  <si>
    <t>日付</t>
    <rPh sb="0" eb="2">
      <t>ヒヅケ</t>
    </rPh>
    <phoneticPr fontId="1"/>
  </si>
  <si>
    <t>ホテル</t>
  </si>
  <si>
    <t>Hotel</t>
  </si>
  <si>
    <t>移動予定時間</t>
    <rPh sb="0" eb="2">
      <t>イドウ</t>
    </rPh>
    <rPh sb="2" eb="4">
      <t>ヨテイ</t>
    </rPh>
    <rPh sb="4" eb="6">
      <t>ジカン</t>
    </rPh>
    <phoneticPr fontId="1"/>
  </si>
  <si>
    <t>朝食</t>
    <rPh sb="0" eb="2">
      <t>チョウショク</t>
    </rPh>
    <phoneticPr fontId="1"/>
  </si>
  <si>
    <t>昼食</t>
    <rPh sb="0" eb="2">
      <t>チュウショク</t>
    </rPh>
    <phoneticPr fontId="1"/>
  </si>
  <si>
    <t>夕食</t>
    <rPh sb="0" eb="2">
      <t>ユウショク</t>
    </rPh>
    <phoneticPr fontId="1"/>
  </si>
  <si>
    <t>Breakfast</t>
  </si>
  <si>
    <t>Lunch</t>
  </si>
  <si>
    <t>Dinner</t>
  </si>
  <si>
    <t>朝</t>
    <rPh sb="0" eb="1">
      <t>アサ</t>
    </rPh>
    <phoneticPr fontId="1"/>
  </si>
  <si>
    <t>昼</t>
    <rPh sb="0" eb="1">
      <t>ヒル</t>
    </rPh>
    <phoneticPr fontId="1"/>
  </si>
  <si>
    <t>夕</t>
    <rPh sb="0" eb="1">
      <t>ユウ</t>
    </rPh>
    <phoneticPr fontId="1"/>
  </si>
  <si>
    <r>
      <rPr>
        <b/>
        <sz val="11"/>
        <color theme="1"/>
        <rFont val="Yu Gothic"/>
        <family val="2"/>
        <charset val="222"/>
        <scheme val="minor"/>
      </rPr>
      <t>มื้อ</t>
    </r>
    <phoneticPr fontId="1"/>
  </si>
  <si>
    <t>👤</t>
    <phoneticPr fontId="1"/>
  </si>
  <si>
    <t>ガイド有り</t>
    <rPh sb="3" eb="4">
      <t>アリ</t>
    </rPh>
    <phoneticPr fontId="1"/>
  </si>
  <si>
    <t>ガイド無し</t>
    <rPh sb="3" eb="4">
      <t>ナシ</t>
    </rPh>
    <phoneticPr fontId="1"/>
  </si>
  <si>
    <t>-</t>
  </si>
  <si>
    <t>-</t>
    <phoneticPr fontId="1"/>
  </si>
  <si>
    <t>👤</t>
  </si>
  <si>
    <t>ガイド</t>
    <phoneticPr fontId="1"/>
  </si>
  <si>
    <t>Guide</t>
    <phoneticPr fontId="1"/>
  </si>
  <si>
    <t>Hotel</t>
    <phoneticPr fontId="1"/>
  </si>
  <si>
    <t>ホテル</t>
    <phoneticPr fontId="1"/>
  </si>
  <si>
    <t>🏨</t>
    <phoneticPr fontId="1"/>
  </si>
  <si>
    <t>ホテル有り</t>
    <rPh sb="3" eb="4">
      <t>アリ</t>
    </rPh>
    <phoneticPr fontId="1"/>
  </si>
  <si>
    <t>ホテル無し</t>
    <rPh sb="3" eb="4">
      <t>ナ</t>
    </rPh>
    <phoneticPr fontId="1"/>
  </si>
  <si>
    <t>旅程</t>
    <rPh sb="0" eb="2">
      <t>リョテイ</t>
    </rPh>
    <phoneticPr fontId="1"/>
  </si>
  <si>
    <t>JAPAN PRIVATE GUIDE</t>
  </si>
  <si>
    <t xml:space="preserve"> Edogawa-ku, Tokyo-to 134-0088 Japan</t>
  </si>
  <si>
    <t>Tel : +817091926556</t>
  </si>
  <si>
    <t>Email : japanprivateguide999@gmail.com</t>
  </si>
  <si>
    <t>URL : https://www.japanprivateguide.jp/</t>
  </si>
  <si>
    <t>Date</t>
  </si>
  <si>
    <t>旅程表</t>
    <rPh sb="0" eb="3">
      <t>リョテイヒョウ</t>
    </rPh>
    <phoneticPr fontId="1"/>
  </si>
  <si>
    <t>+</t>
    <phoneticPr fontId="1"/>
  </si>
  <si>
    <t>*</t>
    <phoneticPr fontId="1"/>
  </si>
  <si>
    <t>/</t>
    <phoneticPr fontId="1"/>
  </si>
  <si>
    <t>足す</t>
    <rPh sb="0" eb="1">
      <t>タ</t>
    </rPh>
    <phoneticPr fontId="1"/>
  </si>
  <si>
    <t>引く</t>
    <rPh sb="0" eb="1">
      <t>ヒ</t>
    </rPh>
    <phoneticPr fontId="1"/>
  </si>
  <si>
    <t>掛ける</t>
    <rPh sb="0" eb="1">
      <t>カ</t>
    </rPh>
    <phoneticPr fontId="1"/>
  </si>
  <si>
    <t>割る</t>
    <rPh sb="0" eb="1">
      <t>ワ</t>
    </rPh>
    <phoneticPr fontId="1"/>
  </si>
  <si>
    <t>計算</t>
    <rPh sb="0" eb="2">
      <t>ケイサン</t>
    </rPh>
    <phoneticPr fontId="1"/>
  </si>
  <si>
    <t>Calculation</t>
    <phoneticPr fontId="1"/>
  </si>
  <si>
    <r>
      <rPr>
        <b/>
        <sz val="11"/>
        <color theme="1"/>
        <rFont val="Yu Gothic"/>
        <family val="2"/>
        <charset val="222"/>
        <scheme val="minor"/>
      </rPr>
      <t>แนะนำ</t>
    </r>
    <phoneticPr fontId="1"/>
  </si>
  <si>
    <r>
      <rPr>
        <b/>
        <sz val="11"/>
        <color theme="1"/>
        <rFont val="Yu Gothic"/>
        <family val="2"/>
        <charset val="222"/>
        <scheme val="minor"/>
      </rPr>
      <t>โรงแรม</t>
    </r>
    <phoneticPr fontId="1"/>
  </si>
  <si>
    <r>
      <rPr>
        <b/>
        <sz val="11"/>
        <color theme="1"/>
        <rFont val="Yu Gothic"/>
        <family val="2"/>
        <charset val="222"/>
        <scheme val="minor"/>
      </rPr>
      <t>การคำนวณ</t>
    </r>
    <phoneticPr fontId="1"/>
  </si>
  <si>
    <r>
      <rPr>
        <sz val="11"/>
        <color theme="1"/>
        <rFont val="Yu Gothic"/>
        <family val="3"/>
        <charset val="128"/>
      </rPr>
      <t>✈</t>
    </r>
  </si>
  <si>
    <t>Address :#605 Bay-City-Nishikasai, 5-11-15 Nishikasai,</t>
    <phoneticPr fontId="1"/>
  </si>
  <si>
    <t xml:space="preserve"> </t>
    <phoneticPr fontId="1"/>
  </si>
  <si>
    <t>✈ Jumbo jet</t>
  </si>
  <si>
    <t>🚌 Bus</t>
  </si>
  <si>
    <t>ภาษา</t>
  </si>
  <si>
    <t xml:space="preserve">Itinerary </t>
  </si>
  <si>
    <t>กำหนดการเดินทาง</t>
  </si>
  <si>
    <t>言語</t>
    <rPh sb="0" eb="2">
      <t>ゲンゴ</t>
    </rPh>
    <phoneticPr fontId="1"/>
  </si>
  <si>
    <t>Language</t>
    <phoneticPr fontId="1"/>
  </si>
  <si>
    <t>Estimated time of departure</t>
  </si>
  <si>
    <t>เวลาออกเดินทางโดยประมาณ</t>
  </si>
  <si>
    <t>เวลาที่คาดว่าจะมาถึง</t>
  </si>
  <si>
    <t>Itinerary</t>
  </si>
  <si>
    <t>Meal</t>
  </si>
  <si>
    <t>มื้อ</t>
  </si>
  <si>
    <t>Morning</t>
  </si>
  <si>
    <t>เช้า</t>
  </si>
  <si>
    <t>Noon</t>
  </si>
  <si>
    <t>กลางวัน</t>
  </si>
  <si>
    <t>Evening</t>
  </si>
  <si>
    <t>ตอนเย็น</t>
  </si>
  <si>
    <t>อาหารเช้า</t>
  </si>
  <si>
    <t>อาหารกลางวัน</t>
  </si>
  <si>
    <t>อาหารเย็น</t>
  </si>
  <si>
    <t>โรงแรม</t>
  </si>
  <si>
    <t>English</t>
    <phoneticPr fontId="1"/>
  </si>
  <si>
    <t>Thai</t>
    <phoneticPr fontId="1"/>
  </si>
  <si>
    <t>Japanese</t>
    <phoneticPr fontId="1"/>
  </si>
  <si>
    <t xml:space="preserve"> / </t>
    <phoneticPr fontId="1"/>
  </si>
  <si>
    <t>Fixed characters</t>
    <phoneticPr fontId="1"/>
  </si>
  <si>
    <t>固定文字</t>
    <rPh sb="0" eb="4">
      <t>コテイモジ</t>
    </rPh>
    <phoneticPr fontId="1"/>
  </si>
  <si>
    <t>Transportation</t>
    <phoneticPr fontId="1"/>
  </si>
  <si>
    <r>
      <rPr>
        <b/>
        <sz val="11"/>
        <color theme="1"/>
        <rFont val="Yu Gothic Light"/>
        <family val="2"/>
        <charset val="222"/>
        <scheme val="major"/>
      </rPr>
      <t>อักขระคงที่</t>
    </r>
    <phoneticPr fontId="1"/>
  </si>
  <si>
    <r>
      <rPr>
        <sz val="11"/>
        <color theme="1"/>
        <rFont val="Yu Gothic Light"/>
        <family val="2"/>
        <charset val="222"/>
        <scheme val="major"/>
      </rPr>
      <t>ภาษาอังกฤษ</t>
    </r>
    <phoneticPr fontId="1"/>
  </si>
  <si>
    <r>
      <rPr>
        <sz val="11"/>
        <color theme="1"/>
        <rFont val="Yu Gothic Light"/>
        <family val="2"/>
        <charset val="222"/>
        <scheme val="major"/>
      </rPr>
      <t>ญี่ปุ่น</t>
    </r>
    <phoneticPr fontId="1"/>
  </si>
  <si>
    <r>
      <rPr>
        <sz val="11"/>
        <color theme="1"/>
        <rFont val="Yu Gothic Light"/>
        <family val="3"/>
        <charset val="222"/>
        <scheme val="major"/>
      </rPr>
      <t>การขนส่ง</t>
    </r>
    <phoneticPr fontId="1"/>
  </si>
  <si>
    <t>Guide</t>
  </si>
  <si>
    <t>แนะนำ</t>
  </si>
  <si>
    <t>ガイド</t>
  </si>
  <si>
    <t>🔗</t>
    <phoneticPr fontId="1"/>
  </si>
  <si>
    <t>Link</t>
    <phoneticPr fontId="1"/>
  </si>
  <si>
    <t>ลิงค์</t>
    <phoneticPr fontId="1"/>
  </si>
  <si>
    <t>リンク</t>
    <phoneticPr fontId="1"/>
  </si>
  <si>
    <t>リンク有り</t>
    <rPh sb="3" eb="4">
      <t>アリ</t>
    </rPh>
    <phoneticPr fontId="1"/>
  </si>
  <si>
    <t>リンク無し</t>
    <rPh sb="3" eb="4">
      <t>ナシ</t>
    </rPh>
    <phoneticPr fontId="1"/>
  </si>
  <si>
    <t>Day</t>
    <phoneticPr fontId="1"/>
  </si>
  <si>
    <t>日</t>
  </si>
  <si>
    <t>日</t>
    <rPh sb="0" eb="1">
      <t>ニチ</t>
    </rPh>
    <phoneticPr fontId="1"/>
  </si>
  <si>
    <t>วันที่</t>
    <phoneticPr fontId="1"/>
  </si>
  <si>
    <t>日付</t>
  </si>
  <si>
    <t>交通手段</t>
  </si>
  <si>
    <t>旅程</t>
  </si>
  <si>
    <t>移動予定時間</t>
  </si>
  <si>
    <t>朝</t>
  </si>
  <si>
    <t>昼</t>
  </si>
  <si>
    <t>夕</t>
  </si>
  <si>
    <t>Tourists name</t>
    <phoneticPr fontId="1"/>
  </si>
  <si>
    <t>旅行者一行名</t>
    <rPh sb="0" eb="3">
      <t>リョコウシャ</t>
    </rPh>
    <rPh sb="3" eb="5">
      <t>イッコウ</t>
    </rPh>
    <rPh sb="5" eb="6">
      <t>メイ</t>
    </rPh>
    <phoneticPr fontId="1"/>
  </si>
  <si>
    <t>ชื่อนักท่องเที่ยว</t>
    <phoneticPr fontId="1"/>
  </si>
  <si>
    <t>Dear</t>
    <phoneticPr fontId="1"/>
  </si>
  <si>
    <t>様</t>
    <rPh sb="0" eb="1">
      <t>サマ</t>
    </rPh>
    <phoneticPr fontId="1"/>
  </si>
  <si>
    <t>スケジュール</t>
    <phoneticPr fontId="1"/>
  </si>
  <si>
    <t>Schedule</t>
    <phoneticPr fontId="1"/>
  </si>
  <si>
    <t>กำหนดการ</t>
    <phoneticPr fontId="1"/>
  </si>
  <si>
    <t>Destination</t>
    <phoneticPr fontId="1"/>
  </si>
  <si>
    <t>行き先</t>
    <rPh sb="0" eb="3">
      <t>イキサキ</t>
    </rPh>
    <phoneticPr fontId="1"/>
  </si>
  <si>
    <t>ปลายทาง</t>
    <phoneticPr fontId="1"/>
  </si>
  <si>
    <t>#605 Bay-City-Nishikasai, 5-11-15 Nishikasai, Edogawa-ku, Tokyo-to 134-0088 Japan</t>
    <phoneticPr fontId="1"/>
  </si>
  <si>
    <t>Tel : +817091926556</t>
    <phoneticPr fontId="1"/>
  </si>
  <si>
    <t>Address : #605 Bay-City-Nishikasai, 5-11-15 Nishikasai, Edogawa-ku, Tokyo-to 134-0088 Japan</t>
    <phoneticPr fontId="1"/>
  </si>
  <si>
    <t>+817091926556</t>
    <phoneticPr fontId="1"/>
  </si>
  <si>
    <t>japanprivateguide999@gmail.com</t>
    <phoneticPr fontId="1"/>
  </si>
  <si>
    <t>https://www.japanprivateguide.jp/</t>
    <phoneticPr fontId="1"/>
  </si>
  <si>
    <t>食事</t>
  </si>
  <si>
    <t>Other</t>
    <phoneticPr fontId="1"/>
  </si>
  <si>
    <t>👟</t>
  </si>
  <si>
    <t>アイコン&amp;説明</t>
    <rPh sb="5" eb="7">
      <t>セツメイ</t>
    </rPh>
    <phoneticPr fontId="1"/>
  </si>
  <si>
    <t>連結文字</t>
    <rPh sb="0" eb="4">
      <t>レンケツモジ</t>
    </rPh>
    <phoneticPr fontId="1"/>
  </si>
  <si>
    <t>EOF</t>
    <phoneticPr fontId="1"/>
  </si>
  <si>
    <t>Google map by car</t>
    <phoneticPr fontId="1"/>
  </si>
  <si>
    <t>旅行者一行名</t>
    <rPh sb="0" eb="5">
      <t>リョコウシャイッコウ</t>
    </rPh>
    <rPh sb="5" eb="6">
      <t>メイ</t>
    </rPh>
    <phoneticPr fontId="1"/>
  </si>
  <si>
    <t>日数</t>
    <rPh sb="0" eb="2">
      <t>ニッスウ</t>
    </rPh>
    <phoneticPr fontId="1"/>
  </si>
  <si>
    <t>จำนวนวัน</t>
    <phoneticPr fontId="1"/>
  </si>
  <si>
    <t>Number of days</t>
    <phoneticPr fontId="1"/>
  </si>
  <si>
    <t>言語ナンバー</t>
    <rPh sb="0" eb="2">
      <t>ゲンゴ</t>
    </rPh>
    <phoneticPr fontId="1"/>
  </si>
  <si>
    <t>旅行開始日</t>
    <rPh sb="0" eb="5">
      <t>リョコウカイシビ</t>
    </rPh>
    <phoneticPr fontId="1"/>
  </si>
  <si>
    <t>旅行終了日</t>
    <rPh sb="0" eb="5">
      <t>リョコウシュウリョウビ</t>
    </rPh>
    <phoneticPr fontId="1"/>
  </si>
  <si>
    <t>旅行日数</t>
    <rPh sb="0" eb="4">
      <t>リョコウニッスウ</t>
    </rPh>
    <phoneticPr fontId="1"/>
  </si>
  <si>
    <t>Enterable characters</t>
  </si>
  <si>
    <t>入力値制限の値やエラーメッセージ</t>
    <rPh sb="0" eb="3">
      <t>ニュウリョクチ</t>
    </rPh>
    <rPh sb="3" eb="5">
      <t>セイゲン</t>
    </rPh>
    <rPh sb="6" eb="7">
      <t>アタイ</t>
    </rPh>
    <phoneticPr fontId="1"/>
  </si>
  <si>
    <t>Haneda Airport by TG682 (06.55 am)</t>
    <phoneticPr fontId="1"/>
  </si>
  <si>
    <t>Haneda Airport</t>
    <phoneticPr fontId="1"/>
  </si>
  <si>
    <t>Kawagoe</t>
    <phoneticPr fontId="1"/>
  </si>
  <si>
    <t>Kisso Higashiarai branch</t>
    <phoneticPr fontId="1"/>
  </si>
  <si>
    <t>Karuizawa Terrace (Harunire Terrace)</t>
    <phoneticPr fontId="1"/>
  </si>
  <si>
    <t>Enishiya</t>
    <phoneticPr fontId="1"/>
  </si>
  <si>
    <t>Karuizawa Prince Hotel West</t>
    <phoneticPr fontId="1"/>
  </si>
  <si>
    <t>Morning buffet at Karuizawa Prince Hotel West</t>
    <phoneticPr fontId="1"/>
  </si>
  <si>
    <t xml:space="preserve"> </t>
  </si>
  <si>
    <t>🏨</t>
  </si>
  <si>
    <t>+817091926556</t>
  </si>
  <si>
    <t>japanprivateguide999@gmail.com</t>
  </si>
  <si>
    <t>https://www.japanprivateguide.jp/</t>
  </si>
  <si>
    <t>#605 Bay-City-Nishikasai, 5-11-15 Nishikasai,</t>
  </si>
  <si>
    <t>#605 Bay-City-Nishikasai, 5-11-15 Nishikasai,</t>
    <phoneticPr fontId="1"/>
  </si>
  <si>
    <t>Edogawa-ku, Tokyo-to 134-0088 Japan</t>
  </si>
  <si>
    <t>Edogawa-ku, Tokyo-to 134-0088 Japan</t>
    <phoneticPr fontId="1"/>
  </si>
  <si>
    <t>最終行</t>
    <rPh sb="0" eb="3">
      <t>サイシュウギョウ</t>
    </rPh>
    <phoneticPr fontId="1"/>
  </si>
  <si>
    <t>End of line</t>
    <phoneticPr fontId="1"/>
  </si>
  <si>
    <t>สิ้นสุดบรรทัด</t>
    <phoneticPr fontId="1"/>
  </si>
  <si>
    <t>EOL</t>
    <phoneticPr fontId="1"/>
  </si>
  <si>
    <t>最終行ではない</t>
    <rPh sb="0" eb="3">
      <t>サイシュウギョウ</t>
    </rPh>
    <phoneticPr fontId="1"/>
  </si>
  <si>
    <t>最終行である</t>
    <rPh sb="0" eb="3">
      <t>サイシュウギョウ</t>
    </rPh>
    <phoneticPr fontId="1"/>
  </si>
  <si>
    <t>version</t>
    <phoneticPr fontId="1"/>
  </si>
  <si>
    <t>created / update date</t>
    <phoneticPr fontId="1"/>
  </si>
  <si>
    <t>PIC(person in charge)</t>
    <phoneticPr fontId="6"/>
  </si>
  <si>
    <t>added sheet</t>
    <phoneticPr fontId="1"/>
  </si>
  <si>
    <t>remark</t>
    <phoneticPr fontId="1"/>
  </si>
  <si>
    <t>file name</t>
    <phoneticPr fontId="1"/>
  </si>
  <si>
    <t>create a new entry</t>
    <phoneticPr fontId="1"/>
  </si>
  <si>
    <t>tako</t>
    <phoneticPr fontId="1"/>
  </si>
  <si>
    <t>Kusatsu Onsen - Yubatake</t>
  </si>
  <si>
    <t>Karuizawa Prince Hotel West</t>
  </si>
  <si>
    <t>Kusatsu Onsen Hotel Village</t>
    <phoneticPr fontId="1"/>
  </si>
  <si>
    <t>Karuizawa Prince Hotel Snow Resort</t>
    <phoneticPr fontId="1"/>
  </si>
  <si>
    <t>Sacree Fleur Karuizawa branch</t>
    <phoneticPr fontId="1"/>
  </si>
  <si>
    <t>Oishi Park</t>
    <phoneticPr fontId="1"/>
  </si>
  <si>
    <t>Makigari</t>
    <phoneticPr fontId="1"/>
  </si>
  <si>
    <t>The Chureito Pagoda (忠霊塔)</t>
    <rPh sb="21" eb="24">
      <t>チュウレイトウ</t>
    </rPh>
    <phoneticPr fontId="1"/>
  </si>
  <si>
    <t>Fujisan Garden Hotel</t>
  </si>
  <si>
    <t>Fujisan Garden Hotel</t>
    <phoneticPr fontId="1"/>
  </si>
  <si>
    <t>Dinner buffet at Fujisan Garden Hotel</t>
    <phoneticPr fontId="1"/>
  </si>
  <si>
    <t>Morning buffet at Fujisan Garden Hotel</t>
    <phoneticPr fontId="1"/>
  </si>
  <si>
    <t>go to Tokyo for Leaving luggage at Keio Plaza Hotel</t>
    <phoneticPr fontId="1"/>
  </si>
  <si>
    <t>Tokyo Disney Land (Free Lunch)</t>
    <phoneticPr fontId="1"/>
  </si>
  <si>
    <t>Dinner buffeft at Keio Plaza Hotel</t>
    <phoneticPr fontId="1"/>
  </si>
  <si>
    <t>Keio Plaza Hotel</t>
    <phoneticPr fontId="1"/>
  </si>
  <si>
    <t>言語の選択が出来ます。（Thai / English / Japanese）</t>
    <rPh sb="0" eb="2">
      <t>ゲンゴ</t>
    </rPh>
    <rPh sb="3" eb="5">
      <t>センタク</t>
    </rPh>
    <rPh sb="6" eb="8">
      <t>デキ</t>
    </rPh>
    <phoneticPr fontId="1"/>
  </si>
  <si>
    <r>
      <rPr>
        <sz val="20"/>
        <color rgb="FFFF0000"/>
        <rFont val="Yu Gothic"/>
        <family val="3"/>
        <charset val="128"/>
        <scheme val="minor"/>
      </rPr>
      <t>日付</t>
    </r>
    <r>
      <rPr>
        <sz val="20"/>
        <color theme="1"/>
        <rFont val="Yu Gothic"/>
        <family val="2"/>
        <scheme val="minor"/>
      </rPr>
      <t>を入力すると、</t>
    </r>
    <r>
      <rPr>
        <sz val="20"/>
        <color rgb="FFFF0000"/>
        <rFont val="Yu Gothic"/>
        <family val="3"/>
        <charset val="128"/>
        <scheme val="minor"/>
      </rPr>
      <t>スケジュール</t>
    </r>
    <r>
      <rPr>
        <sz val="20"/>
        <color theme="1"/>
        <rFont val="Yu Gothic"/>
        <family val="2"/>
        <scheme val="minor"/>
      </rPr>
      <t>と</t>
    </r>
    <r>
      <rPr>
        <sz val="20"/>
        <color rgb="FFFF0000"/>
        <rFont val="Yu Gothic"/>
        <family val="3"/>
        <charset val="128"/>
        <scheme val="minor"/>
      </rPr>
      <t>日数</t>
    </r>
    <r>
      <rPr>
        <sz val="20"/>
        <color theme="1"/>
        <rFont val="Yu Gothic"/>
        <family val="2"/>
        <scheme val="minor"/>
      </rPr>
      <t>が表示されます。</t>
    </r>
    <rPh sb="0" eb="2">
      <t>ヒヅケ</t>
    </rPh>
    <rPh sb="3" eb="5">
      <t>ニュウリョク</t>
    </rPh>
    <rPh sb="16" eb="18">
      <t>ニッスウ</t>
    </rPh>
    <rPh sb="19" eb="21">
      <t>ヒョウジ</t>
    </rPh>
    <phoneticPr fontId="1"/>
  </si>
  <si>
    <r>
      <t>そして、</t>
    </r>
    <r>
      <rPr>
        <sz val="20"/>
        <color rgb="FFFF0000"/>
        <rFont val="Yu Gothic"/>
        <family val="3"/>
        <charset val="128"/>
        <scheme val="minor"/>
      </rPr>
      <t>移動予定時間</t>
    </r>
    <r>
      <rPr>
        <sz val="20"/>
        <color theme="1"/>
        <rFont val="Yu Gothic"/>
        <family val="2"/>
        <scheme val="minor"/>
      </rPr>
      <t>と比較する。</t>
    </r>
    <rPh sb="4" eb="8">
      <t>イドウヨテイ</t>
    </rPh>
    <rPh sb="8" eb="10">
      <t>ジカン</t>
    </rPh>
    <rPh sb="11" eb="13">
      <t>ヒカク</t>
    </rPh>
    <phoneticPr fontId="1"/>
  </si>
  <si>
    <r>
      <t>Google mapで移動時間を検索して,ここ</t>
    </r>
    <r>
      <rPr>
        <sz val="20"/>
        <color rgb="FFFF0000"/>
        <rFont val="Yu Gothic"/>
        <family val="3"/>
        <charset val="128"/>
        <scheme val="minor"/>
      </rPr>
      <t>（Google map by carの列）</t>
    </r>
    <r>
      <rPr>
        <sz val="20"/>
        <color theme="1"/>
        <rFont val="Yu Gothic"/>
        <family val="2"/>
        <scheme val="minor"/>
      </rPr>
      <t>に入力する。</t>
    </r>
    <rPh sb="42" eb="43">
      <t>レツ</t>
    </rPh>
    <rPh sb="45" eb="47">
      <t>ニュウリョク</t>
    </rPh>
    <phoneticPr fontId="1"/>
  </si>
  <si>
    <t>Q列　のプルダウンリストで</t>
    <rPh sb="1" eb="2">
      <t>レツ</t>
    </rPh>
    <phoneticPr fontId="1"/>
  </si>
  <si>
    <r>
      <rPr>
        <sz val="20"/>
        <color rgb="FFFF0000"/>
        <rFont val="Yu Gothic"/>
        <family val="3"/>
        <charset val="128"/>
        <scheme val="minor"/>
      </rPr>
      <t>EOL</t>
    </r>
    <r>
      <rPr>
        <sz val="20"/>
        <color theme="1"/>
        <rFont val="Yu Gothic"/>
        <family val="2"/>
        <scheme val="minor"/>
      </rPr>
      <t>（End of line）を選択すると</t>
    </r>
    <rPh sb="17" eb="19">
      <t>センタク</t>
    </rPh>
    <phoneticPr fontId="1"/>
  </si>
  <si>
    <t>・罫線が引かれる</t>
    <rPh sb="1" eb="3">
      <t>ケイセン</t>
    </rPh>
    <rPh sb="4" eb="5">
      <t>ヒ</t>
    </rPh>
    <phoneticPr fontId="1"/>
  </si>
  <si>
    <t>・連番が表示されなくなる</t>
    <rPh sb="1" eb="3">
      <t>レンバン</t>
    </rPh>
    <rPh sb="4" eb="6">
      <t>ヒョウジ</t>
    </rPh>
    <phoneticPr fontId="1"/>
  </si>
  <si>
    <t>Karuizawa, Kusatsu, Yamanashi, Tokyo etc…</t>
    <phoneticPr fontId="1"/>
  </si>
  <si>
    <t>Free day at Shinjuku</t>
    <phoneticPr fontId="1"/>
  </si>
  <si>
    <t>👟 Walk</t>
  </si>
  <si>
    <t>Pick up at aiueo Street (near Destination_5_2)</t>
    <phoneticPr fontId="1"/>
  </si>
  <si>
    <t>Asakusa</t>
    <phoneticPr fontId="1"/>
  </si>
  <si>
    <t>Drop off at Narita Airport (Free Dinner)</t>
    <phoneticPr fontId="1"/>
  </si>
  <si>
    <t>AIUEO KAKIKUKEKO</t>
    <phoneticPr fontId="1"/>
  </si>
  <si>
    <t>Lunch at aiueo Restaurant</t>
    <phoneticPr fontId="1"/>
  </si>
  <si>
    <t>Morning buffet at Keio Plaza Hotel</t>
    <phoneticPr fontId="1"/>
  </si>
  <si>
    <t>Narita Airport by ZZ*** (08.30 pm)</t>
    <phoneticPr fontId="1"/>
  </si>
  <si>
    <t>印刷したり、PDFにする場合は、不要な行は削除せずに、非表示にしてください。</t>
    <rPh sb="0" eb="2">
      <t>インサツ</t>
    </rPh>
    <rPh sb="12" eb="14">
      <t>バアイ</t>
    </rPh>
    <rPh sb="16" eb="18">
      <t>フヨウ</t>
    </rPh>
    <rPh sb="19" eb="20">
      <t>ギョウ</t>
    </rPh>
    <rPh sb="21" eb="23">
      <t>サクジョ</t>
    </rPh>
    <rPh sb="27" eb="30">
      <t>ヒヒョウジ</t>
    </rPh>
    <phoneticPr fontId="1"/>
  </si>
  <si>
    <t>00:00 to 23:59</t>
    <phoneticPr fontId="1"/>
  </si>
  <si>
    <t>1900/01/01 to 9999/12/31</t>
    <phoneticPr fontId="1"/>
  </si>
  <si>
    <t>1 to 100</t>
    <phoneticPr fontId="1"/>
  </si>
  <si>
    <t>Please enter unique numbers.</t>
    <phoneticPr fontId="1"/>
  </si>
  <si>
    <t>朝食の開始時間としても使ってください。</t>
    <rPh sb="0" eb="2">
      <t>チョウショク</t>
    </rPh>
    <rPh sb="3" eb="7">
      <t>カイシジカン</t>
    </rPh>
    <rPh sb="11" eb="12">
      <t>ツカ</t>
    </rPh>
    <phoneticPr fontId="1"/>
  </si>
  <si>
    <t>例：飛行機の到着時間がわからないときは、空白にする。</t>
    <rPh sb="0" eb="1">
      <t>レイ</t>
    </rPh>
    <rPh sb="2" eb="5">
      <t>ヒコウキ</t>
    </rPh>
    <rPh sb="6" eb="8">
      <t>トウチャク</t>
    </rPh>
    <rPh sb="8" eb="10">
      <t>ジカン</t>
    </rPh>
    <rPh sb="20" eb="22">
      <t>クウハク</t>
    </rPh>
    <phoneticPr fontId="1"/>
  </si>
  <si>
    <r>
      <t xml:space="preserve">列の名前は、Estimated time of arrival / </t>
    </r>
    <r>
      <rPr>
        <sz val="20"/>
        <color theme="1"/>
        <rFont val="Tahoma"/>
        <family val="2"/>
        <charset val="222"/>
      </rPr>
      <t>เวลาที่คาดว่าจะมาถึง</t>
    </r>
    <r>
      <rPr>
        <sz val="20"/>
        <color theme="1"/>
        <rFont val="Yu Gothic"/>
        <family val="2"/>
        <scheme val="minor"/>
      </rPr>
      <t xml:space="preserve"> / 到着予定時刻　ですが</t>
    </r>
    <rPh sb="0" eb="1">
      <t>レツ</t>
    </rPh>
    <rPh sb="2" eb="4">
      <t>ナマエ</t>
    </rPh>
    <phoneticPr fontId="1"/>
  </si>
  <si>
    <r>
      <t xml:space="preserve">列の名前は、Estimated time of departure / </t>
    </r>
    <r>
      <rPr>
        <sz val="20"/>
        <color theme="1"/>
        <rFont val="Tahoma"/>
        <family val="2"/>
        <charset val="222"/>
      </rPr>
      <t>เวลาออกเดินทางโดยประมาณ</t>
    </r>
    <r>
      <rPr>
        <sz val="20"/>
        <color theme="1"/>
        <rFont val="Yu Gothic"/>
        <family val="2"/>
        <scheme val="minor"/>
      </rPr>
      <t xml:space="preserve"> / 出発予定時刻　ですが</t>
    </r>
    <rPh sb="0" eb="1">
      <t>レツ</t>
    </rPh>
    <rPh sb="2" eb="4">
      <t>ナマエ</t>
    </rPh>
    <phoneticPr fontId="1"/>
  </si>
  <si>
    <t>朝食の終了時間として使ったり、必要のない場合や、不明な場合は、空白にしてください。</t>
    <rPh sb="0" eb="2">
      <t>チョウショク</t>
    </rPh>
    <rPh sb="3" eb="5">
      <t>シュウリョウ</t>
    </rPh>
    <rPh sb="5" eb="7">
      <t>ジカン</t>
    </rPh>
    <rPh sb="10" eb="11">
      <t>ツカ</t>
    </rPh>
    <rPh sb="15" eb="17">
      <t>ヒツヨウ</t>
    </rPh>
    <rPh sb="20" eb="22">
      <t>バアイ</t>
    </rPh>
    <rPh sb="24" eb="26">
      <t>フメイ</t>
    </rPh>
    <rPh sb="27" eb="29">
      <t>バアイ</t>
    </rPh>
    <rPh sb="31" eb="33">
      <t>クウハク</t>
    </rPh>
    <phoneticPr fontId="1"/>
  </si>
  <si>
    <t>バスの出発時間が不明な場合や、記入の必要がない場合は</t>
    <rPh sb="3" eb="5">
      <t>シュッパツ</t>
    </rPh>
    <rPh sb="5" eb="7">
      <t>ジカン</t>
    </rPh>
    <rPh sb="8" eb="10">
      <t>フメイ</t>
    </rPh>
    <rPh sb="11" eb="13">
      <t>バアイ</t>
    </rPh>
    <rPh sb="15" eb="17">
      <t>キニュウ</t>
    </rPh>
    <rPh sb="18" eb="20">
      <t>ヒツヨウ</t>
    </rPh>
    <rPh sb="23" eb="25">
      <t>バアイ</t>
    </rPh>
    <phoneticPr fontId="1"/>
  </si>
  <si>
    <t>空白にしてください。</t>
    <rPh sb="0" eb="2">
      <t>クウハク</t>
    </rPh>
    <phoneticPr fontId="1"/>
  </si>
  <si>
    <t>image</t>
    <phoneticPr fontId="1"/>
  </si>
  <si>
    <t>ver</t>
    <phoneticPr fontId="1"/>
  </si>
  <si>
    <t>_doc.xlsx</t>
    <phoneticPr fontId="1"/>
  </si>
  <si>
    <t>Made it impossible to enter duplicate numbers in column A.</t>
    <phoneticPr fontId="1"/>
  </si>
  <si>
    <r>
      <rPr>
        <sz val="11"/>
        <color theme="1"/>
        <rFont val="Tahoma"/>
        <family val="2"/>
        <charset val="222"/>
      </rPr>
      <t>ทำให้ไม่สามารถป้อนตัวเลขซ้ำในคอลัมน์</t>
    </r>
    <r>
      <rPr>
        <sz val="11"/>
        <color theme="1"/>
        <rFont val="Yu Gothic"/>
        <family val="2"/>
        <scheme val="minor"/>
      </rPr>
      <t xml:space="preserve"> A </t>
    </r>
    <r>
      <rPr>
        <sz val="11"/>
        <color theme="1"/>
        <rFont val="Tahoma"/>
        <family val="2"/>
        <charset val="222"/>
      </rPr>
      <t>ได้</t>
    </r>
    <phoneticPr fontId="1"/>
  </si>
  <si>
    <r>
      <rPr>
        <sz val="11"/>
        <color theme="1"/>
        <rFont val="Yu Gothic"/>
        <family val="2"/>
      </rPr>
      <t>A</t>
    </r>
    <r>
      <rPr>
        <sz val="11"/>
        <color theme="1"/>
        <rFont val="Yu Gothic"/>
        <family val="2"/>
        <charset val="128"/>
      </rPr>
      <t>列に重複した数字の入力を不可能にした</t>
    </r>
    <r>
      <rPr>
        <sz val="11"/>
        <color theme="1"/>
        <rFont val="Tahoma"/>
        <family val="2"/>
        <charset val="222"/>
      </rPr>
      <t xml:space="preserve">
</t>
    </r>
    <phoneticPr fontId="1"/>
  </si>
  <si>
    <t>Itinerary</t>
    <phoneticPr fontId="1"/>
  </si>
  <si>
    <t>■</t>
    <phoneticPr fontId="1"/>
  </si>
  <si>
    <t>changes information</t>
    <phoneticPr fontId="1"/>
  </si>
  <si>
    <t>changes sheet</t>
    <phoneticPr fontId="1"/>
  </si>
  <si>
    <t>🚙</t>
  </si>
  <si>
    <t>Car(Alphard)</t>
    <phoneticPr fontId="1"/>
  </si>
  <si>
    <t>Van(Hiace)</t>
    <phoneticPr fontId="1"/>
  </si>
  <si>
    <t>คุณ</t>
    <phoneticPr fontId="1"/>
  </si>
  <si>
    <r>
      <rPr>
        <sz val="11"/>
        <color theme="1"/>
        <rFont val="Tahoma"/>
        <family val="2"/>
        <charset val="222"/>
      </rPr>
      <t>วัน</t>
    </r>
    <r>
      <rPr>
        <sz val="11"/>
        <color theme="1"/>
        <rFont val="Calibri"/>
        <family val="2"/>
      </rPr>
      <t>/</t>
    </r>
    <r>
      <rPr>
        <sz val="11"/>
        <color theme="1"/>
        <rFont val="Tahoma"/>
        <family val="2"/>
        <charset val="222"/>
      </rPr>
      <t>เดือน</t>
    </r>
    <r>
      <rPr>
        <sz val="11"/>
        <color theme="1"/>
        <rFont val="Calibri"/>
        <family val="2"/>
      </rPr>
      <t>/</t>
    </r>
    <r>
      <rPr>
        <sz val="11"/>
        <color theme="1"/>
        <rFont val="Tahoma"/>
        <family val="2"/>
        <charset val="222"/>
      </rPr>
      <t>ปี</t>
    </r>
    <r>
      <rPr>
        <sz val="11"/>
        <color theme="1"/>
        <rFont val="Calibri"/>
        <family val="2"/>
        <charset val="222"/>
      </rPr>
      <t xml:space="preserve"> </t>
    </r>
    <phoneticPr fontId="1"/>
  </si>
  <si>
    <t>ระยะเวลาเดินทางโดยประมาณ</t>
    <phoneticPr fontId="1"/>
  </si>
  <si>
    <t>Estimated transfer time</t>
    <phoneticPr fontId="1"/>
  </si>
  <si>
    <t>Maximum staying time</t>
    <phoneticPr fontId="1"/>
  </si>
  <si>
    <t>ระยะเวลาการเยี่ยมชม</t>
    <phoneticPr fontId="1"/>
  </si>
  <si>
    <r>
      <rPr>
        <sz val="11"/>
        <color theme="1"/>
        <rFont val="Tahoma"/>
        <family val="3"/>
        <charset val="222"/>
      </rPr>
      <t>โปรดทราบอาจเกิดความล่าช้าของเวลาขึ้นอยู่กับสภาพการจราจรและสภาพอากาศ</t>
    </r>
    <r>
      <rPr>
        <sz val="11"/>
        <color theme="1"/>
        <rFont val="Calibri"/>
        <family val="3"/>
        <charset val="222"/>
      </rPr>
      <t xml:space="preserve"> </t>
    </r>
    <r>
      <rPr>
        <sz val="11"/>
        <color theme="1"/>
        <rFont val="Tahoma"/>
        <family val="3"/>
        <charset val="222"/>
      </rPr>
      <t>รวมถึงหากท่านไม่มารวมตัวตามเวลานัดหมายอาจทำให้แพลนไม่เป็นไปตามที่กำหนด</t>
    </r>
    <r>
      <rPr>
        <sz val="11"/>
        <color theme="1"/>
        <rFont val="Calibri"/>
        <family val="3"/>
        <charset val="222"/>
      </rPr>
      <t xml:space="preserve"> </t>
    </r>
    <r>
      <rPr>
        <sz val="11"/>
        <color theme="1"/>
        <rFont val="Tahoma"/>
        <family val="3"/>
        <charset val="222"/>
      </rPr>
      <t>และขอความร่วมมือจากทุกท่านโปรดช่วยรักษาเวลาตามที่กำหนดด้วย</t>
    </r>
    <phoneticPr fontId="1"/>
  </si>
  <si>
    <t>3_Japanese / ญี่ปุ่น / 日本語</t>
  </si>
  <si>
    <t>โปรดทราบอาจเกิดความล่าช้าของเวลาขึ้นอยู่กับสภาพการจราจรและสภาพอากาศ</t>
    <phoneticPr fontId="1"/>
  </si>
  <si>
    <t>Please note there may be time delays depending on traffic and weather conditions.</t>
    <phoneticPr fontId="1"/>
  </si>
  <si>
    <t>交通状況や天候により遅延する場合がございますので、予めご了承ください。</t>
    <phoneticPr fontId="1"/>
  </si>
  <si>
    <t>予定時間を守らない場合も含め、予定が変更となる場合がございます。</t>
    <phoneticPr fontId="1"/>
  </si>
  <si>
    <t>รวมถึงหากท่านไม่รักษาเวลาตามกำหนดการอาจทำให้กำหนดการเกิดการเปลี่ยนแปลง</t>
    <phoneticPr fontId="1"/>
  </si>
  <si>
    <t>Including if you do not keep the scheduled time, it may cause the schedule to change.</t>
    <phoneticPr fontId="1"/>
  </si>
  <si>
    <t>และขอความร่วมมือจากทุกท่านโปรดช่วยรักษาเวลาตามที่กำหนดด้วย</t>
    <phoneticPr fontId="1"/>
  </si>
  <si>
    <t>And we ask for cooperation from everyone to please help maintain the time as specified.</t>
    <phoneticPr fontId="1"/>
  </si>
  <si>
    <t>また、時間厳守のため皆様のご協力をお願いいたします。</t>
    <phoneticPr fontId="1"/>
  </si>
  <si>
    <t>長文</t>
    <rPh sb="0" eb="2">
      <t>チョウブン</t>
    </rPh>
    <phoneticPr fontId="1"/>
  </si>
  <si>
    <t>改行あり</t>
    <rPh sb="0" eb="2">
      <t>カイギョウ</t>
    </rPh>
    <phoneticPr fontId="1"/>
  </si>
  <si>
    <t>交通状況や天候により遅延する場合がございますので、予めご了承ください。 約束の時間に集合しなかった場合も含め、予定通りにならない場合がございます。 また、時間厳守のため皆様のご協力をお願いいたします。</t>
    <phoneticPr fontId="1"/>
  </si>
  <si>
    <t>Please note there may be time delays depending on traffic and weather conditions. Including if you do not gather at the appointed time, the plan may not be as specified. And we ask for cooperation from everyone to please help maintain the time as specified.</t>
    <phoneticPr fontId="1"/>
  </si>
  <si>
    <t>カラーコード</t>
  </si>
  <si>
    <t>RGB</t>
  </si>
  <si>
    <t>rgb(249,186,207)</t>
  </si>
  <si>
    <t>#F9BACF</t>
    <phoneticPr fontId="1"/>
  </si>
  <si>
    <t>交通状況や天候により遅延する場合がございますので、予めご了承ください。</t>
  </si>
  <si>
    <t>予定時間を守らない場合も含め、予定が変更となる場合がございます。</t>
  </si>
  <si>
    <t>また、時間厳守のため皆様のご協力をお願いいたします。</t>
  </si>
  <si>
    <t>ヘッダの参照先No</t>
    <rPh sb="4" eb="7">
      <t>サンショウサキ</t>
    </rPh>
    <phoneticPr fontId="1"/>
  </si>
  <si>
    <t>フッダの参照先No</t>
    <rPh sb="4" eb="7">
      <t>サンショウサキ</t>
    </rPh>
    <phoneticPr fontId="1"/>
  </si>
  <si>
    <t>EOL</t>
  </si>
  <si>
    <t>列の色をピンクに変更、注意事項をフッダに記載</t>
    <phoneticPr fontId="1"/>
  </si>
  <si>
    <t>Change the column color to pink and write notes in the header</t>
    <phoneticPr fontId="1"/>
  </si>
  <si>
    <t>เปลี่ยนสีคอลัมน์เป็นสีชมพูและเขียนบันทึกย่อในส่วนหัว</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</si>
</sst>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dd/mmm/yyyy\ ddd\."/>
    <numFmt numFmtId="177" formatCode="hh\.mm\ am/pm"/>
    <numFmt numFmtId="178" formatCode="hh&quot;h&quot;\ mm&quot;m&quot;"/>
    <numFmt numFmtId="179" formatCode="000"/>
  </numFmts>
  <fonts count="40">
    <font>
      <sz val="11"/>
      <color theme="1"/>
      <name val="Yu Gothic"/>
      <family val="2"/>
      <scheme val="minor"/>
    </font>
    <font>
      <sz val="6"/>
      <name val="Yu Gothic"/>
      <family val="3"/>
      <charset val="128"/>
      <scheme val="minor"/>
    </font>
    <font>
      <sz val="11"/>
      <color theme="1"/>
      <name val="Yu Gothic"/>
      <family val="3"/>
      <charset val="128"/>
      <scheme val="minor"/>
    </font>
    <font>
      <b/>
      <sz val="11"/>
      <color theme="1"/>
      <name val="Yu Gothic"/>
      <family val="3"/>
      <charset val="128"/>
      <scheme val="minor"/>
    </font>
    <font>
      <b/>
      <sz val="11"/>
      <color theme="1"/>
      <name val="Yu Gothic"/>
      <family val="2"/>
      <charset val="222"/>
      <scheme val="minor"/>
    </font>
    <font>
      <u/>
      <sz val="11"/>
      <color theme="10"/>
      <name val="Yu Gothic"/>
      <family val="2"/>
      <scheme val="minor"/>
    </font>
    <font>
      <sz val="11"/>
      <color theme="1"/>
      <name val="Segoe UI Symbol"/>
      <family val="2"/>
    </font>
    <font>
      <sz val="10"/>
      <color theme="1"/>
      <name val="Segoe UI Symbol"/>
      <family val="2"/>
    </font>
    <font>
      <sz val="11"/>
      <color theme="1"/>
      <name val="Yu Gothic"/>
      <family val="3"/>
      <charset val="128"/>
    </font>
    <font>
      <b/>
      <sz val="11"/>
      <color theme="1"/>
      <name val="Tahoma"/>
      <family val="2"/>
      <charset val="222"/>
    </font>
    <font>
      <sz val="8"/>
      <color theme="1"/>
      <name val="Yu Gothic"/>
      <family val="2"/>
      <scheme val="minor"/>
    </font>
    <font>
      <sz val="11"/>
      <color theme="1"/>
      <name val="Yu Gothic Light"/>
      <family val="3"/>
      <charset val="128"/>
      <scheme val="major"/>
    </font>
    <font>
      <b/>
      <sz val="11"/>
      <color theme="1"/>
      <name val="Yu Gothic Light"/>
      <family val="3"/>
      <charset val="128"/>
      <scheme val="major"/>
    </font>
    <font>
      <b/>
      <sz val="11"/>
      <color theme="1"/>
      <name val="Yu Gothic Light"/>
      <family val="2"/>
      <charset val="222"/>
      <scheme val="major"/>
    </font>
    <font>
      <sz val="11"/>
      <color theme="1"/>
      <name val="Yu Gothic Light"/>
      <family val="2"/>
      <charset val="222"/>
      <scheme val="major"/>
    </font>
    <font>
      <sz val="11"/>
      <color theme="1"/>
      <name val="Yu Gothic Light"/>
      <family val="3"/>
      <charset val="222"/>
      <scheme val="major"/>
    </font>
    <font>
      <sz val="11"/>
      <color theme="1"/>
      <name val="Tahoma"/>
      <family val="3"/>
      <charset val="222"/>
    </font>
    <font>
      <b/>
      <sz val="15"/>
      <color theme="1"/>
      <name val="Yu Gothic"/>
      <family val="3"/>
      <charset val="128"/>
      <scheme val="minor"/>
    </font>
    <font>
      <b/>
      <sz val="12"/>
      <color theme="1"/>
      <name val="Yu Gothic"/>
      <family val="3"/>
      <charset val="128"/>
      <scheme val="minor"/>
    </font>
    <font>
      <sz val="10"/>
      <color theme="1"/>
      <name val="Yu Gothic"/>
      <family val="2"/>
      <scheme val="minor"/>
    </font>
    <font>
      <sz val="11"/>
      <color theme="1"/>
      <name val="ＭＳ Ｐゴシック"/>
      <family val="2"/>
      <charset val="128"/>
    </font>
    <font>
      <sz val="10"/>
      <color theme="0"/>
      <name val="Yu Gothic"/>
      <family val="2"/>
      <scheme val="minor"/>
    </font>
    <font>
      <b/>
      <sz val="10"/>
      <color theme="1"/>
      <name val="Yu Gothic"/>
      <family val="3"/>
      <charset val="128"/>
      <scheme val="minor"/>
    </font>
    <font>
      <b/>
      <sz val="12.5"/>
      <color theme="1"/>
      <name val="Yu Gothic"/>
      <family val="3"/>
      <charset val="128"/>
      <scheme val="minor"/>
    </font>
    <font>
      <sz val="20"/>
      <color theme="1"/>
      <name val="Yu Gothic"/>
      <family val="2"/>
      <scheme val="minor"/>
    </font>
    <font>
      <sz val="20"/>
      <color rgb="FFFF0000"/>
      <name val="Yu Gothic"/>
      <family val="3"/>
      <charset val="128"/>
      <scheme val="minor"/>
    </font>
    <font>
      <sz val="20"/>
      <color theme="1"/>
      <name val="Yu Gothic"/>
      <family val="3"/>
      <charset val="128"/>
      <scheme val="minor"/>
    </font>
    <font>
      <sz val="11"/>
      <color theme="1"/>
      <name val="Yu Gothic"/>
      <family val="2"/>
      <charset val="128"/>
    </font>
    <font>
      <sz val="20"/>
      <color theme="1"/>
      <name val="Tahoma"/>
      <family val="2"/>
      <charset val="222"/>
    </font>
    <font>
      <sz val="11"/>
      <color theme="1"/>
      <name val="Tahoma"/>
      <family val="2"/>
      <charset val="222"/>
    </font>
    <font>
      <sz val="11"/>
      <color theme="1"/>
      <name val="Yu Gothic"/>
      <family val="2"/>
    </font>
    <font>
      <sz val="11"/>
      <color theme="1"/>
      <name val="Yu Gothic"/>
      <family val="2"/>
      <charset val="222"/>
      <scheme val="minor"/>
    </font>
    <font>
      <sz val="10"/>
      <color theme="1"/>
      <name val="Yu Gothic"/>
      <family val="2"/>
      <charset val="222"/>
    </font>
    <font>
      <sz val="11"/>
      <color theme="1"/>
      <name val="Calibri"/>
      <family val="2"/>
    </font>
    <font>
      <sz val="11"/>
      <color theme="1"/>
      <name val="Calibri"/>
      <family val="2"/>
      <charset val="222"/>
    </font>
    <font>
      <sz val="11"/>
      <color theme="1"/>
      <name val="Yu Gothic Light"/>
      <family val="2"/>
      <charset val="222"/>
    </font>
    <font>
      <sz val="11"/>
      <color theme="1"/>
      <name val="Calibri"/>
      <family val="3"/>
      <charset val="222"/>
    </font>
    <font>
      <sz val="11"/>
      <color theme="1"/>
      <name val="Yu Gothic Light"/>
      <family val="3"/>
      <charset val="222"/>
    </font>
    <font>
      <sz val="10"/>
      <color theme="1"/>
      <name val="Yu Gothic"/>
      <family val="3"/>
      <charset val="128"/>
      <scheme val="minor"/>
    </font>
    <font>
      <b/>
      <sz val="10"/>
      <color rgb="FFFF0000"/>
      <name val="Yu Gothic"/>
      <family val="3"/>
      <charset val="128"/>
      <scheme val="minor"/>
    </font>
  </fonts>
  <fills count="12">
    <fill>
      <patternFill patternType="none"/>
    </fill>
    <fill>
      <patternFill patternType="gray125"/>
    </fill>
    <fill>
      <patternFill patternType="solid">
        <fgColor theme="5"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rgb="FFFFFF00"/>
        <bgColor indexed="64"/>
      </patternFill>
    </fill>
    <fill>
      <patternFill patternType="solid">
        <fgColor rgb="FFF9BACF"/>
        <bgColor indexed="64"/>
      </patternFill>
    </fill>
    <fill>
      <patternFill patternType="solid">
        <fgColor rgb="FFFDE7EE"/>
        <bgColor indexed="64"/>
      </patternFill>
    </fill>
    <fill>
      <patternFill patternType="solid">
        <fgColor rgb="FFFBD5E2"/>
        <bgColor indexed="64"/>
      </patternFill>
    </fill>
  </fills>
  <borders count="38">
    <border>
      <left/>
      <right/>
      <top/>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style="thin">
        <color indexed="64"/>
      </left>
      <right/>
      <top style="thin">
        <color indexed="64"/>
      </top>
      <bottom style="hair">
        <color auto="1"/>
      </bottom>
      <diagonal/>
    </border>
    <border>
      <left/>
      <right/>
      <top style="thin">
        <color indexed="64"/>
      </top>
      <bottom style="hair">
        <color auto="1"/>
      </bottom>
      <diagonal/>
    </border>
    <border>
      <left/>
      <right style="thin">
        <color indexed="64"/>
      </right>
      <top style="thin">
        <color indexed="64"/>
      </top>
      <bottom style="hair">
        <color auto="1"/>
      </bottom>
      <diagonal/>
    </border>
    <border>
      <left style="thin">
        <color indexed="64"/>
      </left>
      <right/>
      <top style="hair">
        <color auto="1"/>
      </top>
      <bottom style="hair">
        <color auto="1"/>
      </bottom>
      <diagonal/>
    </border>
    <border>
      <left/>
      <right style="thin">
        <color indexed="64"/>
      </right>
      <top style="hair">
        <color auto="1"/>
      </top>
      <bottom style="hair">
        <color auto="1"/>
      </bottom>
      <diagonal/>
    </border>
    <border>
      <left style="thin">
        <color indexed="64"/>
      </left>
      <right style="hair">
        <color auto="1"/>
      </right>
      <top style="hair">
        <color auto="1"/>
      </top>
      <bottom style="hair">
        <color auto="1"/>
      </bottom>
      <diagonal/>
    </border>
    <border>
      <left style="hair">
        <color auto="1"/>
      </left>
      <right style="thin">
        <color indexed="64"/>
      </right>
      <top style="hair">
        <color auto="1"/>
      </top>
      <bottom style="hair">
        <color auto="1"/>
      </bottom>
      <diagonal/>
    </border>
    <border>
      <left style="thin">
        <color indexed="64"/>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style="thin">
        <color indexed="64"/>
      </right>
      <top style="hair">
        <color auto="1"/>
      </top>
      <bottom style="thin">
        <color indexed="64"/>
      </bottom>
      <diagonal/>
    </border>
    <border>
      <left style="thin">
        <color indexed="64"/>
      </left>
      <right style="hair">
        <color auto="1"/>
      </right>
      <top/>
      <bottom style="hair">
        <color auto="1"/>
      </bottom>
      <diagonal/>
    </border>
    <border>
      <left style="hair">
        <color auto="1"/>
      </left>
      <right style="hair">
        <color auto="1"/>
      </right>
      <top/>
      <bottom style="hair">
        <color auto="1"/>
      </bottom>
      <diagonal/>
    </border>
    <border>
      <left style="hair">
        <color auto="1"/>
      </left>
      <right style="thin">
        <color indexed="64"/>
      </right>
      <top/>
      <bottom style="hair">
        <color auto="1"/>
      </bottom>
      <diagonal/>
    </border>
    <border>
      <left style="thin">
        <color indexed="64"/>
      </left>
      <right/>
      <top style="hair">
        <color auto="1"/>
      </top>
      <bottom style="thin">
        <color indexed="64"/>
      </bottom>
      <diagonal/>
    </border>
    <border>
      <left/>
      <right/>
      <top style="hair">
        <color auto="1"/>
      </top>
      <bottom style="thin">
        <color indexed="64"/>
      </bottom>
      <diagonal/>
    </border>
    <border>
      <left/>
      <right style="thin">
        <color indexed="64"/>
      </right>
      <top style="hair">
        <color auto="1"/>
      </top>
      <bottom style="thin">
        <color indexed="64"/>
      </bottom>
      <diagonal/>
    </border>
    <border>
      <left style="hair">
        <color auto="1"/>
      </left>
      <right/>
      <top/>
      <bottom style="hair">
        <color auto="1"/>
      </bottom>
      <diagonal/>
    </border>
    <border>
      <left style="hair">
        <color auto="1"/>
      </left>
      <right/>
      <top style="hair">
        <color auto="1"/>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auto="1"/>
      </left>
      <right style="hair">
        <color auto="1"/>
      </right>
      <top style="hair">
        <color auto="1"/>
      </top>
      <bottom/>
      <diagonal/>
    </border>
    <border>
      <left/>
      <right style="hair">
        <color auto="1"/>
      </right>
      <top style="hair">
        <color auto="1"/>
      </top>
      <bottom style="hair">
        <color auto="1"/>
      </bottom>
      <diagonal/>
    </border>
    <border>
      <left style="thin">
        <color indexed="64"/>
      </left>
      <right style="hair">
        <color auto="1"/>
      </right>
      <top style="hair">
        <color auto="1"/>
      </top>
      <bottom/>
      <diagonal/>
    </border>
    <border>
      <left style="hair">
        <color auto="1"/>
      </left>
      <right style="thin">
        <color indexed="64"/>
      </right>
      <top style="hair">
        <color auto="1"/>
      </top>
      <bottom/>
      <diagonal/>
    </border>
  </borders>
  <cellStyleXfs count="2">
    <xf numFmtId="0" fontId="0" fillId="0" borderId="0"/>
    <xf numFmtId="0" fontId="5" fillId="0" borderId="0" applyNumberFormat="0" applyFill="0" applyBorder="0" applyAlignment="0" applyProtection="0"/>
  </cellStyleXfs>
  <cellXfs count="212">
    <xf numFmtId="0" fontId="0" fillId="0" borderId="0" xfId="0"/>
    <xf numFmtId="0" fontId="2" fillId="0" borderId="0" xfId="0" applyFont="1" applyAlignment="1">
      <alignment vertical="center"/>
    </xf>
    <xf numFmtId="0" fontId="2" fillId="2" borderId="14" xfId="0" applyFont="1" applyFill="1" applyBorder="1" applyAlignment="1">
      <alignment vertical="center"/>
    </xf>
    <xf numFmtId="0" fontId="2" fillId="2" borderId="15" xfId="0" applyFont="1" applyFill="1" applyBorder="1" applyAlignment="1">
      <alignment horizontal="center" vertical="center"/>
    </xf>
    <xf numFmtId="0" fontId="2" fillId="2" borderId="15" xfId="0" applyFont="1" applyFill="1" applyBorder="1" applyAlignment="1">
      <alignment vertical="center"/>
    </xf>
    <xf numFmtId="0" fontId="2" fillId="2" borderId="16" xfId="0" applyFont="1" applyFill="1" applyBorder="1" applyAlignment="1">
      <alignment vertical="center"/>
    </xf>
    <xf numFmtId="0" fontId="2" fillId="0" borderId="16" xfId="0" applyFont="1" applyBorder="1" applyAlignment="1">
      <alignment vertical="center"/>
    </xf>
    <xf numFmtId="0" fontId="2" fillId="0" borderId="14" xfId="0" applyFont="1" applyBorder="1" applyAlignment="1">
      <alignment vertical="center"/>
    </xf>
    <xf numFmtId="0" fontId="2" fillId="0" borderId="15" xfId="0" applyFont="1" applyBorder="1" applyAlignment="1">
      <alignment vertical="center"/>
    </xf>
    <xf numFmtId="0" fontId="2" fillId="0" borderId="9" xfId="0" applyFont="1" applyBorder="1" applyAlignment="1">
      <alignment vertical="center"/>
    </xf>
    <xf numFmtId="0" fontId="2" fillId="0" borderId="1" xfId="0" applyFont="1" applyBorder="1" applyAlignment="1">
      <alignment vertical="center"/>
    </xf>
    <xf numFmtId="0" fontId="2" fillId="0" borderId="10" xfId="0" applyFont="1" applyBorder="1" applyAlignment="1">
      <alignment vertical="center"/>
    </xf>
    <xf numFmtId="0" fontId="2" fillId="0" borderId="13" xfId="0" applyFont="1" applyBorder="1" applyAlignment="1">
      <alignment vertical="center"/>
    </xf>
    <xf numFmtId="0" fontId="2" fillId="0" borderId="11" xfId="0" applyFont="1" applyBorder="1" applyAlignment="1">
      <alignment vertical="center"/>
    </xf>
    <xf numFmtId="0" fontId="2" fillId="0" borderId="12" xfId="0" applyFont="1" applyBorder="1" applyAlignment="1">
      <alignment vertical="center"/>
    </xf>
    <xf numFmtId="0" fontId="2" fillId="2" borderId="20" xfId="0" applyFont="1" applyFill="1" applyBorder="1" applyAlignment="1">
      <alignment horizontal="center" vertical="center"/>
    </xf>
    <xf numFmtId="0" fontId="2" fillId="0" borderId="20" xfId="0" applyFont="1" applyBorder="1" applyAlignment="1">
      <alignment horizontal="center" vertical="center"/>
    </xf>
    <xf numFmtId="0" fontId="2" fillId="0" borderId="15" xfId="0" quotePrefix="1" applyFont="1" applyBorder="1" applyAlignment="1">
      <alignment horizontal="center" vertical="center"/>
    </xf>
    <xf numFmtId="0" fontId="2" fillId="0" borderId="21" xfId="0" applyFont="1" applyBorder="1" applyAlignment="1">
      <alignment horizontal="center" vertical="center"/>
    </xf>
    <xf numFmtId="0" fontId="2" fillId="0" borderId="1" xfId="0" quotePrefix="1" applyFont="1" applyBorder="1" applyAlignment="1">
      <alignment horizontal="center" vertical="center"/>
    </xf>
    <xf numFmtId="0" fontId="2" fillId="0" borderId="12" xfId="0" quotePrefix="1" applyFont="1" applyBorder="1" applyAlignment="1">
      <alignment horizontal="center" vertical="center"/>
    </xf>
    <xf numFmtId="0" fontId="2" fillId="0" borderId="20" xfId="0" applyFont="1" applyBorder="1" applyAlignment="1">
      <alignment horizontal="left" vertical="center"/>
    </xf>
    <xf numFmtId="0" fontId="2" fillId="0" borderId="1" xfId="0" applyFont="1" applyBorder="1" applyAlignment="1">
      <alignment horizontal="left" vertical="center"/>
    </xf>
    <xf numFmtId="0" fontId="2" fillId="0" borderId="12" xfId="0" applyFont="1" applyBorder="1" applyAlignment="1">
      <alignment horizontal="left" vertical="center"/>
    </xf>
    <xf numFmtId="0" fontId="6" fillId="0" borderId="15" xfId="0" applyFont="1" applyBorder="1" applyAlignment="1">
      <alignment horizontal="center" vertical="center"/>
    </xf>
    <xf numFmtId="0" fontId="6" fillId="0" borderId="1" xfId="0" applyFont="1" applyBorder="1" applyAlignment="1">
      <alignment horizontal="center" vertical="center"/>
    </xf>
    <xf numFmtId="0" fontId="6" fillId="0" borderId="12" xfId="0" applyFont="1" applyBorder="1" applyAlignment="1">
      <alignment horizontal="center" vertical="center"/>
    </xf>
    <xf numFmtId="0" fontId="6" fillId="0" borderId="16" xfId="0" applyFont="1" applyBorder="1" applyAlignment="1">
      <alignment horizontal="center" vertical="center"/>
    </xf>
    <xf numFmtId="0" fontId="6" fillId="0" borderId="10" xfId="0" applyFont="1" applyBorder="1" applyAlignment="1">
      <alignment horizontal="center" vertical="center"/>
    </xf>
    <xf numFmtId="0" fontId="6" fillId="0" borderId="13" xfId="0" applyFont="1" applyBorder="1" applyAlignment="1">
      <alignment horizontal="center" vertical="center"/>
    </xf>
    <xf numFmtId="0" fontId="2" fillId="0" borderId="30" xfId="0" applyFont="1" applyBorder="1" applyAlignment="1">
      <alignment vertical="center"/>
    </xf>
    <xf numFmtId="0" fontId="11" fillId="0" borderId="0" xfId="0" applyFont="1" applyAlignment="1">
      <alignment vertical="center"/>
    </xf>
    <xf numFmtId="0" fontId="11" fillId="0" borderId="0" xfId="0" quotePrefix="1" applyFont="1" applyAlignment="1">
      <alignment vertical="center"/>
    </xf>
    <xf numFmtId="0" fontId="11" fillId="2" borderId="14" xfId="0" applyFont="1" applyFill="1" applyBorder="1" applyAlignment="1">
      <alignment vertical="center"/>
    </xf>
    <xf numFmtId="0" fontId="11" fillId="2" borderId="15" xfId="0" applyFont="1" applyFill="1" applyBorder="1" applyAlignment="1">
      <alignment horizontal="center" vertical="center"/>
    </xf>
    <xf numFmtId="0" fontId="11" fillId="2" borderId="15" xfId="0" applyFont="1" applyFill="1" applyBorder="1" applyAlignment="1">
      <alignment vertical="center"/>
    </xf>
    <xf numFmtId="0" fontId="11" fillId="2" borderId="20" xfId="0" applyFont="1" applyFill="1" applyBorder="1" applyAlignment="1">
      <alignment vertical="center"/>
    </xf>
    <xf numFmtId="0" fontId="11" fillId="2" borderId="16" xfId="0" applyFont="1" applyFill="1" applyBorder="1" applyAlignment="1">
      <alignment vertical="center"/>
    </xf>
    <xf numFmtId="0" fontId="11" fillId="0" borderId="14" xfId="0" applyFont="1" applyBorder="1" applyAlignment="1">
      <alignment vertical="center"/>
    </xf>
    <xf numFmtId="0" fontId="11" fillId="0" borderId="15" xfId="0" applyFont="1" applyBorder="1" applyAlignment="1">
      <alignment horizontal="center" vertical="center"/>
    </xf>
    <xf numFmtId="0" fontId="11" fillId="0" borderId="15" xfId="0" applyFont="1" applyBorder="1" applyAlignment="1">
      <alignment vertical="center"/>
    </xf>
    <xf numFmtId="0" fontId="11" fillId="0" borderId="20" xfId="0" applyFont="1" applyBorder="1" applyAlignment="1">
      <alignment vertical="center"/>
    </xf>
    <xf numFmtId="0" fontId="11" fillId="0" borderId="16" xfId="0" applyFont="1" applyBorder="1" applyAlignment="1">
      <alignment vertical="center"/>
    </xf>
    <xf numFmtId="0" fontId="11" fillId="0" borderId="9" xfId="0" applyFont="1" applyBorder="1" applyAlignment="1">
      <alignment vertical="center"/>
    </xf>
    <xf numFmtId="0" fontId="11" fillId="0" borderId="1" xfId="0" applyFont="1" applyBorder="1" applyAlignment="1">
      <alignment horizontal="center" vertical="center"/>
    </xf>
    <xf numFmtId="0" fontId="11" fillId="0" borderId="1" xfId="0" applyFont="1" applyBorder="1" applyAlignment="1">
      <alignment vertical="center"/>
    </xf>
    <xf numFmtId="0" fontId="11" fillId="0" borderId="2" xfId="0" applyFont="1" applyBorder="1" applyAlignment="1">
      <alignment vertical="center"/>
    </xf>
    <xf numFmtId="0" fontId="11" fillId="0" borderId="10" xfId="0" applyFont="1" applyBorder="1" applyAlignment="1">
      <alignment vertical="center"/>
    </xf>
    <xf numFmtId="0" fontId="11" fillId="0" borderId="11" xfId="0" applyFont="1" applyBorder="1" applyAlignment="1">
      <alignment vertical="center"/>
    </xf>
    <xf numFmtId="0" fontId="11" fillId="0" borderId="12" xfId="0" applyFont="1" applyBorder="1" applyAlignment="1">
      <alignment horizontal="center" vertical="center"/>
    </xf>
    <xf numFmtId="0" fontId="11" fillId="0" borderId="12" xfId="0" applyFont="1" applyBorder="1" applyAlignment="1">
      <alignment vertical="center"/>
    </xf>
    <xf numFmtId="0" fontId="11" fillId="0" borderId="21" xfId="0" applyFont="1" applyBorder="1" applyAlignment="1">
      <alignment vertical="center"/>
    </xf>
    <xf numFmtId="0" fontId="11" fillId="0" borderId="13" xfId="0" applyFont="1" applyBorder="1" applyAlignment="1">
      <alignment vertical="center"/>
    </xf>
    <xf numFmtId="0" fontId="16" fillId="0" borderId="2" xfId="0" applyFont="1" applyBorder="1" applyAlignment="1">
      <alignment vertical="center"/>
    </xf>
    <xf numFmtId="0" fontId="0" fillId="0" borderId="0" xfId="0" quotePrefix="1"/>
    <xf numFmtId="0" fontId="5" fillId="0" borderId="0" xfId="1"/>
    <xf numFmtId="0" fontId="0" fillId="0" borderId="28" xfId="0" applyBorder="1"/>
    <xf numFmtId="0" fontId="20" fillId="0" borderId="15" xfId="0" applyFont="1" applyBorder="1" applyAlignment="1">
      <alignment horizontal="center" vertical="center"/>
    </xf>
    <xf numFmtId="0" fontId="19" fillId="0" borderId="0" xfId="0" applyFont="1" applyAlignment="1">
      <alignment horizontal="center" vertical="center"/>
    </xf>
    <xf numFmtId="0" fontId="19" fillId="0" borderId="0" xfId="0" quotePrefix="1" applyFont="1" applyAlignment="1">
      <alignment horizontal="center" vertical="center"/>
    </xf>
    <xf numFmtId="0" fontId="19" fillId="0" borderId="29" xfId="0" applyFont="1" applyBorder="1" applyAlignment="1">
      <alignment horizontal="center" vertical="center"/>
    </xf>
    <xf numFmtId="0" fontId="19" fillId="0" borderId="28" xfId="0" applyFont="1" applyBorder="1" applyAlignment="1">
      <alignment horizontal="center" vertical="center"/>
    </xf>
    <xf numFmtId="0" fontId="21" fillId="0" borderId="28" xfId="0" applyFont="1" applyBorder="1" applyAlignment="1">
      <alignment horizontal="center" vertical="center"/>
    </xf>
    <xf numFmtId="179" fontId="19" fillId="0" borderId="28" xfId="0" applyNumberFormat="1" applyFont="1" applyBorder="1" applyAlignment="1">
      <alignment horizontal="center" vertical="center"/>
    </xf>
    <xf numFmtId="179" fontId="19" fillId="0" borderId="0" xfId="0" applyNumberFormat="1" applyFont="1" applyAlignment="1">
      <alignment horizontal="center" vertical="center"/>
    </xf>
    <xf numFmtId="179" fontId="19" fillId="0" borderId="29" xfId="0" applyNumberFormat="1" applyFont="1" applyBorder="1" applyAlignment="1">
      <alignment horizontal="center" vertical="center"/>
    </xf>
    <xf numFmtId="0" fontId="19" fillId="0" borderId="0" xfId="0" applyFont="1" applyAlignment="1">
      <alignment horizontal="left" vertical="center"/>
    </xf>
    <xf numFmtId="177" fontId="7" fillId="0" borderId="0" xfId="0" applyNumberFormat="1" applyFont="1" applyAlignment="1">
      <alignment horizontal="center" vertical="center"/>
    </xf>
    <xf numFmtId="177" fontId="7" fillId="0" borderId="29" xfId="0" applyNumberFormat="1" applyFont="1" applyBorder="1" applyAlignment="1">
      <alignment horizontal="center" vertical="center"/>
    </xf>
    <xf numFmtId="0" fontId="19" fillId="0" borderId="0" xfId="0" applyFont="1" applyAlignment="1">
      <alignment vertical="center"/>
    </xf>
    <xf numFmtId="176" fontId="2" fillId="0" borderId="27" xfId="0" applyNumberFormat="1" applyFont="1" applyBorder="1" applyAlignment="1">
      <alignment horizontal="center" vertical="center"/>
    </xf>
    <xf numFmtId="0" fontId="2" fillId="0" borderId="27" xfId="0" applyFont="1" applyBorder="1" applyAlignment="1">
      <alignment horizontal="center" vertical="center"/>
    </xf>
    <xf numFmtId="0" fontId="0" fillId="0" borderId="24" xfId="0" applyBorder="1"/>
    <xf numFmtId="0" fontId="0" fillId="0" borderId="25" xfId="0" applyBorder="1"/>
    <xf numFmtId="0" fontId="0" fillId="0" borderId="22" xfId="0" applyBorder="1"/>
    <xf numFmtId="0" fontId="0" fillId="0" borderId="23" xfId="0" applyBorder="1"/>
    <xf numFmtId="0" fontId="0" fillId="0" borderId="26" xfId="0" applyBorder="1"/>
    <xf numFmtId="0" fontId="0" fillId="0" borderId="29" xfId="0" applyBorder="1"/>
    <xf numFmtId="0" fontId="0" fillId="0" borderId="27" xfId="0" applyBorder="1"/>
    <xf numFmtId="178" fontId="19" fillId="0" borderId="0" xfId="0" applyNumberFormat="1" applyFont="1" applyAlignment="1">
      <alignment horizontal="center" vertical="center"/>
    </xf>
    <xf numFmtId="178" fontId="19" fillId="0" borderId="29" xfId="0" applyNumberFormat="1" applyFont="1" applyBorder="1" applyAlignment="1">
      <alignment horizontal="center" vertical="center"/>
    </xf>
    <xf numFmtId="0" fontId="7" fillId="0" borderId="0" xfId="0" applyFont="1" applyAlignment="1" applyProtection="1">
      <alignment horizontal="center" vertical="center"/>
      <protection locked="0"/>
    </xf>
    <xf numFmtId="0" fontId="7" fillId="0" borderId="29" xfId="0" applyFont="1" applyBorder="1" applyAlignment="1" applyProtection="1">
      <alignment horizontal="center" vertical="center"/>
      <protection locked="0"/>
    </xf>
    <xf numFmtId="177" fontId="19" fillId="0" borderId="0" xfId="0" applyNumberFormat="1" applyFont="1" applyAlignment="1" applyProtection="1">
      <alignment horizontal="center" vertical="center"/>
      <protection locked="0"/>
    </xf>
    <xf numFmtId="177" fontId="19" fillId="0" borderId="29" xfId="0" applyNumberFormat="1" applyFont="1" applyBorder="1" applyAlignment="1" applyProtection="1">
      <alignment horizontal="center" vertical="center"/>
      <protection locked="0"/>
    </xf>
    <xf numFmtId="0" fontId="19" fillId="0" borderId="0" xfId="0" applyFont="1" applyAlignment="1" applyProtection="1">
      <alignment horizontal="left" vertical="center"/>
      <protection locked="0"/>
    </xf>
    <xf numFmtId="0" fontId="19" fillId="0" borderId="29" xfId="0" applyFont="1" applyBorder="1" applyAlignment="1" applyProtection="1">
      <alignment horizontal="left" vertical="center"/>
      <protection locked="0"/>
    </xf>
    <xf numFmtId="178" fontId="19" fillId="0" borderId="0" xfId="0" applyNumberFormat="1" applyFont="1" applyAlignment="1" applyProtection="1">
      <alignment horizontal="center" vertical="center"/>
      <protection locked="0"/>
    </xf>
    <xf numFmtId="178" fontId="19" fillId="0" borderId="29" xfId="0" applyNumberFormat="1" applyFont="1" applyBorder="1" applyAlignment="1" applyProtection="1">
      <alignment horizontal="center" vertical="center"/>
      <protection locked="0"/>
    </xf>
    <xf numFmtId="0" fontId="0" fillId="0" borderId="0" xfId="0" applyAlignment="1">
      <alignment vertical="center"/>
    </xf>
    <xf numFmtId="0" fontId="0" fillId="7" borderId="1" xfId="0" applyFill="1" applyBorder="1"/>
    <xf numFmtId="0" fontId="24" fillId="0" borderId="0" xfId="0" applyFont="1"/>
    <xf numFmtId="0" fontId="26" fillId="0" borderId="0" xfId="0" applyFont="1"/>
    <xf numFmtId="0" fontId="25" fillId="0" borderId="0" xfId="0" applyFont="1"/>
    <xf numFmtId="0" fontId="19" fillId="0" borderId="0" xfId="0" applyFont="1" applyAlignment="1" applyProtection="1">
      <alignment horizontal="center" vertical="center"/>
      <protection locked="0"/>
    </xf>
    <xf numFmtId="0" fontId="19" fillId="0" borderId="29" xfId="0" applyFont="1" applyBorder="1" applyAlignment="1" applyProtection="1">
      <alignment horizontal="center" vertical="center"/>
      <protection locked="0"/>
    </xf>
    <xf numFmtId="0" fontId="0" fillId="8" borderId="0" xfId="0" applyFill="1"/>
    <xf numFmtId="0" fontId="0" fillId="0" borderId="1" xfId="0" applyBorder="1" applyAlignment="1">
      <alignment horizontal="left" vertical="center"/>
    </xf>
    <xf numFmtId="176" fontId="0" fillId="0" borderId="1" xfId="0" applyNumberFormat="1" applyBorder="1" applyAlignment="1">
      <alignment horizontal="left" vertical="center"/>
    </xf>
    <xf numFmtId="0" fontId="0" fillId="6" borderId="1" xfId="0" applyFill="1" applyBorder="1" applyAlignment="1">
      <alignment horizontal="center" vertical="center"/>
    </xf>
    <xf numFmtId="179" fontId="0" fillId="0" borderId="1" xfId="0" applyNumberFormat="1" applyBorder="1" applyAlignment="1">
      <alignment horizontal="center" vertical="center"/>
    </xf>
    <xf numFmtId="0" fontId="0" fillId="0" borderId="1" xfId="0" applyBorder="1" applyAlignment="1">
      <alignment horizontal="left" vertical="center" wrapText="1"/>
    </xf>
    <xf numFmtId="0" fontId="31" fillId="0" borderId="1" xfId="0" applyFont="1" applyBorder="1" applyAlignment="1">
      <alignment horizontal="left" vertical="center" wrapText="1"/>
    </xf>
    <xf numFmtId="0" fontId="30" fillId="0" borderId="1" xfId="0" applyFont="1" applyBorder="1" applyAlignment="1">
      <alignment horizontal="left" vertical="center" wrapText="1"/>
    </xf>
    <xf numFmtId="0" fontId="0" fillId="0" borderId="34" xfId="0" applyBorder="1"/>
    <xf numFmtId="0" fontId="0" fillId="7" borderId="34" xfId="0" applyFill="1" applyBorder="1"/>
    <xf numFmtId="0" fontId="0" fillId="0" borderId="15" xfId="0" applyBorder="1"/>
    <xf numFmtId="0" fontId="0" fillId="7" borderId="15" xfId="0" applyFill="1" applyBorder="1"/>
    <xf numFmtId="0" fontId="0" fillId="7" borderId="2" xfId="0" applyFill="1" applyBorder="1"/>
    <xf numFmtId="0" fontId="0" fillId="7" borderId="3" xfId="0" applyFill="1" applyBorder="1"/>
    <xf numFmtId="0" fontId="0" fillId="7" borderId="35" xfId="0" applyFill="1" applyBorder="1"/>
    <xf numFmtId="0" fontId="0" fillId="0" borderId="0" xfId="0" applyAlignment="1">
      <alignment horizontal="left" vertical="top" wrapText="1"/>
    </xf>
    <xf numFmtId="0" fontId="2" fillId="0" borderId="36" xfId="0" applyFont="1" applyBorder="1" applyAlignment="1">
      <alignment vertical="center"/>
    </xf>
    <xf numFmtId="0" fontId="2" fillId="0" borderId="34" xfId="0" quotePrefix="1" applyFont="1" applyBorder="1" applyAlignment="1">
      <alignment horizontal="center" vertical="center"/>
    </xf>
    <xf numFmtId="0" fontId="2" fillId="0" borderId="34" xfId="0" applyFont="1" applyBorder="1" applyAlignment="1">
      <alignment horizontal="left" vertical="center"/>
    </xf>
    <xf numFmtId="0" fontId="2" fillId="0" borderId="37" xfId="0" applyFont="1" applyBorder="1" applyAlignment="1">
      <alignment vertical="center"/>
    </xf>
    <xf numFmtId="0" fontId="32" fillId="0" borderId="0" xfId="0" applyFont="1" applyAlignment="1">
      <alignment horizontal="center" vertical="center"/>
    </xf>
    <xf numFmtId="0" fontId="35" fillId="0" borderId="2" xfId="0" applyFont="1" applyBorder="1" applyAlignment="1">
      <alignment vertical="center"/>
    </xf>
    <xf numFmtId="0" fontId="29" fillId="0" borderId="2" xfId="0" applyFont="1" applyBorder="1" applyAlignment="1">
      <alignment vertical="center"/>
    </xf>
    <xf numFmtId="0" fontId="37" fillId="0" borderId="2" xfId="0" applyFont="1" applyBorder="1" applyAlignment="1">
      <alignment vertical="center"/>
    </xf>
    <xf numFmtId="0" fontId="19" fillId="0" borderId="0" xfId="0" applyFont="1" applyAlignment="1">
      <alignment vertical="top" wrapText="1"/>
    </xf>
    <xf numFmtId="0" fontId="10" fillId="5" borderId="30" xfId="0" applyFont="1" applyFill="1" applyBorder="1" applyAlignment="1">
      <alignment horizontal="center" vertical="center"/>
    </xf>
    <xf numFmtId="0" fontId="23" fillId="0" borderId="28" xfId="0" applyFont="1" applyBorder="1" applyAlignment="1">
      <alignment horizontal="center" vertical="center"/>
    </xf>
    <xf numFmtId="0" fontId="23" fillId="0" borderId="29" xfId="0" applyFont="1" applyBorder="1" applyAlignment="1">
      <alignment horizontal="center" vertical="center"/>
    </xf>
    <xf numFmtId="0" fontId="23" fillId="0" borderId="28" xfId="0" applyFont="1" applyBorder="1" applyAlignment="1" applyProtection="1">
      <alignment horizontal="center" vertical="center"/>
      <protection locked="0"/>
    </xf>
    <xf numFmtId="0" fontId="23" fillId="0" borderId="29" xfId="0" applyFont="1" applyBorder="1" applyAlignment="1" applyProtection="1">
      <alignment horizontal="center" vertical="center"/>
      <protection locked="0"/>
    </xf>
    <xf numFmtId="0" fontId="23" fillId="0" borderId="25" xfId="0" applyFont="1" applyBorder="1" applyAlignment="1">
      <alignment horizontal="center" vertical="center"/>
    </xf>
    <xf numFmtId="0" fontId="23" fillId="0" borderId="27" xfId="0" applyFont="1" applyBorder="1" applyAlignment="1">
      <alignment horizontal="center" vertical="center"/>
    </xf>
    <xf numFmtId="0" fontId="18" fillId="0" borderId="33" xfId="0" applyFont="1" applyBorder="1" applyAlignment="1" applyProtection="1">
      <alignment horizontal="left" vertical="center"/>
      <protection locked="0"/>
    </xf>
    <xf numFmtId="0" fontId="18" fillId="0" borderId="32" xfId="0" applyFont="1" applyBorder="1" applyAlignment="1" applyProtection="1">
      <alignment horizontal="left" vertical="center"/>
      <protection locked="0"/>
    </xf>
    <xf numFmtId="176" fontId="2" fillId="0" borderId="26" xfId="0" applyNumberFormat="1" applyFont="1" applyBorder="1" applyAlignment="1">
      <alignment horizontal="center" vertical="center" shrinkToFit="1"/>
    </xf>
    <xf numFmtId="176" fontId="2" fillId="0" borderId="29" xfId="0" applyNumberFormat="1" applyFont="1" applyBorder="1" applyAlignment="1">
      <alignment horizontal="center" vertical="center" shrinkToFit="1"/>
    </xf>
    <xf numFmtId="176" fontId="2" fillId="0" borderId="27" xfId="0" applyNumberFormat="1" applyFont="1" applyBorder="1" applyAlignment="1">
      <alignment horizontal="center" vertical="center" shrinkToFit="1"/>
    </xf>
    <xf numFmtId="0" fontId="22" fillId="0" borderId="28" xfId="0" applyFont="1" applyBorder="1" applyAlignment="1">
      <alignment horizontal="center" vertical="center"/>
    </xf>
    <xf numFmtId="0" fontId="22" fillId="0" borderId="29" xfId="0" applyFont="1" applyBorder="1" applyAlignment="1">
      <alignment horizontal="center" vertical="center"/>
    </xf>
    <xf numFmtId="0" fontId="22" fillId="0" borderId="25" xfId="0" applyFont="1" applyBorder="1" applyAlignment="1">
      <alignment horizontal="center" vertical="center"/>
    </xf>
    <xf numFmtId="0" fontId="22" fillId="0" borderId="27" xfId="0" applyFont="1" applyBorder="1" applyAlignment="1">
      <alignment horizontal="center" vertical="center"/>
    </xf>
    <xf numFmtId="0" fontId="22" fillId="0" borderId="33" xfId="0" applyFont="1" applyBorder="1" applyAlignment="1">
      <alignment horizontal="center" vertical="center"/>
    </xf>
    <xf numFmtId="0" fontId="22" fillId="0" borderId="32" xfId="0" applyFont="1" applyBorder="1" applyAlignment="1">
      <alignment horizontal="center" vertical="center"/>
    </xf>
    <xf numFmtId="0" fontId="0" fillId="5" borderId="31" xfId="0" applyFill="1" applyBorder="1" applyAlignment="1">
      <alignment horizontal="center" vertical="center"/>
    </xf>
    <xf numFmtId="0" fontId="0" fillId="5" borderId="33" xfId="0" applyFill="1" applyBorder="1" applyAlignment="1">
      <alignment horizontal="center" vertical="center"/>
    </xf>
    <xf numFmtId="0" fontId="0" fillId="5" borderId="32" xfId="0" applyFill="1" applyBorder="1" applyAlignment="1">
      <alignment horizontal="center" vertical="center"/>
    </xf>
    <xf numFmtId="176" fontId="0" fillId="5" borderId="31" xfId="0" applyNumberFormat="1" applyFill="1" applyBorder="1" applyAlignment="1">
      <alignment horizontal="center" vertical="center"/>
    </xf>
    <xf numFmtId="176" fontId="0" fillId="5" borderId="33" xfId="0" applyNumberFormat="1" applyFill="1" applyBorder="1" applyAlignment="1">
      <alignment horizontal="center" vertical="center"/>
    </xf>
    <xf numFmtId="176" fontId="0" fillId="5" borderId="32" xfId="0" applyNumberFormat="1" applyFill="1" applyBorder="1" applyAlignment="1">
      <alignment horizontal="center" vertical="center"/>
    </xf>
    <xf numFmtId="0" fontId="19" fillId="5" borderId="31" xfId="0" applyFont="1" applyFill="1" applyBorder="1" applyAlignment="1">
      <alignment horizontal="center" vertical="center"/>
    </xf>
    <xf numFmtId="0" fontId="19" fillId="5" borderId="33" xfId="0" applyFont="1" applyFill="1" applyBorder="1" applyAlignment="1">
      <alignment horizontal="center" vertical="center"/>
    </xf>
    <xf numFmtId="0" fontId="19" fillId="5" borderId="32" xfId="0" applyFont="1" applyFill="1" applyBorder="1" applyAlignment="1">
      <alignment horizontal="center" vertical="center"/>
    </xf>
    <xf numFmtId="0" fontId="10" fillId="4" borderId="30" xfId="0" applyFont="1" applyFill="1" applyBorder="1" applyAlignment="1" applyProtection="1">
      <alignment horizontal="center" vertical="center"/>
      <protection locked="0"/>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9" fillId="3" borderId="7"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8"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18" xfId="0" applyFont="1" applyFill="1" applyBorder="1" applyAlignment="1">
      <alignment horizontal="center" vertical="center"/>
    </xf>
    <xf numFmtId="0" fontId="3" fillId="3" borderId="19" xfId="0" applyFont="1" applyFill="1" applyBorder="1" applyAlignment="1">
      <alignment horizontal="center" vertical="center"/>
    </xf>
    <xf numFmtId="0" fontId="3" fillId="3" borderId="7" xfId="0" applyFont="1" applyFill="1" applyBorder="1" applyAlignment="1">
      <alignment horizontal="center" vertical="center"/>
    </xf>
    <xf numFmtId="0" fontId="12" fillId="3" borderId="4"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6" xfId="0" applyFont="1" applyFill="1" applyBorder="1" applyAlignment="1">
      <alignment horizontal="center" vertical="center"/>
    </xf>
    <xf numFmtId="0" fontId="12" fillId="3" borderId="7"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8" xfId="0" applyFont="1" applyFill="1" applyBorder="1" applyAlignment="1">
      <alignment horizontal="center" vertical="center"/>
    </xf>
    <xf numFmtId="0" fontId="12" fillId="3" borderId="17" xfId="0" applyFont="1" applyFill="1" applyBorder="1" applyAlignment="1">
      <alignment horizontal="center" vertical="center"/>
    </xf>
    <xf numFmtId="0" fontId="12" fillId="3" borderId="18" xfId="0" applyFont="1" applyFill="1" applyBorder="1" applyAlignment="1">
      <alignment horizontal="center" vertical="center"/>
    </xf>
    <xf numFmtId="0" fontId="12" fillId="3" borderId="19" xfId="0" applyFont="1" applyFill="1" applyBorder="1" applyAlignment="1">
      <alignment horizontal="center" vertical="center"/>
    </xf>
    <xf numFmtId="0" fontId="0" fillId="9" borderId="30" xfId="0" applyFill="1" applyBorder="1"/>
    <xf numFmtId="0" fontId="0" fillId="10" borderId="30" xfId="0" applyFill="1" applyBorder="1"/>
    <xf numFmtId="0" fontId="17" fillId="9" borderId="31" xfId="0" applyFont="1" applyFill="1" applyBorder="1" applyAlignment="1">
      <alignment horizontal="center" vertical="center"/>
    </xf>
    <xf numFmtId="0" fontId="17" fillId="9" borderId="33" xfId="0" applyFont="1" applyFill="1" applyBorder="1" applyAlignment="1">
      <alignment horizontal="center" vertical="center"/>
    </xf>
    <xf numFmtId="0" fontId="17" fillId="9" borderId="32" xfId="0" applyFont="1" applyFill="1" applyBorder="1" applyAlignment="1">
      <alignment horizontal="center" vertical="center"/>
    </xf>
    <xf numFmtId="0" fontId="23" fillId="11" borderId="24" xfId="0" applyFont="1" applyFill="1" applyBorder="1" applyAlignment="1">
      <alignment horizontal="center" vertical="center"/>
    </xf>
    <xf numFmtId="0" fontId="23" fillId="11" borderId="28" xfId="0" applyFont="1" applyFill="1" applyBorder="1" applyAlignment="1">
      <alignment horizontal="center" vertical="center"/>
    </xf>
    <xf numFmtId="0" fontId="23" fillId="11" borderId="26" xfId="0" applyFont="1" applyFill="1" applyBorder="1" applyAlignment="1">
      <alignment horizontal="center" vertical="center"/>
    </xf>
    <xf numFmtId="0" fontId="23" fillId="11" borderId="29" xfId="0" applyFont="1" applyFill="1" applyBorder="1" applyAlignment="1">
      <alignment horizontal="center" vertical="center"/>
    </xf>
    <xf numFmtId="0" fontId="18" fillId="11" borderId="31" xfId="0" applyFont="1" applyFill="1" applyBorder="1" applyAlignment="1">
      <alignment horizontal="center" vertical="center"/>
    </xf>
    <xf numFmtId="0" fontId="18" fillId="11" borderId="33" xfId="0" applyFont="1" applyFill="1" applyBorder="1" applyAlignment="1">
      <alignment horizontal="center" vertical="center"/>
    </xf>
    <xf numFmtId="0" fontId="3" fillId="11" borderId="24" xfId="0" applyFont="1" applyFill="1" applyBorder="1" applyAlignment="1">
      <alignment horizontal="center" vertical="center"/>
    </xf>
    <xf numFmtId="0" fontId="3" fillId="11" borderId="28" xfId="0" applyFont="1" applyFill="1" applyBorder="1" applyAlignment="1">
      <alignment horizontal="center" vertical="center"/>
    </xf>
    <xf numFmtId="0" fontId="3" fillId="11" borderId="25" xfId="0" applyFont="1" applyFill="1" applyBorder="1" applyAlignment="1">
      <alignment horizontal="center" vertical="center"/>
    </xf>
    <xf numFmtId="0" fontId="3" fillId="11" borderId="25" xfId="0" applyFont="1" applyFill="1" applyBorder="1" applyAlignment="1">
      <alignment horizontal="center" vertical="center" shrinkToFit="1"/>
    </xf>
    <xf numFmtId="0" fontId="19" fillId="11" borderId="28" xfId="0" applyFont="1" applyFill="1" applyBorder="1" applyAlignment="1">
      <alignment horizontal="center" vertical="center" wrapText="1"/>
    </xf>
    <xf numFmtId="0" fontId="19" fillId="11" borderId="29" xfId="0" applyFont="1" applyFill="1" applyBorder="1" applyAlignment="1">
      <alignment horizontal="center" vertical="center" wrapText="1"/>
    </xf>
    <xf numFmtId="0" fontId="19" fillId="11" borderId="29" xfId="0" applyFont="1" applyFill="1" applyBorder="1" applyAlignment="1">
      <alignment horizontal="center" vertical="center" wrapText="1"/>
    </xf>
    <xf numFmtId="0" fontId="19" fillId="11" borderId="0" xfId="0" applyFont="1" applyFill="1" applyAlignment="1">
      <alignment horizontal="center" vertical="center"/>
    </xf>
    <xf numFmtId="176" fontId="19" fillId="11" borderId="0" xfId="0" applyNumberFormat="1" applyFont="1" applyFill="1" applyAlignment="1" applyProtection="1">
      <alignment horizontal="center" vertical="center"/>
      <protection locked="0"/>
    </xf>
    <xf numFmtId="0" fontId="19" fillId="11" borderId="0" xfId="0" applyFont="1" applyFill="1" applyAlignment="1" applyProtection="1">
      <alignment horizontal="center" vertical="center"/>
      <protection locked="0"/>
    </xf>
    <xf numFmtId="0" fontId="19" fillId="11" borderId="29" xfId="0" applyFont="1" applyFill="1" applyBorder="1" applyAlignment="1" applyProtection="1">
      <alignment horizontal="center" vertical="center"/>
      <protection locked="0"/>
    </xf>
    <xf numFmtId="176" fontId="19" fillId="11" borderId="29" xfId="0" applyNumberFormat="1" applyFont="1" applyFill="1" applyBorder="1" applyAlignment="1" applyProtection="1">
      <alignment horizontal="center" vertical="center"/>
      <protection locked="0"/>
    </xf>
    <xf numFmtId="0" fontId="22" fillId="11" borderId="24" xfId="0" applyFont="1" applyFill="1" applyBorder="1" applyAlignment="1">
      <alignment horizontal="center" vertical="center"/>
    </xf>
    <xf numFmtId="0" fontId="22" fillId="11" borderId="28" xfId="0" applyFont="1" applyFill="1" applyBorder="1" applyAlignment="1">
      <alignment horizontal="center" vertical="center"/>
    </xf>
    <xf numFmtId="0" fontId="22" fillId="11" borderId="26" xfId="0" applyFont="1" applyFill="1" applyBorder="1" applyAlignment="1">
      <alignment horizontal="center" vertical="center"/>
    </xf>
    <xf numFmtId="0" fontId="22" fillId="11" borderId="29" xfId="0" applyFont="1" applyFill="1" applyBorder="1" applyAlignment="1">
      <alignment horizontal="center" vertical="center"/>
    </xf>
    <xf numFmtId="0" fontId="22" fillId="11" borderId="31" xfId="0" applyFont="1" applyFill="1" applyBorder="1" applyAlignment="1">
      <alignment horizontal="center" vertical="center"/>
    </xf>
    <xf numFmtId="0" fontId="22" fillId="11" borderId="33" xfId="0" applyFont="1" applyFill="1" applyBorder="1" applyAlignment="1">
      <alignment horizontal="center" vertical="center"/>
    </xf>
    <xf numFmtId="0" fontId="3" fillId="11" borderId="25" xfId="0" applyFont="1" applyFill="1" applyBorder="1" applyAlignment="1">
      <alignment horizontal="center" vertical="center"/>
    </xf>
    <xf numFmtId="0" fontId="19" fillId="11" borderId="28" xfId="0" applyFont="1" applyFill="1" applyBorder="1" applyAlignment="1">
      <alignment horizontal="center" vertical="center"/>
    </xf>
    <xf numFmtId="0" fontId="19" fillId="11" borderId="29" xfId="0" applyFont="1" applyFill="1" applyBorder="1" applyAlignment="1">
      <alignment horizontal="center" vertical="center"/>
    </xf>
    <xf numFmtId="0" fontId="19" fillId="11" borderId="29" xfId="0" applyFont="1" applyFill="1" applyBorder="1" applyAlignment="1">
      <alignment horizontal="center" vertical="center"/>
    </xf>
    <xf numFmtId="0" fontId="38" fillId="0" borderId="0" xfId="0" applyFont="1" applyAlignment="1">
      <alignment vertical="top" wrapText="1"/>
    </xf>
    <xf numFmtId="0" fontId="19" fillId="0" borderId="24" xfId="0" applyFont="1" applyBorder="1" applyAlignment="1">
      <alignment horizontal="left" vertical="center"/>
    </xf>
    <xf numFmtId="0" fontId="19" fillId="0" borderId="25" xfId="0" applyFont="1" applyBorder="1" applyAlignment="1">
      <alignment horizontal="center" vertical="center"/>
    </xf>
    <xf numFmtId="0" fontId="19" fillId="0" borderId="22" xfId="0" applyFont="1" applyBorder="1" applyAlignment="1">
      <alignment horizontal="left" vertical="center"/>
    </xf>
    <xf numFmtId="0" fontId="19" fillId="0" borderId="0" xfId="0" applyFont="1" applyBorder="1" applyAlignment="1">
      <alignment horizontal="center" vertical="center"/>
    </xf>
    <xf numFmtId="0" fontId="19" fillId="0" borderId="23" xfId="0" applyFont="1" applyBorder="1" applyAlignment="1">
      <alignment horizontal="center" vertical="center"/>
    </xf>
    <xf numFmtId="0" fontId="19" fillId="0" borderId="26" xfId="0" applyFont="1" applyBorder="1" applyAlignment="1">
      <alignment horizontal="left" vertical="center"/>
    </xf>
    <xf numFmtId="0" fontId="19" fillId="0" borderId="27" xfId="0" applyFont="1" applyBorder="1" applyAlignment="1">
      <alignment horizontal="center" vertical="center"/>
    </xf>
    <xf numFmtId="0" fontId="39" fillId="8" borderId="0" xfId="0" applyFont="1" applyFill="1" applyAlignment="1">
      <alignment horizontal="center" vertical="center"/>
    </xf>
    <xf numFmtId="0" fontId="19" fillId="11" borderId="0" xfId="0" applyFont="1" applyFill="1" applyAlignment="1">
      <alignment horizontal="center" vertical="center"/>
    </xf>
    <xf numFmtId="0" fontId="29" fillId="0" borderId="1" xfId="0" applyFont="1" applyBorder="1" applyAlignment="1">
      <alignment horizontal="left" vertical="center" wrapText="1"/>
    </xf>
  </cellXfs>
  <cellStyles count="2">
    <cellStyle name="ハイパーリンク" xfId="1" builtinId="8"/>
    <cellStyle name="標準" xfId="0" builtinId="0"/>
  </cellStyles>
  <dxfs count="9">
    <dxf>
      <fill>
        <patternFill>
          <bgColor rgb="FFFEF0F5"/>
        </patternFill>
      </fill>
    </dxf>
    <dxf>
      <border>
        <left/>
        <right/>
        <top style="thin">
          <color auto="1"/>
        </top>
        <bottom/>
        <vertical/>
        <horizontal/>
      </border>
    </dxf>
    <dxf>
      <border>
        <left/>
        <right/>
        <top style="thin">
          <color auto="1"/>
        </top>
        <bottom/>
      </border>
    </dxf>
    <dxf>
      <fill>
        <patternFill>
          <bgColor rgb="FFF9BACF"/>
        </patternFill>
      </fill>
    </dxf>
    <dxf>
      <border>
        <left/>
        <right/>
        <top style="thin">
          <color auto="1"/>
        </top>
        <bottom/>
        <vertical/>
        <horizontal/>
      </border>
    </dxf>
    <dxf>
      <border>
        <left/>
        <right/>
        <top style="thin">
          <color auto="1"/>
        </top>
        <bottom/>
      </border>
    </dxf>
    <dxf>
      <fill>
        <patternFill>
          <bgColor rgb="FFFEF4EC"/>
        </patternFill>
      </fill>
    </dxf>
    <dxf>
      <border>
        <left/>
        <right/>
        <top style="thin">
          <color auto="1"/>
        </top>
        <bottom/>
        <vertical/>
        <horizontal/>
      </border>
    </dxf>
    <dxf>
      <border>
        <left/>
        <right/>
        <top style="thin">
          <color auto="1"/>
        </top>
        <bottom/>
      </border>
    </dxf>
  </dxfs>
  <tableStyles count="1" defaultTableStyle="TableStyleMedium2" defaultPivotStyle="PivotStyleLight16">
    <tableStyle name="ピボットテーブル スタイル 1" table="0" count="0" xr9:uid="{C5A40BA4-5419-4E30-BF5F-310B9BA6E1C7}"/>
  </tableStyles>
  <colors>
    <mruColors>
      <color rgb="FFFBD5E2"/>
      <color rgb="FFF9BACF"/>
      <color rgb="FFFEF0F5"/>
      <color rgb="FFFDE7EE"/>
      <color rgb="FFFDEADF"/>
      <color rgb="FFFEF4EC"/>
      <color rgb="FFFEF5F0"/>
      <color rgb="FFFDEEE3"/>
      <color rgb="FFFEF8F4"/>
      <color rgb="FFFEEBE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9.png"/><Relationship Id="rId3" Type="http://schemas.openxmlformats.org/officeDocument/2006/relationships/image" Target="../media/image4.png"/><Relationship Id="rId7" Type="http://schemas.openxmlformats.org/officeDocument/2006/relationships/image" Target="../media/image8.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10.png"/></Relationships>
</file>

<file path=xl/drawings/_rels/drawing3.xml.rels><?xml version="1.0" encoding="UTF-8" standalone="yes"?>
<Relationships xmlns="http://schemas.openxmlformats.org/package/2006/relationships"><Relationship Id="rId1" Type="http://schemas.openxmlformats.org/officeDocument/2006/relationships/image" Target="../media/image11.png"/></Relationships>
</file>

<file path=xl/drawings/_rels/drawing4.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11</xdr:col>
      <xdr:colOff>100853</xdr:colOff>
      <xdr:row>9</xdr:row>
      <xdr:rowOff>78441</xdr:rowOff>
    </xdr:from>
    <xdr:to>
      <xdr:col>11</xdr:col>
      <xdr:colOff>3104030</xdr:colOff>
      <xdr:row>9</xdr:row>
      <xdr:rowOff>1593680</xdr:rowOff>
    </xdr:to>
    <xdr:pic>
      <xdr:nvPicPr>
        <xdr:cNvPr id="3" name="図 2">
          <a:extLst>
            <a:ext uri="{FF2B5EF4-FFF2-40B4-BE49-F238E27FC236}">
              <a16:creationId xmlns:a16="http://schemas.microsoft.com/office/drawing/2014/main" id="{A4FCAAA4-4F66-4FF4-9D26-EBB0D521416C}"/>
            </a:ext>
          </a:extLst>
        </xdr:cNvPr>
        <xdr:cNvPicPr>
          <a:picLocks noChangeAspect="1"/>
        </xdr:cNvPicPr>
      </xdr:nvPicPr>
      <xdr:blipFill>
        <a:blip xmlns:r="http://schemas.openxmlformats.org/officeDocument/2006/relationships" r:embed="rId1"/>
        <a:stretch>
          <a:fillRect/>
        </a:stretch>
      </xdr:blipFill>
      <xdr:spPr>
        <a:xfrm>
          <a:off x="10555941" y="1019735"/>
          <a:ext cx="3003177" cy="151523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20</xdr:col>
      <xdr:colOff>554182</xdr:colOff>
      <xdr:row>122</xdr:row>
      <xdr:rowOff>363683</xdr:rowOff>
    </xdr:from>
    <xdr:to>
      <xdr:col>24</xdr:col>
      <xdr:colOff>432953</xdr:colOff>
      <xdr:row>124</xdr:row>
      <xdr:rowOff>121228</xdr:rowOff>
    </xdr:to>
    <xdr:sp macro="" textlink="">
      <xdr:nvSpPr>
        <xdr:cNvPr id="5" name="吹き出し: 四角形 4">
          <a:extLst>
            <a:ext uri="{FF2B5EF4-FFF2-40B4-BE49-F238E27FC236}">
              <a16:creationId xmlns:a16="http://schemas.microsoft.com/office/drawing/2014/main" id="{D8BEACD8-D071-4A06-89CB-8C6FBFB076CD}"/>
            </a:ext>
          </a:extLst>
        </xdr:cNvPr>
        <xdr:cNvSpPr/>
      </xdr:nvSpPr>
      <xdr:spPr>
        <a:xfrm>
          <a:off x="14408727" y="51071319"/>
          <a:ext cx="2649681" cy="588818"/>
        </a:xfrm>
        <a:prstGeom prst="wedgeRectCallout">
          <a:avLst>
            <a:gd name="adj1" fmla="val 22829"/>
            <a:gd name="adj2" fmla="val -13288"/>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baseline="0">
              <a:solidFill>
                <a:srgbClr val="FF0000"/>
              </a:solidFill>
            </a:rPr>
            <a:t>非表示にする</a:t>
          </a:r>
          <a:endParaRPr kumimoji="1" lang="en-US" altLang="ja-JP" sz="2000" baseline="0">
            <a:solidFill>
              <a:srgbClr val="FF0000"/>
            </a:solidFill>
          </a:endParaRPr>
        </a:p>
      </xdr:txBody>
    </xdr:sp>
    <xdr:clientData/>
  </xdr:twoCellAnchor>
  <xdr:twoCellAnchor editAs="oneCell">
    <xdr:from>
      <xdr:col>2</xdr:col>
      <xdr:colOff>0</xdr:colOff>
      <xdr:row>5</xdr:row>
      <xdr:rowOff>0</xdr:rowOff>
    </xdr:from>
    <xdr:to>
      <xdr:col>37</xdr:col>
      <xdr:colOff>398318</xdr:colOff>
      <xdr:row>24</xdr:row>
      <xdr:rowOff>395073</xdr:rowOff>
    </xdr:to>
    <xdr:pic>
      <xdr:nvPicPr>
        <xdr:cNvPr id="120" name="図 119">
          <a:extLst>
            <a:ext uri="{FF2B5EF4-FFF2-40B4-BE49-F238E27FC236}">
              <a16:creationId xmlns:a16="http://schemas.microsoft.com/office/drawing/2014/main" id="{7A8943AE-22F7-428D-8CB9-E7A2A42D11D5}"/>
            </a:ext>
          </a:extLst>
        </xdr:cNvPr>
        <xdr:cNvPicPr>
          <a:picLocks noChangeAspect="1"/>
        </xdr:cNvPicPr>
      </xdr:nvPicPr>
      <xdr:blipFill>
        <a:blip xmlns:r="http://schemas.openxmlformats.org/officeDocument/2006/relationships" r:embed="rId1"/>
        <a:stretch>
          <a:fillRect/>
        </a:stretch>
      </xdr:blipFill>
      <xdr:spPr>
        <a:xfrm>
          <a:off x="1385455" y="1246909"/>
          <a:ext cx="24643772" cy="8292164"/>
        </a:xfrm>
        <a:prstGeom prst="rect">
          <a:avLst/>
        </a:prstGeom>
      </xdr:spPr>
    </xdr:pic>
    <xdr:clientData/>
  </xdr:twoCellAnchor>
  <xdr:twoCellAnchor editAs="oneCell">
    <xdr:from>
      <xdr:col>4</xdr:col>
      <xdr:colOff>149678</xdr:colOff>
      <xdr:row>38</xdr:row>
      <xdr:rowOff>81643</xdr:rowOff>
    </xdr:from>
    <xdr:to>
      <xdr:col>25</xdr:col>
      <xdr:colOff>18304</xdr:colOff>
      <xdr:row>56</xdr:row>
      <xdr:rowOff>109921</xdr:rowOff>
    </xdr:to>
    <xdr:pic>
      <xdr:nvPicPr>
        <xdr:cNvPr id="65" name="図 64">
          <a:extLst>
            <a:ext uri="{FF2B5EF4-FFF2-40B4-BE49-F238E27FC236}">
              <a16:creationId xmlns:a16="http://schemas.microsoft.com/office/drawing/2014/main" id="{157E9539-EF7A-B860-1078-138479B9E191}"/>
            </a:ext>
          </a:extLst>
        </xdr:cNvPr>
        <xdr:cNvPicPr>
          <a:picLocks noChangeAspect="1"/>
        </xdr:cNvPicPr>
      </xdr:nvPicPr>
      <xdr:blipFill>
        <a:blip xmlns:r="http://schemas.openxmlformats.org/officeDocument/2006/relationships" r:embed="rId2"/>
        <a:stretch>
          <a:fillRect/>
        </a:stretch>
      </xdr:blipFill>
      <xdr:spPr>
        <a:xfrm>
          <a:off x="2871107" y="3034393"/>
          <a:ext cx="14156126" cy="7621064"/>
        </a:xfrm>
        <a:prstGeom prst="rect">
          <a:avLst/>
        </a:prstGeom>
      </xdr:spPr>
    </xdr:pic>
    <xdr:clientData/>
  </xdr:twoCellAnchor>
  <xdr:twoCellAnchor>
    <xdr:from>
      <xdr:col>24</xdr:col>
      <xdr:colOff>353786</xdr:colOff>
      <xdr:row>38</xdr:row>
      <xdr:rowOff>272143</xdr:rowOff>
    </xdr:from>
    <xdr:to>
      <xdr:col>27</xdr:col>
      <xdr:colOff>666750</xdr:colOff>
      <xdr:row>39</xdr:row>
      <xdr:rowOff>381000</xdr:rowOff>
    </xdr:to>
    <xdr:cxnSp macro="">
      <xdr:nvCxnSpPr>
        <xdr:cNvPr id="34" name="直線矢印コネクタ 33">
          <a:extLst>
            <a:ext uri="{FF2B5EF4-FFF2-40B4-BE49-F238E27FC236}">
              <a16:creationId xmlns:a16="http://schemas.microsoft.com/office/drawing/2014/main" id="{A66D8D03-AC5B-52F3-9427-3ADA5507F622}"/>
            </a:ext>
          </a:extLst>
        </xdr:cNvPr>
        <xdr:cNvCxnSpPr/>
      </xdr:nvCxnSpPr>
      <xdr:spPr>
        <a:xfrm flipH="1">
          <a:off x="16682357" y="3224893"/>
          <a:ext cx="2354036" cy="530678"/>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639536</xdr:colOff>
      <xdr:row>43</xdr:row>
      <xdr:rowOff>27216</xdr:rowOff>
    </xdr:from>
    <xdr:to>
      <xdr:col>6</xdr:col>
      <xdr:colOff>418620</xdr:colOff>
      <xdr:row>56</xdr:row>
      <xdr:rowOff>40821</xdr:rowOff>
    </xdr:to>
    <xdr:sp macro="" textlink="">
      <xdr:nvSpPr>
        <xdr:cNvPr id="38" name="正方形/長方形 37">
          <a:extLst>
            <a:ext uri="{FF2B5EF4-FFF2-40B4-BE49-F238E27FC236}">
              <a16:creationId xmlns:a16="http://schemas.microsoft.com/office/drawing/2014/main" id="{BB9B32EA-FD42-4D6A-907C-9632841ADBC0}"/>
            </a:ext>
          </a:extLst>
        </xdr:cNvPr>
        <xdr:cNvSpPr/>
      </xdr:nvSpPr>
      <xdr:spPr>
        <a:xfrm>
          <a:off x="3360965" y="5089073"/>
          <a:ext cx="1139798" cy="5497284"/>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4</xdr:col>
      <xdr:colOff>353784</xdr:colOff>
      <xdr:row>35</xdr:row>
      <xdr:rowOff>13607</xdr:rowOff>
    </xdr:from>
    <xdr:to>
      <xdr:col>5</xdr:col>
      <xdr:colOff>204107</xdr:colOff>
      <xdr:row>43</xdr:row>
      <xdr:rowOff>54429</xdr:rowOff>
    </xdr:to>
    <xdr:cxnSp macro="">
      <xdr:nvCxnSpPr>
        <xdr:cNvPr id="39" name="直線矢印コネクタ 38">
          <a:extLst>
            <a:ext uri="{FF2B5EF4-FFF2-40B4-BE49-F238E27FC236}">
              <a16:creationId xmlns:a16="http://schemas.microsoft.com/office/drawing/2014/main" id="{7023EF0F-560F-4DD1-ADAB-69569FFAB21B}"/>
            </a:ext>
          </a:extLst>
        </xdr:cNvPr>
        <xdr:cNvCxnSpPr/>
      </xdr:nvCxnSpPr>
      <xdr:spPr>
        <a:xfrm>
          <a:off x="3075213" y="1700893"/>
          <a:ext cx="530680" cy="341539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585107</xdr:colOff>
      <xdr:row>34</xdr:row>
      <xdr:rowOff>353786</xdr:rowOff>
    </xdr:from>
    <xdr:to>
      <xdr:col>15</xdr:col>
      <xdr:colOff>625929</xdr:colOff>
      <xdr:row>40</xdr:row>
      <xdr:rowOff>353786</xdr:rowOff>
    </xdr:to>
    <xdr:cxnSp macro="">
      <xdr:nvCxnSpPr>
        <xdr:cNvPr id="41" name="直線矢印コネクタ 40">
          <a:extLst>
            <a:ext uri="{FF2B5EF4-FFF2-40B4-BE49-F238E27FC236}">
              <a16:creationId xmlns:a16="http://schemas.microsoft.com/office/drawing/2014/main" id="{273DB3DB-5F97-4193-BDDB-61941FEE055F}"/>
            </a:ext>
          </a:extLst>
        </xdr:cNvPr>
        <xdr:cNvCxnSpPr/>
      </xdr:nvCxnSpPr>
      <xdr:spPr>
        <a:xfrm>
          <a:off x="6027964" y="1619250"/>
          <a:ext cx="4803322" cy="2530929"/>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489858</xdr:colOff>
      <xdr:row>34</xdr:row>
      <xdr:rowOff>367392</xdr:rowOff>
    </xdr:from>
    <xdr:to>
      <xdr:col>19</xdr:col>
      <xdr:colOff>340178</xdr:colOff>
      <xdr:row>40</xdr:row>
      <xdr:rowOff>285750</xdr:rowOff>
    </xdr:to>
    <xdr:cxnSp macro="">
      <xdr:nvCxnSpPr>
        <xdr:cNvPr id="43" name="直線矢印コネクタ 42">
          <a:extLst>
            <a:ext uri="{FF2B5EF4-FFF2-40B4-BE49-F238E27FC236}">
              <a16:creationId xmlns:a16="http://schemas.microsoft.com/office/drawing/2014/main" id="{7CC620EF-AC1A-4269-8337-1ACEC914F74F}"/>
            </a:ext>
          </a:extLst>
        </xdr:cNvPr>
        <xdr:cNvCxnSpPr/>
      </xdr:nvCxnSpPr>
      <xdr:spPr>
        <a:xfrm>
          <a:off x="7293429" y="1632856"/>
          <a:ext cx="5973535" cy="244928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54430</xdr:colOff>
      <xdr:row>42</xdr:row>
      <xdr:rowOff>108858</xdr:rowOff>
    </xdr:from>
    <xdr:to>
      <xdr:col>22</xdr:col>
      <xdr:colOff>367393</xdr:colOff>
      <xdr:row>54</xdr:row>
      <xdr:rowOff>27215</xdr:rowOff>
    </xdr:to>
    <xdr:sp macro="" textlink="">
      <xdr:nvSpPr>
        <xdr:cNvPr id="46" name="正方形/長方形 45">
          <a:extLst>
            <a:ext uri="{FF2B5EF4-FFF2-40B4-BE49-F238E27FC236}">
              <a16:creationId xmlns:a16="http://schemas.microsoft.com/office/drawing/2014/main" id="{FB0558EF-F709-45F8-8FE6-FF0E799DEBE6}"/>
            </a:ext>
          </a:extLst>
        </xdr:cNvPr>
        <xdr:cNvSpPr/>
      </xdr:nvSpPr>
      <xdr:spPr>
        <a:xfrm>
          <a:off x="14341930" y="4748894"/>
          <a:ext cx="993320" cy="4980214"/>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19</xdr:col>
      <xdr:colOff>163285</xdr:colOff>
      <xdr:row>42</xdr:row>
      <xdr:rowOff>108857</xdr:rowOff>
    </xdr:from>
    <xdr:to>
      <xdr:col>20</xdr:col>
      <xdr:colOff>299357</xdr:colOff>
      <xdr:row>54</xdr:row>
      <xdr:rowOff>68036</xdr:rowOff>
    </xdr:to>
    <xdr:sp macro="" textlink="">
      <xdr:nvSpPr>
        <xdr:cNvPr id="47" name="正方形/長方形 46">
          <a:extLst>
            <a:ext uri="{FF2B5EF4-FFF2-40B4-BE49-F238E27FC236}">
              <a16:creationId xmlns:a16="http://schemas.microsoft.com/office/drawing/2014/main" id="{50769129-2A17-4792-A386-57BAA7D2871C}"/>
            </a:ext>
          </a:extLst>
        </xdr:cNvPr>
        <xdr:cNvSpPr/>
      </xdr:nvSpPr>
      <xdr:spPr>
        <a:xfrm>
          <a:off x="13090071" y="4748893"/>
          <a:ext cx="816429" cy="5021036"/>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19</xdr:col>
      <xdr:colOff>476250</xdr:colOff>
      <xdr:row>54</xdr:row>
      <xdr:rowOff>108857</xdr:rowOff>
    </xdr:from>
    <xdr:to>
      <xdr:col>20</xdr:col>
      <xdr:colOff>449035</xdr:colOff>
      <xdr:row>58</xdr:row>
      <xdr:rowOff>394607</xdr:rowOff>
    </xdr:to>
    <xdr:cxnSp macro="">
      <xdr:nvCxnSpPr>
        <xdr:cNvPr id="72" name="直線矢印コネクタ 71">
          <a:extLst>
            <a:ext uri="{FF2B5EF4-FFF2-40B4-BE49-F238E27FC236}">
              <a16:creationId xmlns:a16="http://schemas.microsoft.com/office/drawing/2014/main" id="{3DE1CEBE-5533-4F41-A82E-C6B173A7407E}"/>
            </a:ext>
          </a:extLst>
        </xdr:cNvPr>
        <xdr:cNvCxnSpPr/>
      </xdr:nvCxnSpPr>
      <xdr:spPr>
        <a:xfrm flipH="1" flipV="1">
          <a:off x="13403036" y="9810750"/>
          <a:ext cx="653142" cy="1973036"/>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217715</xdr:colOff>
      <xdr:row>53</xdr:row>
      <xdr:rowOff>326571</xdr:rowOff>
    </xdr:from>
    <xdr:to>
      <xdr:col>27</xdr:col>
      <xdr:colOff>136071</xdr:colOff>
      <xdr:row>58</xdr:row>
      <xdr:rowOff>40821</xdr:rowOff>
    </xdr:to>
    <xdr:cxnSp macro="">
      <xdr:nvCxnSpPr>
        <xdr:cNvPr id="75" name="直線矢印コネクタ 74">
          <a:extLst>
            <a:ext uri="{FF2B5EF4-FFF2-40B4-BE49-F238E27FC236}">
              <a16:creationId xmlns:a16="http://schemas.microsoft.com/office/drawing/2014/main" id="{BB3EE6C1-D485-405B-BF1A-2DEBA223CF96}"/>
            </a:ext>
          </a:extLst>
        </xdr:cNvPr>
        <xdr:cNvCxnSpPr/>
      </xdr:nvCxnSpPr>
      <xdr:spPr>
        <a:xfrm flipH="1" flipV="1">
          <a:off x="15185572" y="9606642"/>
          <a:ext cx="3320142" cy="1823358"/>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681593</xdr:colOff>
      <xdr:row>63</xdr:row>
      <xdr:rowOff>194209</xdr:rowOff>
    </xdr:from>
    <xdr:to>
      <xdr:col>26</xdr:col>
      <xdr:colOff>17318</xdr:colOff>
      <xdr:row>81</xdr:row>
      <xdr:rowOff>311566</xdr:rowOff>
    </xdr:to>
    <xdr:grpSp>
      <xdr:nvGrpSpPr>
        <xdr:cNvPr id="86" name="グループ化 85">
          <a:extLst>
            <a:ext uri="{FF2B5EF4-FFF2-40B4-BE49-F238E27FC236}">
              <a16:creationId xmlns:a16="http://schemas.microsoft.com/office/drawing/2014/main" id="{B317CCFE-3AA4-050B-58C2-9181433EB695}"/>
            </a:ext>
          </a:extLst>
        </xdr:cNvPr>
        <xdr:cNvGrpSpPr/>
      </xdr:nvGrpSpPr>
      <xdr:grpSpPr>
        <a:xfrm>
          <a:off x="2753281" y="27197584"/>
          <a:ext cx="15218662" cy="7832607"/>
          <a:chOff x="18051730" y="14499028"/>
          <a:chExt cx="15268452" cy="7598811"/>
        </a:xfrm>
      </xdr:grpSpPr>
      <xdr:pic>
        <xdr:nvPicPr>
          <xdr:cNvPr id="78" name="図 77">
            <a:extLst>
              <a:ext uri="{FF2B5EF4-FFF2-40B4-BE49-F238E27FC236}">
                <a16:creationId xmlns:a16="http://schemas.microsoft.com/office/drawing/2014/main" id="{C4FFEA77-3754-8171-81D3-54B1D64498B2}"/>
              </a:ext>
            </a:extLst>
          </xdr:cNvPr>
          <xdr:cNvPicPr>
            <a:picLocks noChangeAspect="1"/>
          </xdr:cNvPicPr>
        </xdr:nvPicPr>
        <xdr:blipFill>
          <a:blip xmlns:r="http://schemas.openxmlformats.org/officeDocument/2006/relationships" r:embed="rId3"/>
          <a:stretch>
            <a:fillRect/>
          </a:stretch>
        </xdr:blipFill>
        <xdr:spPr>
          <a:xfrm>
            <a:off x="18051730" y="14499028"/>
            <a:ext cx="14308265" cy="7598811"/>
          </a:xfrm>
          <a:prstGeom prst="rect">
            <a:avLst/>
          </a:prstGeom>
        </xdr:spPr>
      </xdr:pic>
      <xdr:sp macro="" textlink="">
        <xdr:nvSpPr>
          <xdr:cNvPr id="31" name="正方形/長方形 30">
            <a:extLst>
              <a:ext uri="{FF2B5EF4-FFF2-40B4-BE49-F238E27FC236}">
                <a16:creationId xmlns:a16="http://schemas.microsoft.com/office/drawing/2014/main" id="{4DE1CCB7-B56C-4A03-9331-A889500694C1}"/>
              </a:ext>
            </a:extLst>
          </xdr:cNvPr>
          <xdr:cNvSpPr/>
        </xdr:nvSpPr>
        <xdr:spPr>
          <a:xfrm>
            <a:off x="30466032" y="21344657"/>
            <a:ext cx="1164536" cy="649433"/>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xnSp macro="">
        <xdr:nvCxnSpPr>
          <xdr:cNvPr id="83" name="直線矢印コネクタ 82">
            <a:extLst>
              <a:ext uri="{FF2B5EF4-FFF2-40B4-BE49-F238E27FC236}">
                <a16:creationId xmlns:a16="http://schemas.microsoft.com/office/drawing/2014/main" id="{00BFDB99-06F8-45F8-A357-9245054AE56F}"/>
              </a:ext>
            </a:extLst>
          </xdr:cNvPr>
          <xdr:cNvCxnSpPr/>
        </xdr:nvCxnSpPr>
        <xdr:spPr>
          <a:xfrm flipH="1">
            <a:off x="31380546" y="20799137"/>
            <a:ext cx="1939636" cy="917863"/>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4</xdr:col>
      <xdr:colOff>329046</xdr:colOff>
      <xdr:row>90</xdr:row>
      <xdr:rowOff>173181</xdr:rowOff>
    </xdr:from>
    <xdr:to>
      <xdr:col>31</xdr:col>
      <xdr:colOff>563753</xdr:colOff>
      <xdr:row>97</xdr:row>
      <xdr:rowOff>112100</xdr:rowOff>
    </xdr:to>
    <xdr:pic>
      <xdr:nvPicPr>
        <xdr:cNvPr id="92" name="図 91">
          <a:extLst>
            <a:ext uri="{FF2B5EF4-FFF2-40B4-BE49-F238E27FC236}">
              <a16:creationId xmlns:a16="http://schemas.microsoft.com/office/drawing/2014/main" id="{D3E1880D-947A-4302-852B-B9A97FCFAF91}"/>
            </a:ext>
          </a:extLst>
        </xdr:cNvPr>
        <xdr:cNvPicPr>
          <a:picLocks noChangeAspect="1"/>
        </xdr:cNvPicPr>
      </xdr:nvPicPr>
      <xdr:blipFill>
        <a:blip xmlns:r="http://schemas.openxmlformats.org/officeDocument/2006/relationships" r:embed="rId4"/>
        <a:stretch>
          <a:fillRect/>
        </a:stretch>
      </xdr:blipFill>
      <xdr:spPr>
        <a:xfrm>
          <a:off x="3099955" y="24695726"/>
          <a:ext cx="18938343" cy="2848373"/>
        </a:xfrm>
        <a:prstGeom prst="rect">
          <a:avLst/>
        </a:prstGeom>
      </xdr:spPr>
    </xdr:pic>
    <xdr:clientData/>
  </xdr:twoCellAnchor>
  <xdr:twoCellAnchor editAs="oneCell">
    <xdr:from>
      <xdr:col>4</xdr:col>
      <xdr:colOff>329046</xdr:colOff>
      <xdr:row>82</xdr:row>
      <xdr:rowOff>173180</xdr:rowOff>
    </xdr:from>
    <xdr:to>
      <xdr:col>31</xdr:col>
      <xdr:colOff>573279</xdr:colOff>
      <xdr:row>89</xdr:row>
      <xdr:rowOff>150204</xdr:rowOff>
    </xdr:to>
    <xdr:pic>
      <xdr:nvPicPr>
        <xdr:cNvPr id="93" name="図 92">
          <a:extLst>
            <a:ext uri="{FF2B5EF4-FFF2-40B4-BE49-F238E27FC236}">
              <a16:creationId xmlns:a16="http://schemas.microsoft.com/office/drawing/2014/main" id="{A3DF4093-D442-49DE-8569-787F2383C7F7}"/>
            </a:ext>
          </a:extLst>
        </xdr:cNvPr>
        <xdr:cNvPicPr>
          <a:picLocks noChangeAspect="1"/>
        </xdr:cNvPicPr>
      </xdr:nvPicPr>
      <xdr:blipFill>
        <a:blip xmlns:r="http://schemas.openxmlformats.org/officeDocument/2006/relationships" r:embed="rId5"/>
        <a:stretch>
          <a:fillRect/>
        </a:stretch>
      </xdr:blipFill>
      <xdr:spPr>
        <a:xfrm>
          <a:off x="3099955" y="21370635"/>
          <a:ext cx="18947869" cy="2886478"/>
        </a:xfrm>
        <a:prstGeom prst="rect">
          <a:avLst/>
        </a:prstGeom>
      </xdr:spPr>
    </xdr:pic>
    <xdr:clientData/>
  </xdr:twoCellAnchor>
  <xdr:twoCellAnchor>
    <xdr:from>
      <xdr:col>7</xdr:col>
      <xdr:colOff>346364</xdr:colOff>
      <xdr:row>87</xdr:row>
      <xdr:rowOff>51955</xdr:rowOff>
    </xdr:from>
    <xdr:to>
      <xdr:col>8</xdr:col>
      <xdr:colOff>103909</xdr:colOff>
      <xdr:row>89</xdr:row>
      <xdr:rowOff>277091</xdr:rowOff>
    </xdr:to>
    <xdr:sp macro="" textlink="">
      <xdr:nvSpPr>
        <xdr:cNvPr id="94" name="正方形/長方形 93">
          <a:extLst>
            <a:ext uri="{FF2B5EF4-FFF2-40B4-BE49-F238E27FC236}">
              <a16:creationId xmlns:a16="http://schemas.microsoft.com/office/drawing/2014/main" id="{72DB0E9D-41ED-409A-B94B-5CC3ECF859DC}"/>
            </a:ext>
          </a:extLst>
        </xdr:cNvPr>
        <xdr:cNvSpPr/>
      </xdr:nvSpPr>
      <xdr:spPr>
        <a:xfrm>
          <a:off x="5195455" y="23327591"/>
          <a:ext cx="450272" cy="105640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23</xdr:col>
      <xdr:colOff>467591</xdr:colOff>
      <xdr:row>79</xdr:row>
      <xdr:rowOff>277092</xdr:rowOff>
    </xdr:from>
    <xdr:to>
      <xdr:col>26</xdr:col>
      <xdr:colOff>69273</xdr:colOff>
      <xdr:row>95</xdr:row>
      <xdr:rowOff>0</xdr:rowOff>
    </xdr:to>
    <xdr:cxnSp macro="">
      <xdr:nvCxnSpPr>
        <xdr:cNvPr id="96" name="直線矢印コネクタ 95">
          <a:extLst>
            <a:ext uri="{FF2B5EF4-FFF2-40B4-BE49-F238E27FC236}">
              <a16:creationId xmlns:a16="http://schemas.microsoft.com/office/drawing/2014/main" id="{FC3E700A-60D6-4213-AA8A-E470023A1484}"/>
            </a:ext>
          </a:extLst>
        </xdr:cNvPr>
        <xdr:cNvCxnSpPr/>
      </xdr:nvCxnSpPr>
      <xdr:spPr>
        <a:xfrm flipH="1">
          <a:off x="16400318" y="20227637"/>
          <a:ext cx="1679864" cy="637309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51955</xdr:colOff>
      <xdr:row>80</xdr:row>
      <xdr:rowOff>242455</xdr:rowOff>
    </xdr:from>
    <xdr:to>
      <xdr:col>26</xdr:col>
      <xdr:colOff>225137</xdr:colOff>
      <xdr:row>95</xdr:row>
      <xdr:rowOff>346364</xdr:rowOff>
    </xdr:to>
    <xdr:cxnSp macro="">
      <xdr:nvCxnSpPr>
        <xdr:cNvPr id="98" name="直線矢印コネクタ 97">
          <a:extLst>
            <a:ext uri="{FF2B5EF4-FFF2-40B4-BE49-F238E27FC236}">
              <a16:creationId xmlns:a16="http://schemas.microsoft.com/office/drawing/2014/main" id="{7462C10D-3B78-4012-9550-A99C5AAA2407}"/>
            </a:ext>
          </a:extLst>
        </xdr:cNvPr>
        <xdr:cNvCxnSpPr/>
      </xdr:nvCxnSpPr>
      <xdr:spPr>
        <a:xfrm flipH="1">
          <a:off x="5593773" y="20608637"/>
          <a:ext cx="12642273" cy="6338454"/>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294408</xdr:colOff>
      <xdr:row>94</xdr:row>
      <xdr:rowOff>346363</xdr:rowOff>
    </xdr:from>
    <xdr:to>
      <xdr:col>8</xdr:col>
      <xdr:colOff>51953</xdr:colOff>
      <xdr:row>97</xdr:row>
      <xdr:rowOff>155863</xdr:rowOff>
    </xdr:to>
    <xdr:sp macro="" textlink="">
      <xdr:nvSpPr>
        <xdr:cNvPr id="100" name="正方形/長方形 99">
          <a:extLst>
            <a:ext uri="{FF2B5EF4-FFF2-40B4-BE49-F238E27FC236}">
              <a16:creationId xmlns:a16="http://schemas.microsoft.com/office/drawing/2014/main" id="{CE806CC7-D549-4EDA-958B-D358CA9D0377}"/>
            </a:ext>
          </a:extLst>
        </xdr:cNvPr>
        <xdr:cNvSpPr/>
      </xdr:nvSpPr>
      <xdr:spPr>
        <a:xfrm>
          <a:off x="5143499" y="26531454"/>
          <a:ext cx="450272" cy="1056409"/>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4</xdr:col>
      <xdr:colOff>207818</xdr:colOff>
      <xdr:row>9</xdr:row>
      <xdr:rowOff>151788</xdr:rowOff>
    </xdr:from>
    <xdr:to>
      <xdr:col>5</xdr:col>
      <xdr:colOff>563350</xdr:colOff>
      <xdr:row>11</xdr:row>
      <xdr:rowOff>219024</xdr:rowOff>
    </xdr:to>
    <xdr:sp macro="" textlink="">
      <xdr:nvSpPr>
        <xdr:cNvPr id="102" name="正方形/長方形 101">
          <a:extLst>
            <a:ext uri="{FF2B5EF4-FFF2-40B4-BE49-F238E27FC236}">
              <a16:creationId xmlns:a16="http://schemas.microsoft.com/office/drawing/2014/main" id="{41F90D0D-93A2-49A5-BE90-A70A76744601}"/>
            </a:ext>
          </a:extLst>
        </xdr:cNvPr>
        <xdr:cNvSpPr/>
      </xdr:nvSpPr>
      <xdr:spPr>
        <a:xfrm>
          <a:off x="2978727"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1</a:t>
          </a:r>
          <a:endParaRPr kumimoji="1" lang="ja-JP" altLang="en-US" sz="4400" b="1">
            <a:solidFill>
              <a:srgbClr val="FF0000"/>
            </a:solidFill>
          </a:endParaRPr>
        </a:p>
      </xdr:txBody>
    </xdr:sp>
    <xdr:clientData/>
  </xdr:twoCellAnchor>
  <xdr:twoCellAnchor>
    <xdr:from>
      <xdr:col>6</xdr:col>
      <xdr:colOff>651976</xdr:colOff>
      <xdr:row>9</xdr:row>
      <xdr:rowOff>151788</xdr:rowOff>
    </xdr:from>
    <xdr:to>
      <xdr:col>8</xdr:col>
      <xdr:colOff>314783</xdr:colOff>
      <xdr:row>11</xdr:row>
      <xdr:rowOff>219024</xdr:rowOff>
    </xdr:to>
    <xdr:sp macro="" textlink="">
      <xdr:nvSpPr>
        <xdr:cNvPr id="103" name="正方形/長方形 102">
          <a:extLst>
            <a:ext uri="{FF2B5EF4-FFF2-40B4-BE49-F238E27FC236}">
              <a16:creationId xmlns:a16="http://schemas.microsoft.com/office/drawing/2014/main" id="{12219DB8-2385-4774-924F-FA95DF8C1853}"/>
            </a:ext>
          </a:extLst>
        </xdr:cNvPr>
        <xdr:cNvSpPr/>
      </xdr:nvSpPr>
      <xdr:spPr>
        <a:xfrm>
          <a:off x="4808340" y="3061243"/>
          <a:ext cx="1048261"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2</a:t>
          </a:r>
          <a:endParaRPr kumimoji="1" lang="ja-JP" altLang="en-US" sz="4400" b="1">
            <a:solidFill>
              <a:srgbClr val="FF0000"/>
            </a:solidFill>
          </a:endParaRPr>
        </a:p>
      </xdr:txBody>
    </xdr:sp>
    <xdr:clientData/>
  </xdr:twoCellAnchor>
  <xdr:twoCellAnchor>
    <xdr:from>
      <xdr:col>8</xdr:col>
      <xdr:colOff>503246</xdr:colOff>
      <xdr:row>9</xdr:row>
      <xdr:rowOff>151788</xdr:rowOff>
    </xdr:from>
    <xdr:to>
      <xdr:col>10</xdr:col>
      <xdr:colOff>146021</xdr:colOff>
      <xdr:row>11</xdr:row>
      <xdr:rowOff>219024</xdr:rowOff>
    </xdr:to>
    <xdr:sp macro="" textlink="">
      <xdr:nvSpPr>
        <xdr:cNvPr id="104" name="正方形/長方形 103">
          <a:extLst>
            <a:ext uri="{FF2B5EF4-FFF2-40B4-BE49-F238E27FC236}">
              <a16:creationId xmlns:a16="http://schemas.microsoft.com/office/drawing/2014/main" id="{98954338-6332-40EB-882C-C1E8263F67AE}"/>
            </a:ext>
          </a:extLst>
        </xdr:cNvPr>
        <xdr:cNvSpPr/>
      </xdr:nvSpPr>
      <xdr:spPr>
        <a:xfrm>
          <a:off x="6045064" y="3061243"/>
          <a:ext cx="1028230"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3</a:t>
          </a:r>
          <a:endParaRPr kumimoji="1" lang="ja-JP" altLang="en-US" sz="4400" b="1">
            <a:solidFill>
              <a:srgbClr val="FF0000"/>
            </a:solidFill>
          </a:endParaRPr>
        </a:p>
      </xdr:txBody>
    </xdr:sp>
    <xdr:clientData/>
  </xdr:twoCellAnchor>
  <xdr:twoCellAnchor>
    <xdr:from>
      <xdr:col>10</xdr:col>
      <xdr:colOff>329045</xdr:colOff>
      <xdr:row>9</xdr:row>
      <xdr:rowOff>151788</xdr:rowOff>
    </xdr:from>
    <xdr:to>
      <xdr:col>11</xdr:col>
      <xdr:colOff>684579</xdr:colOff>
      <xdr:row>11</xdr:row>
      <xdr:rowOff>219024</xdr:rowOff>
    </xdr:to>
    <xdr:sp macro="" textlink="">
      <xdr:nvSpPr>
        <xdr:cNvPr id="105" name="正方形/長方形 104">
          <a:extLst>
            <a:ext uri="{FF2B5EF4-FFF2-40B4-BE49-F238E27FC236}">
              <a16:creationId xmlns:a16="http://schemas.microsoft.com/office/drawing/2014/main" id="{E569B493-FE52-4A79-B306-D7B2C7011F5A}"/>
            </a:ext>
          </a:extLst>
        </xdr:cNvPr>
        <xdr:cNvSpPr/>
      </xdr:nvSpPr>
      <xdr:spPr>
        <a:xfrm>
          <a:off x="7256318" y="3061243"/>
          <a:ext cx="1048261"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4</a:t>
          </a:r>
          <a:endParaRPr kumimoji="1" lang="ja-JP" altLang="en-US" sz="4400" b="1">
            <a:solidFill>
              <a:srgbClr val="FF0000"/>
            </a:solidFill>
          </a:endParaRPr>
        </a:p>
      </xdr:txBody>
    </xdr:sp>
    <xdr:clientData/>
  </xdr:twoCellAnchor>
  <xdr:twoCellAnchor>
    <xdr:from>
      <xdr:col>14</xdr:col>
      <xdr:colOff>242453</xdr:colOff>
      <xdr:row>9</xdr:row>
      <xdr:rowOff>151788</xdr:rowOff>
    </xdr:from>
    <xdr:to>
      <xdr:col>15</xdr:col>
      <xdr:colOff>597985</xdr:colOff>
      <xdr:row>11</xdr:row>
      <xdr:rowOff>219024</xdr:rowOff>
    </xdr:to>
    <xdr:sp macro="" textlink="">
      <xdr:nvSpPr>
        <xdr:cNvPr id="106" name="正方形/長方形 105">
          <a:extLst>
            <a:ext uri="{FF2B5EF4-FFF2-40B4-BE49-F238E27FC236}">
              <a16:creationId xmlns:a16="http://schemas.microsoft.com/office/drawing/2014/main" id="{BBDE4D2F-931D-453B-8B78-EDF369752913}"/>
            </a:ext>
          </a:extLst>
        </xdr:cNvPr>
        <xdr:cNvSpPr/>
      </xdr:nvSpPr>
      <xdr:spPr>
        <a:xfrm>
          <a:off x="9940635"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5</a:t>
          </a:r>
          <a:endParaRPr kumimoji="1" lang="ja-JP" altLang="en-US" sz="4400" b="1">
            <a:solidFill>
              <a:srgbClr val="FF0000"/>
            </a:solidFill>
          </a:endParaRPr>
        </a:p>
      </xdr:txBody>
    </xdr:sp>
    <xdr:clientData/>
  </xdr:twoCellAnchor>
  <xdr:twoCellAnchor>
    <xdr:from>
      <xdr:col>18</xdr:col>
      <xdr:colOff>361643</xdr:colOff>
      <xdr:row>9</xdr:row>
      <xdr:rowOff>151788</xdr:rowOff>
    </xdr:from>
    <xdr:to>
      <xdr:col>20</xdr:col>
      <xdr:colOff>4419</xdr:colOff>
      <xdr:row>11</xdr:row>
      <xdr:rowOff>219024</xdr:rowOff>
    </xdr:to>
    <xdr:sp macro="" textlink="">
      <xdr:nvSpPr>
        <xdr:cNvPr id="107" name="正方形/長方形 106">
          <a:extLst>
            <a:ext uri="{FF2B5EF4-FFF2-40B4-BE49-F238E27FC236}">
              <a16:creationId xmlns:a16="http://schemas.microsoft.com/office/drawing/2014/main" id="{9BFCFE7F-3A9D-4AB5-B54A-DD7719DF055C}"/>
            </a:ext>
          </a:extLst>
        </xdr:cNvPr>
        <xdr:cNvSpPr/>
      </xdr:nvSpPr>
      <xdr:spPr>
        <a:xfrm>
          <a:off x="12830734" y="3061243"/>
          <a:ext cx="1028230"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6</a:t>
          </a:r>
          <a:endParaRPr kumimoji="1" lang="ja-JP" altLang="en-US" sz="4400" b="1">
            <a:solidFill>
              <a:srgbClr val="FF0000"/>
            </a:solidFill>
          </a:endParaRPr>
        </a:p>
      </xdr:txBody>
    </xdr:sp>
    <xdr:clientData/>
  </xdr:twoCellAnchor>
  <xdr:twoCellAnchor>
    <xdr:from>
      <xdr:col>21</xdr:col>
      <xdr:colOff>262827</xdr:colOff>
      <xdr:row>9</xdr:row>
      <xdr:rowOff>151788</xdr:rowOff>
    </xdr:from>
    <xdr:to>
      <xdr:col>22</xdr:col>
      <xdr:colOff>618359</xdr:colOff>
      <xdr:row>11</xdr:row>
      <xdr:rowOff>219024</xdr:rowOff>
    </xdr:to>
    <xdr:sp macro="" textlink="">
      <xdr:nvSpPr>
        <xdr:cNvPr id="108" name="正方形/長方形 107">
          <a:extLst>
            <a:ext uri="{FF2B5EF4-FFF2-40B4-BE49-F238E27FC236}">
              <a16:creationId xmlns:a16="http://schemas.microsoft.com/office/drawing/2014/main" id="{CC74363F-C927-4765-B4B3-200AAE881D02}"/>
            </a:ext>
          </a:extLst>
        </xdr:cNvPr>
        <xdr:cNvSpPr/>
      </xdr:nvSpPr>
      <xdr:spPr>
        <a:xfrm>
          <a:off x="14810100"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7</a:t>
          </a:r>
          <a:endParaRPr kumimoji="1" lang="ja-JP" altLang="en-US" sz="4400" b="1">
            <a:solidFill>
              <a:srgbClr val="FF0000"/>
            </a:solidFill>
          </a:endParaRPr>
        </a:p>
      </xdr:txBody>
    </xdr:sp>
    <xdr:clientData/>
  </xdr:twoCellAnchor>
  <xdr:twoCellAnchor>
    <xdr:from>
      <xdr:col>23</xdr:col>
      <xdr:colOff>639753</xdr:colOff>
      <xdr:row>9</xdr:row>
      <xdr:rowOff>151788</xdr:rowOff>
    </xdr:from>
    <xdr:to>
      <xdr:col>25</xdr:col>
      <xdr:colOff>302559</xdr:colOff>
      <xdr:row>11</xdr:row>
      <xdr:rowOff>219024</xdr:rowOff>
    </xdr:to>
    <xdr:sp macro="" textlink="">
      <xdr:nvSpPr>
        <xdr:cNvPr id="109" name="正方形/長方形 108">
          <a:extLst>
            <a:ext uri="{FF2B5EF4-FFF2-40B4-BE49-F238E27FC236}">
              <a16:creationId xmlns:a16="http://schemas.microsoft.com/office/drawing/2014/main" id="{64879262-F91E-49D2-817D-FCE9FD384EDB}"/>
            </a:ext>
          </a:extLst>
        </xdr:cNvPr>
        <xdr:cNvSpPr/>
      </xdr:nvSpPr>
      <xdr:spPr>
        <a:xfrm>
          <a:off x="16572480" y="3061243"/>
          <a:ext cx="1048261"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FF0000"/>
              </a:solidFill>
            </a:rPr>
            <a:t>8</a:t>
          </a:r>
          <a:endParaRPr kumimoji="1" lang="ja-JP" altLang="en-US" sz="4400" b="1">
            <a:solidFill>
              <a:srgbClr val="FF0000"/>
            </a:solidFill>
          </a:endParaRPr>
        </a:p>
      </xdr:txBody>
    </xdr:sp>
    <xdr:clientData/>
  </xdr:twoCellAnchor>
  <xdr:twoCellAnchor>
    <xdr:from>
      <xdr:col>25</xdr:col>
      <xdr:colOff>468610</xdr:colOff>
      <xdr:row>9</xdr:row>
      <xdr:rowOff>151788</xdr:rowOff>
    </xdr:from>
    <xdr:to>
      <xdr:col>27</xdr:col>
      <xdr:colOff>131415</xdr:colOff>
      <xdr:row>11</xdr:row>
      <xdr:rowOff>219024</xdr:rowOff>
    </xdr:to>
    <xdr:sp macro="" textlink="">
      <xdr:nvSpPr>
        <xdr:cNvPr id="110" name="正方形/長方形 109">
          <a:extLst>
            <a:ext uri="{FF2B5EF4-FFF2-40B4-BE49-F238E27FC236}">
              <a16:creationId xmlns:a16="http://schemas.microsoft.com/office/drawing/2014/main" id="{1089B489-A6FC-44FD-83D3-5E5FFF55D118}"/>
            </a:ext>
          </a:extLst>
        </xdr:cNvPr>
        <xdr:cNvSpPr/>
      </xdr:nvSpPr>
      <xdr:spPr>
        <a:xfrm>
          <a:off x="17786792"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00B0F0"/>
              </a:solidFill>
            </a:rPr>
            <a:t>9</a:t>
          </a:r>
          <a:endParaRPr kumimoji="1" lang="ja-JP" altLang="en-US" sz="4400" b="1">
            <a:solidFill>
              <a:srgbClr val="00B0F0"/>
            </a:solidFill>
          </a:endParaRPr>
        </a:p>
      </xdr:txBody>
    </xdr:sp>
    <xdr:clientData/>
  </xdr:twoCellAnchor>
  <xdr:twoCellAnchor>
    <xdr:from>
      <xdr:col>27</xdr:col>
      <xdr:colOff>568443</xdr:colOff>
      <xdr:row>9</xdr:row>
      <xdr:rowOff>151788</xdr:rowOff>
    </xdr:from>
    <xdr:to>
      <xdr:col>29</xdr:col>
      <xdr:colOff>231247</xdr:colOff>
      <xdr:row>11</xdr:row>
      <xdr:rowOff>219024</xdr:rowOff>
    </xdr:to>
    <xdr:sp macro="" textlink="">
      <xdr:nvSpPr>
        <xdr:cNvPr id="111" name="正方形/長方形 110">
          <a:extLst>
            <a:ext uri="{FF2B5EF4-FFF2-40B4-BE49-F238E27FC236}">
              <a16:creationId xmlns:a16="http://schemas.microsoft.com/office/drawing/2014/main" id="{5C36B8BE-C952-4BD9-AC02-1193B38C33AB}"/>
            </a:ext>
          </a:extLst>
        </xdr:cNvPr>
        <xdr:cNvSpPr/>
      </xdr:nvSpPr>
      <xdr:spPr>
        <a:xfrm>
          <a:off x="19272079" y="3061243"/>
          <a:ext cx="1048259" cy="898508"/>
        </a:xfrm>
        <a:prstGeom prst="rect">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4400" b="1">
              <a:solidFill>
                <a:srgbClr val="7030A0"/>
              </a:solidFill>
            </a:rPr>
            <a:t>10</a:t>
          </a:r>
          <a:endParaRPr kumimoji="1" lang="ja-JP" altLang="en-US" sz="4400" b="1">
            <a:solidFill>
              <a:srgbClr val="7030A0"/>
            </a:solidFill>
          </a:endParaRPr>
        </a:p>
      </xdr:txBody>
    </xdr:sp>
    <xdr:clientData/>
  </xdr:twoCellAnchor>
  <xdr:twoCellAnchor>
    <xdr:from>
      <xdr:col>8</xdr:col>
      <xdr:colOff>502227</xdr:colOff>
      <xdr:row>17</xdr:row>
      <xdr:rowOff>189482</xdr:rowOff>
    </xdr:from>
    <xdr:to>
      <xdr:col>10</xdr:col>
      <xdr:colOff>278108</xdr:colOff>
      <xdr:row>18</xdr:row>
      <xdr:rowOff>155863</xdr:rowOff>
    </xdr:to>
    <xdr:sp macro="" textlink="">
      <xdr:nvSpPr>
        <xdr:cNvPr id="116" name="正方形/長方形 115">
          <a:extLst>
            <a:ext uri="{FF2B5EF4-FFF2-40B4-BE49-F238E27FC236}">
              <a16:creationId xmlns:a16="http://schemas.microsoft.com/office/drawing/2014/main" id="{EBCEA92A-F49B-4CC3-8207-2E9676E4A877}"/>
            </a:ext>
          </a:extLst>
        </xdr:cNvPr>
        <xdr:cNvSpPr/>
      </xdr:nvSpPr>
      <xdr:spPr>
        <a:xfrm>
          <a:off x="6044045" y="6424027"/>
          <a:ext cx="1161336" cy="382018"/>
        </a:xfrm>
        <a:prstGeom prst="rect">
          <a:avLst/>
        </a:prstGeom>
        <a:noFill/>
        <a:ln w="381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30</xdr:col>
      <xdr:colOff>390166</xdr:colOff>
      <xdr:row>4</xdr:row>
      <xdr:rowOff>225135</xdr:rowOff>
    </xdr:from>
    <xdr:to>
      <xdr:col>44</xdr:col>
      <xdr:colOff>87607</xdr:colOff>
      <xdr:row>24</xdr:row>
      <xdr:rowOff>113078</xdr:rowOff>
    </xdr:to>
    <xdr:sp macro="" textlink="">
      <xdr:nvSpPr>
        <xdr:cNvPr id="118" name="吹き出し: 四角形 117">
          <a:extLst>
            <a:ext uri="{FF2B5EF4-FFF2-40B4-BE49-F238E27FC236}">
              <a16:creationId xmlns:a16="http://schemas.microsoft.com/office/drawing/2014/main" id="{8C1A3828-3F10-4EF5-A406-34858BA06FA1}"/>
            </a:ext>
          </a:extLst>
        </xdr:cNvPr>
        <xdr:cNvSpPr/>
      </xdr:nvSpPr>
      <xdr:spPr>
        <a:xfrm>
          <a:off x="21171984" y="1887680"/>
          <a:ext cx="9395623" cy="8200671"/>
        </a:xfrm>
        <a:prstGeom prst="wedgeRectCallout">
          <a:avLst>
            <a:gd name="adj1" fmla="val 23791"/>
            <a:gd name="adj2" fmla="val 30151"/>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2000" baseline="0">
              <a:solidFill>
                <a:srgbClr val="FF0000"/>
              </a:solidFill>
            </a:rPr>
            <a:t>1.  when Date ?</a:t>
          </a:r>
        </a:p>
        <a:p>
          <a:pPr algn="l"/>
          <a:endParaRPr kumimoji="1" lang="en-US" altLang="ja-JP" sz="2000" baseline="0">
            <a:solidFill>
              <a:srgbClr val="FF0000"/>
            </a:solidFill>
          </a:endParaRPr>
        </a:p>
        <a:p>
          <a:pPr algn="l"/>
          <a:r>
            <a:rPr kumimoji="1" lang="en-US" altLang="ja-JP" sz="2000" baseline="0">
              <a:solidFill>
                <a:srgbClr val="FF0000"/>
              </a:solidFill>
            </a:rPr>
            <a:t>2.  what transportion ?</a:t>
          </a:r>
        </a:p>
        <a:p>
          <a:pPr algn="l"/>
          <a:endParaRPr kumimoji="1" lang="en-US" altLang="ja-JP" sz="2000" baseline="0">
            <a:solidFill>
              <a:srgbClr val="FF0000"/>
            </a:solidFill>
          </a:endParaRPr>
        </a:p>
        <a:p>
          <a:pPr algn="l"/>
          <a:r>
            <a:rPr kumimoji="1" lang="en-US" altLang="ja-JP" sz="2000" baseline="0">
              <a:solidFill>
                <a:srgbClr val="FF0000"/>
              </a:solidFill>
            </a:rPr>
            <a:t>3.  what time arrive ?</a:t>
          </a:r>
        </a:p>
        <a:p>
          <a:pPr algn="l"/>
          <a:endParaRPr kumimoji="1" lang="en-US" altLang="ja-JP" sz="2000" baseline="0">
            <a:solidFill>
              <a:srgbClr val="FF0000"/>
            </a:solidFill>
          </a:endParaRPr>
        </a:p>
        <a:p>
          <a:pPr algn="l"/>
          <a:r>
            <a:rPr kumimoji="1" lang="en-US" altLang="ja-JP" sz="2000" baseline="0">
              <a:solidFill>
                <a:srgbClr val="FF0000"/>
              </a:solidFill>
            </a:rPr>
            <a:t>4.  Guide is Yes or No ?</a:t>
          </a:r>
        </a:p>
        <a:p>
          <a:pPr algn="l"/>
          <a:endParaRPr kumimoji="1" lang="en-US" altLang="ja-JP" sz="2000" baseline="0">
            <a:solidFill>
              <a:srgbClr val="FF0000"/>
            </a:solidFill>
          </a:endParaRPr>
        </a:p>
        <a:p>
          <a:pPr algn="l"/>
          <a:r>
            <a:rPr kumimoji="1" lang="en-US" altLang="ja-JP" sz="2000" baseline="0">
              <a:solidFill>
                <a:srgbClr val="FF0000"/>
              </a:solidFill>
            </a:rPr>
            <a:t>5.  what itinerary ?</a:t>
          </a:r>
        </a:p>
        <a:p>
          <a:pPr algn="l"/>
          <a:endParaRPr kumimoji="1" lang="en-US" altLang="ja-JP" sz="2000" baseline="0">
            <a:solidFill>
              <a:srgbClr val="FF0000"/>
            </a:solidFill>
          </a:endParaRPr>
        </a:p>
        <a:p>
          <a:pPr algn="l"/>
          <a:r>
            <a:rPr kumimoji="1" lang="en-US" altLang="ja-JP" sz="2000" baseline="0">
              <a:solidFill>
                <a:srgbClr val="FF0000"/>
              </a:solidFill>
            </a:rPr>
            <a:t>6.  what time departure ?</a:t>
          </a:r>
        </a:p>
        <a:p>
          <a:pPr algn="l"/>
          <a:endParaRPr kumimoji="1" lang="en-US" altLang="ja-JP" sz="2000" baseline="0">
            <a:solidFill>
              <a:srgbClr val="FF0000"/>
            </a:solidFill>
          </a:endParaRPr>
        </a:p>
        <a:p>
          <a:pPr algn="l"/>
          <a:r>
            <a:rPr kumimoji="1" lang="en-US" altLang="ja-JP" sz="2000" baseline="0">
              <a:solidFill>
                <a:srgbClr val="FF0000"/>
              </a:solidFill>
            </a:rPr>
            <a:t>7.  Meal ?</a:t>
          </a:r>
        </a:p>
        <a:p>
          <a:pPr algn="l"/>
          <a:endParaRPr kumimoji="1" lang="en-US" altLang="ja-JP" sz="2000" baseline="0">
            <a:solidFill>
              <a:srgbClr val="FF0000"/>
            </a:solidFill>
          </a:endParaRPr>
        </a:p>
        <a:p>
          <a:pPr algn="l"/>
          <a:r>
            <a:rPr kumimoji="1" lang="en-US" altLang="ja-JP" sz="2000" baseline="0">
              <a:solidFill>
                <a:srgbClr val="FF0000"/>
              </a:solidFill>
            </a:rPr>
            <a:t>8.  Hotel ?</a:t>
          </a:r>
        </a:p>
        <a:p>
          <a:pPr algn="l"/>
          <a:endParaRPr kumimoji="1" lang="en-US" altLang="ja-JP" sz="2000" baseline="0">
            <a:solidFill>
              <a:srgbClr val="FF0000"/>
            </a:solidFill>
          </a:endParaRPr>
        </a:p>
        <a:p>
          <a:pPr algn="l"/>
          <a:r>
            <a:rPr kumimoji="1" lang="en-US" altLang="ja-JP" sz="2000" baseline="0">
              <a:solidFill>
                <a:srgbClr val="00B0F0"/>
              </a:solidFill>
            </a:rPr>
            <a:t>9.  how long maximum staying time ?</a:t>
          </a:r>
        </a:p>
        <a:p>
          <a:pPr algn="l"/>
          <a:r>
            <a:rPr kumimoji="1" lang="en-US" altLang="ja-JP" sz="2000" baseline="0">
              <a:solidFill>
                <a:srgbClr val="00B0F0"/>
              </a:solidFill>
            </a:rPr>
            <a:t>     [6.Estimated time of arrival] - [3.Estimated time of departure]</a:t>
          </a:r>
        </a:p>
        <a:p>
          <a:pPr algn="l"/>
          <a:r>
            <a:rPr kumimoji="1" lang="en-US" altLang="ja-JP" sz="2000" baseline="0">
              <a:solidFill>
                <a:srgbClr val="00B0F0"/>
              </a:solidFill>
            </a:rPr>
            <a:t>     08.30 am - 08.00 am = 00h 30m </a:t>
          </a:r>
        </a:p>
        <a:p>
          <a:pPr algn="l"/>
          <a:endParaRPr kumimoji="1" lang="en-US" altLang="ja-JP" sz="2000" baseline="0">
            <a:solidFill>
              <a:srgbClr val="0070C0"/>
            </a:solidFill>
          </a:endParaRPr>
        </a:p>
        <a:p>
          <a:pPr algn="l"/>
          <a:r>
            <a:rPr kumimoji="1" lang="en-US" altLang="ja-JP" sz="2000" baseline="0">
              <a:solidFill>
                <a:srgbClr val="7030A0"/>
              </a:solidFill>
            </a:rPr>
            <a:t>10.how long Estimated transfer time ?</a:t>
          </a:r>
        </a:p>
        <a:p>
          <a:r>
            <a:rPr kumimoji="1" lang="en-US" altLang="ja-JP" sz="2000" baseline="0">
              <a:solidFill>
                <a:srgbClr val="7030A0"/>
              </a:solidFill>
              <a:effectLst/>
              <a:latin typeface="+mn-lt"/>
              <a:ea typeface="+mn-ea"/>
              <a:cs typeface="+mn-cs"/>
            </a:rPr>
            <a:t>     [next itinerary : 3.Estimated time of departure] - [6.Estimated time of arrival]</a:t>
          </a:r>
        </a:p>
        <a:p>
          <a:r>
            <a:rPr kumimoji="1" lang="en-US" altLang="ja-JP" sz="2000" baseline="0">
              <a:solidFill>
                <a:srgbClr val="7030A0"/>
              </a:solidFill>
              <a:effectLst/>
              <a:latin typeface="+mn-lt"/>
              <a:ea typeface="+mn-ea"/>
              <a:cs typeface="+mn-cs"/>
            </a:rPr>
            <a:t>     05.30 pm - 05.10 pm = 00h 20m </a:t>
          </a:r>
          <a:endParaRPr lang="ja-JP" altLang="ja-JP" sz="2000">
            <a:solidFill>
              <a:srgbClr val="7030A0"/>
            </a:solidFill>
            <a:effectLst/>
          </a:endParaRPr>
        </a:p>
        <a:p>
          <a:pPr algn="l"/>
          <a:endParaRPr kumimoji="1" lang="en-US" altLang="ja-JP" sz="2000" baseline="0">
            <a:solidFill>
              <a:srgbClr val="FF0000"/>
            </a:solidFill>
          </a:endParaRPr>
        </a:p>
      </xdr:txBody>
    </xdr:sp>
    <xdr:clientData/>
  </xdr:twoCellAnchor>
  <xdr:twoCellAnchor>
    <xdr:from>
      <xdr:col>5</xdr:col>
      <xdr:colOff>103909</xdr:colOff>
      <xdr:row>11</xdr:row>
      <xdr:rowOff>190501</xdr:rowOff>
    </xdr:from>
    <xdr:to>
      <xdr:col>5</xdr:col>
      <xdr:colOff>128694</xdr:colOff>
      <xdr:row>12</xdr:row>
      <xdr:rowOff>277091</xdr:rowOff>
    </xdr:to>
    <xdr:cxnSp macro="">
      <xdr:nvCxnSpPr>
        <xdr:cNvPr id="145" name="直線矢印コネクタ 144">
          <a:extLst>
            <a:ext uri="{FF2B5EF4-FFF2-40B4-BE49-F238E27FC236}">
              <a16:creationId xmlns:a16="http://schemas.microsoft.com/office/drawing/2014/main" id="{8EBCCF61-BAA1-4377-996C-9DA3059F8B1F}"/>
            </a:ext>
          </a:extLst>
        </xdr:cNvPr>
        <xdr:cNvCxnSpPr/>
      </xdr:nvCxnSpPr>
      <xdr:spPr>
        <a:xfrm>
          <a:off x="3567545"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415636</xdr:colOff>
      <xdr:row>11</xdr:row>
      <xdr:rowOff>190501</xdr:rowOff>
    </xdr:from>
    <xdr:to>
      <xdr:col>7</xdr:col>
      <xdr:colOff>440421</xdr:colOff>
      <xdr:row>12</xdr:row>
      <xdr:rowOff>277091</xdr:rowOff>
    </xdr:to>
    <xdr:cxnSp macro="">
      <xdr:nvCxnSpPr>
        <xdr:cNvPr id="146" name="直線矢印コネクタ 145">
          <a:extLst>
            <a:ext uri="{FF2B5EF4-FFF2-40B4-BE49-F238E27FC236}">
              <a16:creationId xmlns:a16="http://schemas.microsoft.com/office/drawing/2014/main" id="{98168045-2B61-4A4E-AFFB-6D5BE0A9928C}"/>
            </a:ext>
          </a:extLst>
        </xdr:cNvPr>
        <xdr:cNvCxnSpPr/>
      </xdr:nvCxnSpPr>
      <xdr:spPr>
        <a:xfrm>
          <a:off x="5264727"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259772</xdr:colOff>
      <xdr:row>11</xdr:row>
      <xdr:rowOff>190501</xdr:rowOff>
    </xdr:from>
    <xdr:to>
      <xdr:col>9</xdr:col>
      <xdr:colOff>284557</xdr:colOff>
      <xdr:row>12</xdr:row>
      <xdr:rowOff>277091</xdr:rowOff>
    </xdr:to>
    <xdr:cxnSp macro="">
      <xdr:nvCxnSpPr>
        <xdr:cNvPr id="147" name="直線矢印コネクタ 146">
          <a:extLst>
            <a:ext uri="{FF2B5EF4-FFF2-40B4-BE49-F238E27FC236}">
              <a16:creationId xmlns:a16="http://schemas.microsoft.com/office/drawing/2014/main" id="{270CC81F-4C20-4863-A12B-2C1C542AC0D0}"/>
            </a:ext>
          </a:extLst>
        </xdr:cNvPr>
        <xdr:cNvCxnSpPr/>
      </xdr:nvCxnSpPr>
      <xdr:spPr>
        <a:xfrm>
          <a:off x="6494317"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103908</xdr:colOff>
      <xdr:row>11</xdr:row>
      <xdr:rowOff>190501</xdr:rowOff>
    </xdr:from>
    <xdr:to>
      <xdr:col>11</xdr:col>
      <xdr:colOff>128693</xdr:colOff>
      <xdr:row>12</xdr:row>
      <xdr:rowOff>277091</xdr:rowOff>
    </xdr:to>
    <xdr:cxnSp macro="">
      <xdr:nvCxnSpPr>
        <xdr:cNvPr id="148" name="直線矢印コネクタ 147">
          <a:extLst>
            <a:ext uri="{FF2B5EF4-FFF2-40B4-BE49-F238E27FC236}">
              <a16:creationId xmlns:a16="http://schemas.microsoft.com/office/drawing/2014/main" id="{169300EF-E0F8-4622-8476-D9532E8D388A}"/>
            </a:ext>
          </a:extLst>
        </xdr:cNvPr>
        <xdr:cNvCxnSpPr/>
      </xdr:nvCxnSpPr>
      <xdr:spPr>
        <a:xfrm>
          <a:off x="7723908"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692726</xdr:colOff>
      <xdr:row>11</xdr:row>
      <xdr:rowOff>190501</xdr:rowOff>
    </xdr:from>
    <xdr:to>
      <xdr:col>15</xdr:col>
      <xdr:colOff>24784</xdr:colOff>
      <xdr:row>12</xdr:row>
      <xdr:rowOff>277091</xdr:rowOff>
    </xdr:to>
    <xdr:cxnSp macro="">
      <xdr:nvCxnSpPr>
        <xdr:cNvPr id="149" name="直線矢印コネクタ 148">
          <a:extLst>
            <a:ext uri="{FF2B5EF4-FFF2-40B4-BE49-F238E27FC236}">
              <a16:creationId xmlns:a16="http://schemas.microsoft.com/office/drawing/2014/main" id="{F01B3B14-DC49-44EE-8C41-CDF416B8709B}"/>
            </a:ext>
          </a:extLst>
        </xdr:cNvPr>
        <xdr:cNvCxnSpPr/>
      </xdr:nvCxnSpPr>
      <xdr:spPr>
        <a:xfrm>
          <a:off x="10390908"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86590</xdr:colOff>
      <xdr:row>11</xdr:row>
      <xdr:rowOff>190501</xdr:rowOff>
    </xdr:from>
    <xdr:to>
      <xdr:col>19</xdr:col>
      <xdr:colOff>111375</xdr:colOff>
      <xdr:row>12</xdr:row>
      <xdr:rowOff>277091</xdr:rowOff>
    </xdr:to>
    <xdr:cxnSp macro="">
      <xdr:nvCxnSpPr>
        <xdr:cNvPr id="150" name="直線矢印コネクタ 149">
          <a:extLst>
            <a:ext uri="{FF2B5EF4-FFF2-40B4-BE49-F238E27FC236}">
              <a16:creationId xmlns:a16="http://schemas.microsoft.com/office/drawing/2014/main" id="{4854FF32-C781-4431-8B8E-95894409965C}"/>
            </a:ext>
          </a:extLst>
        </xdr:cNvPr>
        <xdr:cNvCxnSpPr/>
      </xdr:nvCxnSpPr>
      <xdr:spPr>
        <a:xfrm>
          <a:off x="13248408"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536862</xdr:colOff>
      <xdr:row>11</xdr:row>
      <xdr:rowOff>190501</xdr:rowOff>
    </xdr:from>
    <xdr:to>
      <xdr:col>24</xdr:col>
      <xdr:colOff>561647</xdr:colOff>
      <xdr:row>12</xdr:row>
      <xdr:rowOff>277091</xdr:rowOff>
    </xdr:to>
    <xdr:cxnSp macro="">
      <xdr:nvCxnSpPr>
        <xdr:cNvPr id="151" name="直線矢印コネクタ 150">
          <a:extLst>
            <a:ext uri="{FF2B5EF4-FFF2-40B4-BE49-F238E27FC236}">
              <a16:creationId xmlns:a16="http://schemas.microsoft.com/office/drawing/2014/main" id="{CDE050FF-0072-46F1-9755-E36965B9BE65}"/>
            </a:ext>
          </a:extLst>
        </xdr:cNvPr>
        <xdr:cNvCxnSpPr/>
      </xdr:nvCxnSpPr>
      <xdr:spPr>
        <a:xfrm>
          <a:off x="17162317"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329045</xdr:colOff>
      <xdr:row>11</xdr:row>
      <xdr:rowOff>190501</xdr:rowOff>
    </xdr:from>
    <xdr:to>
      <xdr:col>26</xdr:col>
      <xdr:colOff>353830</xdr:colOff>
      <xdr:row>12</xdr:row>
      <xdr:rowOff>277091</xdr:rowOff>
    </xdr:to>
    <xdr:cxnSp macro="">
      <xdr:nvCxnSpPr>
        <xdr:cNvPr id="152" name="直線矢印コネクタ 151">
          <a:extLst>
            <a:ext uri="{FF2B5EF4-FFF2-40B4-BE49-F238E27FC236}">
              <a16:creationId xmlns:a16="http://schemas.microsoft.com/office/drawing/2014/main" id="{84E03914-4145-498C-A39B-A6F589ED6D71}"/>
            </a:ext>
          </a:extLst>
        </xdr:cNvPr>
        <xdr:cNvCxnSpPr/>
      </xdr:nvCxnSpPr>
      <xdr:spPr>
        <a:xfrm>
          <a:off x="18339954"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398318</xdr:colOff>
      <xdr:row>11</xdr:row>
      <xdr:rowOff>190501</xdr:rowOff>
    </xdr:from>
    <xdr:to>
      <xdr:col>28</xdr:col>
      <xdr:colOff>423103</xdr:colOff>
      <xdr:row>12</xdr:row>
      <xdr:rowOff>277091</xdr:rowOff>
    </xdr:to>
    <xdr:cxnSp macro="">
      <xdr:nvCxnSpPr>
        <xdr:cNvPr id="153" name="直線矢印コネクタ 152">
          <a:extLst>
            <a:ext uri="{FF2B5EF4-FFF2-40B4-BE49-F238E27FC236}">
              <a16:creationId xmlns:a16="http://schemas.microsoft.com/office/drawing/2014/main" id="{4B4A499A-3EF1-4A00-AF63-99BBAAC6839D}"/>
            </a:ext>
          </a:extLst>
        </xdr:cNvPr>
        <xdr:cNvCxnSpPr/>
      </xdr:nvCxnSpPr>
      <xdr:spPr>
        <a:xfrm>
          <a:off x="19794682" y="3931228"/>
          <a:ext cx="24785" cy="5022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346363</xdr:colOff>
      <xdr:row>11</xdr:row>
      <xdr:rowOff>225138</xdr:rowOff>
    </xdr:from>
    <xdr:to>
      <xdr:col>24</xdr:col>
      <xdr:colOff>34635</xdr:colOff>
      <xdr:row>13</xdr:row>
      <xdr:rowOff>17319</xdr:rowOff>
    </xdr:to>
    <xdr:sp macro="" textlink="">
      <xdr:nvSpPr>
        <xdr:cNvPr id="154" name="左中かっこ 153">
          <a:extLst>
            <a:ext uri="{FF2B5EF4-FFF2-40B4-BE49-F238E27FC236}">
              <a16:creationId xmlns:a16="http://schemas.microsoft.com/office/drawing/2014/main" id="{FFFCE5BB-00A5-78E1-36AB-7C2375BF9EC0}"/>
            </a:ext>
          </a:extLst>
        </xdr:cNvPr>
        <xdr:cNvSpPr/>
      </xdr:nvSpPr>
      <xdr:spPr>
        <a:xfrm rot="5400000">
          <a:off x="15118772" y="3048001"/>
          <a:ext cx="623454" cy="2459182"/>
        </a:xfrm>
        <a:prstGeom prst="leftBrac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502227</xdr:colOff>
      <xdr:row>17</xdr:row>
      <xdr:rowOff>189482</xdr:rowOff>
    </xdr:from>
    <xdr:to>
      <xdr:col>10</xdr:col>
      <xdr:colOff>278108</xdr:colOff>
      <xdr:row>18</xdr:row>
      <xdr:rowOff>155864</xdr:rowOff>
    </xdr:to>
    <xdr:sp macro="" textlink="">
      <xdr:nvSpPr>
        <xdr:cNvPr id="156" name="正方形/長方形 155">
          <a:extLst>
            <a:ext uri="{FF2B5EF4-FFF2-40B4-BE49-F238E27FC236}">
              <a16:creationId xmlns:a16="http://schemas.microsoft.com/office/drawing/2014/main" id="{4B8B3F67-D936-4D63-B89C-EC3809658F20}"/>
            </a:ext>
          </a:extLst>
        </xdr:cNvPr>
        <xdr:cNvSpPr/>
      </xdr:nvSpPr>
      <xdr:spPr>
        <a:xfrm>
          <a:off x="6044045" y="6424027"/>
          <a:ext cx="1161336" cy="382019"/>
        </a:xfrm>
        <a:prstGeom prst="rect">
          <a:avLst/>
        </a:prstGeom>
        <a:noFill/>
        <a:ln w="762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18</xdr:col>
      <xdr:colOff>277091</xdr:colOff>
      <xdr:row>16</xdr:row>
      <xdr:rowOff>259773</xdr:rowOff>
    </xdr:from>
    <xdr:to>
      <xdr:col>20</xdr:col>
      <xdr:colOff>52973</xdr:colOff>
      <xdr:row>17</xdr:row>
      <xdr:rowOff>226156</xdr:rowOff>
    </xdr:to>
    <xdr:sp macro="" textlink="">
      <xdr:nvSpPr>
        <xdr:cNvPr id="157" name="正方形/長方形 156">
          <a:extLst>
            <a:ext uri="{FF2B5EF4-FFF2-40B4-BE49-F238E27FC236}">
              <a16:creationId xmlns:a16="http://schemas.microsoft.com/office/drawing/2014/main" id="{F9F792FC-36BC-4012-A24F-FC1F63453E12}"/>
            </a:ext>
          </a:extLst>
        </xdr:cNvPr>
        <xdr:cNvSpPr/>
      </xdr:nvSpPr>
      <xdr:spPr>
        <a:xfrm>
          <a:off x="12746182" y="6078682"/>
          <a:ext cx="1161336" cy="382019"/>
        </a:xfrm>
        <a:prstGeom prst="rect">
          <a:avLst/>
        </a:prstGeom>
        <a:noFill/>
        <a:ln w="762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27</xdr:col>
      <xdr:colOff>675409</xdr:colOff>
      <xdr:row>16</xdr:row>
      <xdr:rowOff>311727</xdr:rowOff>
    </xdr:from>
    <xdr:to>
      <xdr:col>29</xdr:col>
      <xdr:colOff>451290</xdr:colOff>
      <xdr:row>17</xdr:row>
      <xdr:rowOff>278110</xdr:rowOff>
    </xdr:to>
    <xdr:sp macro="" textlink="">
      <xdr:nvSpPr>
        <xdr:cNvPr id="158" name="正方形/長方形 157">
          <a:extLst>
            <a:ext uri="{FF2B5EF4-FFF2-40B4-BE49-F238E27FC236}">
              <a16:creationId xmlns:a16="http://schemas.microsoft.com/office/drawing/2014/main" id="{F1AFB86D-E26B-4250-80D9-3039BF8119DA}"/>
            </a:ext>
          </a:extLst>
        </xdr:cNvPr>
        <xdr:cNvSpPr/>
      </xdr:nvSpPr>
      <xdr:spPr>
        <a:xfrm>
          <a:off x="19379045" y="6130636"/>
          <a:ext cx="1161336" cy="382019"/>
        </a:xfrm>
        <a:prstGeom prst="rect">
          <a:avLst/>
        </a:prstGeom>
        <a:noFill/>
        <a:ln w="76200">
          <a:solidFill>
            <a:srgbClr val="7030A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8</xdr:col>
      <xdr:colOff>450273</xdr:colOff>
      <xdr:row>14</xdr:row>
      <xdr:rowOff>173183</xdr:rowOff>
    </xdr:from>
    <xdr:to>
      <xdr:col>10</xdr:col>
      <xdr:colOff>226154</xdr:colOff>
      <xdr:row>15</xdr:row>
      <xdr:rowOff>139566</xdr:rowOff>
    </xdr:to>
    <xdr:sp macro="" textlink="">
      <xdr:nvSpPr>
        <xdr:cNvPr id="159" name="正方形/長方形 158">
          <a:extLst>
            <a:ext uri="{FF2B5EF4-FFF2-40B4-BE49-F238E27FC236}">
              <a16:creationId xmlns:a16="http://schemas.microsoft.com/office/drawing/2014/main" id="{C4F4F0D8-4E2E-4684-86C9-BFB5F878C0FC}"/>
            </a:ext>
          </a:extLst>
        </xdr:cNvPr>
        <xdr:cNvSpPr/>
      </xdr:nvSpPr>
      <xdr:spPr>
        <a:xfrm>
          <a:off x="5992091" y="5992092"/>
          <a:ext cx="1161336" cy="382019"/>
        </a:xfrm>
        <a:prstGeom prst="rect">
          <a:avLst/>
        </a:prstGeom>
        <a:noFill/>
        <a:ln w="76200">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18</xdr:col>
      <xdr:colOff>259772</xdr:colOff>
      <xdr:row>14</xdr:row>
      <xdr:rowOff>173182</xdr:rowOff>
    </xdr:from>
    <xdr:to>
      <xdr:col>20</xdr:col>
      <xdr:colOff>35654</xdr:colOff>
      <xdr:row>15</xdr:row>
      <xdr:rowOff>139565</xdr:rowOff>
    </xdr:to>
    <xdr:sp macro="" textlink="">
      <xdr:nvSpPr>
        <xdr:cNvPr id="160" name="正方形/長方形 159">
          <a:extLst>
            <a:ext uri="{FF2B5EF4-FFF2-40B4-BE49-F238E27FC236}">
              <a16:creationId xmlns:a16="http://schemas.microsoft.com/office/drawing/2014/main" id="{7BAF32D9-659E-410D-B9F3-9E450374E561}"/>
            </a:ext>
          </a:extLst>
        </xdr:cNvPr>
        <xdr:cNvSpPr/>
      </xdr:nvSpPr>
      <xdr:spPr>
        <a:xfrm>
          <a:off x="12728863" y="5992091"/>
          <a:ext cx="1161336" cy="382019"/>
        </a:xfrm>
        <a:prstGeom prst="rect">
          <a:avLst/>
        </a:prstGeom>
        <a:noFill/>
        <a:ln w="76200">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25</xdr:col>
      <xdr:colOff>536864</xdr:colOff>
      <xdr:row>14</xdr:row>
      <xdr:rowOff>190500</xdr:rowOff>
    </xdr:from>
    <xdr:to>
      <xdr:col>27</xdr:col>
      <xdr:colOff>312746</xdr:colOff>
      <xdr:row>15</xdr:row>
      <xdr:rowOff>156883</xdr:rowOff>
    </xdr:to>
    <xdr:sp macro="" textlink="">
      <xdr:nvSpPr>
        <xdr:cNvPr id="161" name="正方形/長方形 160">
          <a:extLst>
            <a:ext uri="{FF2B5EF4-FFF2-40B4-BE49-F238E27FC236}">
              <a16:creationId xmlns:a16="http://schemas.microsoft.com/office/drawing/2014/main" id="{9E6598B6-FF04-4F54-8DF5-C1E09D5EBC33}"/>
            </a:ext>
          </a:extLst>
        </xdr:cNvPr>
        <xdr:cNvSpPr/>
      </xdr:nvSpPr>
      <xdr:spPr>
        <a:xfrm>
          <a:off x="17855046" y="6009409"/>
          <a:ext cx="1161336" cy="382019"/>
        </a:xfrm>
        <a:prstGeom prst="rect">
          <a:avLst/>
        </a:prstGeom>
        <a:noFill/>
        <a:ln w="76200">
          <a:solidFill>
            <a:srgbClr val="00B0F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editAs="oneCell">
    <xdr:from>
      <xdr:col>4</xdr:col>
      <xdr:colOff>0</xdr:colOff>
      <xdr:row>108</xdr:row>
      <xdr:rowOff>0</xdr:rowOff>
    </xdr:from>
    <xdr:to>
      <xdr:col>20</xdr:col>
      <xdr:colOff>205064</xdr:colOff>
      <xdr:row>129</xdr:row>
      <xdr:rowOff>397860</xdr:rowOff>
    </xdr:to>
    <xdr:pic>
      <xdr:nvPicPr>
        <xdr:cNvPr id="2" name="図 1">
          <a:extLst>
            <a:ext uri="{FF2B5EF4-FFF2-40B4-BE49-F238E27FC236}">
              <a16:creationId xmlns:a16="http://schemas.microsoft.com/office/drawing/2014/main" id="{8947AF82-078F-D97C-DFF0-EB8051D4E252}"/>
            </a:ext>
          </a:extLst>
        </xdr:cNvPr>
        <xdr:cNvPicPr>
          <a:picLocks noChangeAspect="1"/>
        </xdr:cNvPicPr>
      </xdr:nvPicPr>
      <xdr:blipFill>
        <a:blip xmlns:r="http://schemas.openxmlformats.org/officeDocument/2006/relationships" r:embed="rId6"/>
        <a:stretch>
          <a:fillRect/>
        </a:stretch>
      </xdr:blipFill>
      <xdr:spPr>
        <a:xfrm>
          <a:off x="2770909" y="44888727"/>
          <a:ext cx="11288700" cy="9126224"/>
        </a:xfrm>
        <a:prstGeom prst="rect">
          <a:avLst/>
        </a:prstGeom>
      </xdr:spPr>
    </xdr:pic>
    <xdr:clientData/>
  </xdr:twoCellAnchor>
  <xdr:twoCellAnchor editAs="oneCell">
    <xdr:from>
      <xdr:col>26</xdr:col>
      <xdr:colOff>432955</xdr:colOff>
      <xdr:row>109</xdr:row>
      <xdr:rowOff>363682</xdr:rowOff>
    </xdr:from>
    <xdr:to>
      <xdr:col>39</xdr:col>
      <xdr:colOff>658513</xdr:colOff>
      <xdr:row>128</xdr:row>
      <xdr:rowOff>173392</xdr:rowOff>
    </xdr:to>
    <xdr:pic>
      <xdr:nvPicPr>
        <xdr:cNvPr id="3" name="図 2">
          <a:extLst>
            <a:ext uri="{FF2B5EF4-FFF2-40B4-BE49-F238E27FC236}">
              <a16:creationId xmlns:a16="http://schemas.microsoft.com/office/drawing/2014/main" id="{EB00B273-0196-BEB9-75B3-58915520DA19}"/>
            </a:ext>
          </a:extLst>
        </xdr:cNvPr>
        <xdr:cNvPicPr>
          <a:picLocks noChangeAspect="1"/>
        </xdr:cNvPicPr>
      </xdr:nvPicPr>
      <xdr:blipFill>
        <a:blip xmlns:r="http://schemas.openxmlformats.org/officeDocument/2006/relationships" r:embed="rId7"/>
        <a:stretch>
          <a:fillRect/>
        </a:stretch>
      </xdr:blipFill>
      <xdr:spPr>
        <a:xfrm>
          <a:off x="18443864" y="45668046"/>
          <a:ext cx="9231013" cy="7706801"/>
        </a:xfrm>
        <a:prstGeom prst="rect">
          <a:avLst/>
        </a:prstGeom>
      </xdr:spPr>
    </xdr:pic>
    <xdr:clientData/>
  </xdr:twoCellAnchor>
  <xdr:twoCellAnchor>
    <xdr:from>
      <xdr:col>20</xdr:col>
      <xdr:colOff>121228</xdr:colOff>
      <xdr:row>117</xdr:row>
      <xdr:rowOff>207817</xdr:rowOff>
    </xdr:from>
    <xdr:to>
      <xdr:col>21</xdr:col>
      <xdr:colOff>225136</xdr:colOff>
      <xdr:row>129</xdr:row>
      <xdr:rowOff>294409</xdr:rowOff>
    </xdr:to>
    <xdr:sp macro="" textlink="">
      <xdr:nvSpPr>
        <xdr:cNvPr id="4" name="左中かっこ 3">
          <a:extLst>
            <a:ext uri="{FF2B5EF4-FFF2-40B4-BE49-F238E27FC236}">
              <a16:creationId xmlns:a16="http://schemas.microsoft.com/office/drawing/2014/main" id="{FD4BF481-4793-4DC4-AB23-2A2A64055004}"/>
            </a:ext>
          </a:extLst>
        </xdr:cNvPr>
        <xdr:cNvSpPr/>
      </xdr:nvSpPr>
      <xdr:spPr>
        <a:xfrm rot="10800000">
          <a:off x="13975773" y="48837272"/>
          <a:ext cx="796636" cy="5074228"/>
        </a:xfrm>
        <a:prstGeom prst="leftBrac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207818</xdr:colOff>
      <xdr:row>124</xdr:row>
      <xdr:rowOff>381001</xdr:rowOff>
    </xdr:from>
    <xdr:to>
      <xdr:col>7</xdr:col>
      <xdr:colOff>173182</xdr:colOff>
      <xdr:row>125</xdr:row>
      <xdr:rowOff>311729</xdr:rowOff>
    </xdr:to>
    <xdr:sp macro="" textlink="">
      <xdr:nvSpPr>
        <xdr:cNvPr id="7" name="正方形/長方形 6">
          <a:extLst>
            <a:ext uri="{FF2B5EF4-FFF2-40B4-BE49-F238E27FC236}">
              <a16:creationId xmlns:a16="http://schemas.microsoft.com/office/drawing/2014/main" id="{4F9C3DE9-FA23-4D05-9748-BE185C2A4BE8}"/>
            </a:ext>
          </a:extLst>
        </xdr:cNvPr>
        <xdr:cNvSpPr/>
      </xdr:nvSpPr>
      <xdr:spPr>
        <a:xfrm>
          <a:off x="2978727" y="51919910"/>
          <a:ext cx="2043546" cy="346364"/>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22</xdr:col>
      <xdr:colOff>86591</xdr:colOff>
      <xdr:row>116</xdr:row>
      <xdr:rowOff>138545</xdr:rowOff>
    </xdr:from>
    <xdr:to>
      <xdr:col>24</xdr:col>
      <xdr:colOff>640772</xdr:colOff>
      <xdr:row>121</xdr:row>
      <xdr:rowOff>86591</xdr:rowOff>
    </xdr:to>
    <xdr:sp macro="" textlink="">
      <xdr:nvSpPr>
        <xdr:cNvPr id="8" name="矢印: 右 7">
          <a:extLst>
            <a:ext uri="{FF2B5EF4-FFF2-40B4-BE49-F238E27FC236}">
              <a16:creationId xmlns:a16="http://schemas.microsoft.com/office/drawing/2014/main" id="{9C618BBA-7603-2B12-AA94-20DE6609376E}"/>
            </a:ext>
          </a:extLst>
        </xdr:cNvPr>
        <xdr:cNvSpPr/>
      </xdr:nvSpPr>
      <xdr:spPr>
        <a:xfrm>
          <a:off x="15326591" y="48352363"/>
          <a:ext cx="1939636" cy="2026228"/>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4</xdr:col>
      <xdr:colOff>0</xdr:colOff>
      <xdr:row>139</xdr:row>
      <xdr:rowOff>0</xdr:rowOff>
    </xdr:from>
    <xdr:to>
      <xdr:col>41</xdr:col>
      <xdr:colOff>497133</xdr:colOff>
      <xdr:row>148</xdr:row>
      <xdr:rowOff>138545</xdr:rowOff>
    </xdr:to>
    <xdr:pic>
      <xdr:nvPicPr>
        <xdr:cNvPr id="6" name="図 5">
          <a:extLst>
            <a:ext uri="{FF2B5EF4-FFF2-40B4-BE49-F238E27FC236}">
              <a16:creationId xmlns:a16="http://schemas.microsoft.com/office/drawing/2014/main" id="{07600124-084B-9C0A-7B5D-462551B93180}"/>
            </a:ext>
          </a:extLst>
        </xdr:cNvPr>
        <xdr:cNvPicPr>
          <a:picLocks noChangeAspect="1"/>
        </xdr:cNvPicPr>
      </xdr:nvPicPr>
      <xdr:blipFill>
        <a:blip xmlns:r="http://schemas.openxmlformats.org/officeDocument/2006/relationships" r:embed="rId8"/>
        <a:stretch>
          <a:fillRect/>
        </a:stretch>
      </xdr:blipFill>
      <xdr:spPr>
        <a:xfrm>
          <a:off x="2770909" y="57773455"/>
          <a:ext cx="26128042" cy="3879272"/>
        </a:xfrm>
        <a:prstGeom prst="rect">
          <a:avLst/>
        </a:prstGeom>
      </xdr:spPr>
    </xdr:pic>
    <xdr:clientData/>
  </xdr:twoCellAnchor>
  <xdr:twoCellAnchor>
    <xdr:from>
      <xdr:col>11</xdr:col>
      <xdr:colOff>277091</xdr:colOff>
      <xdr:row>146</xdr:row>
      <xdr:rowOff>34636</xdr:rowOff>
    </xdr:from>
    <xdr:to>
      <xdr:col>13</xdr:col>
      <xdr:colOff>623453</xdr:colOff>
      <xdr:row>147</xdr:row>
      <xdr:rowOff>0</xdr:rowOff>
    </xdr:to>
    <xdr:sp macro="" textlink="">
      <xdr:nvSpPr>
        <xdr:cNvPr id="9" name="正方形/長方形 8">
          <a:extLst>
            <a:ext uri="{FF2B5EF4-FFF2-40B4-BE49-F238E27FC236}">
              <a16:creationId xmlns:a16="http://schemas.microsoft.com/office/drawing/2014/main" id="{5AE22D2E-D0A0-4167-8CF5-12EAF6DD367E}"/>
            </a:ext>
          </a:extLst>
        </xdr:cNvPr>
        <xdr:cNvSpPr/>
      </xdr:nvSpPr>
      <xdr:spPr>
        <a:xfrm>
          <a:off x="7897091" y="60717545"/>
          <a:ext cx="1731817"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11</xdr:col>
      <xdr:colOff>329046</xdr:colOff>
      <xdr:row>140</xdr:row>
      <xdr:rowOff>415635</xdr:rowOff>
    </xdr:from>
    <xdr:to>
      <xdr:col>13</xdr:col>
      <xdr:colOff>675408</xdr:colOff>
      <xdr:row>141</xdr:row>
      <xdr:rowOff>380999</xdr:rowOff>
    </xdr:to>
    <xdr:sp macro="" textlink="">
      <xdr:nvSpPr>
        <xdr:cNvPr id="10" name="正方形/長方形 9">
          <a:extLst>
            <a:ext uri="{FF2B5EF4-FFF2-40B4-BE49-F238E27FC236}">
              <a16:creationId xmlns:a16="http://schemas.microsoft.com/office/drawing/2014/main" id="{CC6EA267-B576-4A81-A9FD-E311CA01247B}"/>
            </a:ext>
          </a:extLst>
        </xdr:cNvPr>
        <xdr:cNvSpPr/>
      </xdr:nvSpPr>
      <xdr:spPr>
        <a:xfrm>
          <a:off x="7949046" y="58604726"/>
          <a:ext cx="1731817"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6</xdr:col>
      <xdr:colOff>294409</xdr:colOff>
      <xdr:row>137</xdr:row>
      <xdr:rowOff>0</xdr:rowOff>
    </xdr:from>
    <xdr:to>
      <xdr:col>11</xdr:col>
      <xdr:colOff>484909</xdr:colOff>
      <xdr:row>141</xdr:row>
      <xdr:rowOff>173182</xdr:rowOff>
    </xdr:to>
    <xdr:cxnSp macro="">
      <xdr:nvCxnSpPr>
        <xdr:cNvPr id="11" name="直線矢印コネクタ 10">
          <a:extLst>
            <a:ext uri="{FF2B5EF4-FFF2-40B4-BE49-F238E27FC236}">
              <a16:creationId xmlns:a16="http://schemas.microsoft.com/office/drawing/2014/main" id="{35DD8FE2-9CCE-4E66-A264-4AEE2CF0421F}"/>
            </a:ext>
          </a:extLst>
        </xdr:cNvPr>
        <xdr:cNvCxnSpPr/>
      </xdr:nvCxnSpPr>
      <xdr:spPr>
        <a:xfrm>
          <a:off x="4450773" y="56942182"/>
          <a:ext cx="3654136" cy="1835727"/>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225136</xdr:colOff>
      <xdr:row>146</xdr:row>
      <xdr:rowOff>242456</xdr:rowOff>
    </xdr:from>
    <xdr:to>
      <xdr:col>12</xdr:col>
      <xdr:colOff>658091</xdr:colOff>
      <xdr:row>149</xdr:row>
      <xdr:rowOff>121227</xdr:rowOff>
    </xdr:to>
    <xdr:cxnSp macro="">
      <xdr:nvCxnSpPr>
        <xdr:cNvPr id="13" name="直線矢印コネクタ 12">
          <a:extLst>
            <a:ext uri="{FF2B5EF4-FFF2-40B4-BE49-F238E27FC236}">
              <a16:creationId xmlns:a16="http://schemas.microsoft.com/office/drawing/2014/main" id="{EC0946B2-77FE-4C66-9E1F-A23700779238}"/>
            </a:ext>
          </a:extLst>
        </xdr:cNvPr>
        <xdr:cNvCxnSpPr/>
      </xdr:nvCxnSpPr>
      <xdr:spPr>
        <a:xfrm flipH="1" flipV="1">
          <a:off x="8537863" y="60925365"/>
          <a:ext cx="432955" cy="1125680"/>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502227</xdr:colOff>
      <xdr:row>140</xdr:row>
      <xdr:rowOff>398318</xdr:rowOff>
    </xdr:from>
    <xdr:to>
      <xdr:col>25</xdr:col>
      <xdr:colOff>155862</xdr:colOff>
      <xdr:row>141</xdr:row>
      <xdr:rowOff>363682</xdr:rowOff>
    </xdr:to>
    <xdr:sp macro="" textlink="">
      <xdr:nvSpPr>
        <xdr:cNvPr id="16" name="正方形/長方形 15">
          <a:extLst>
            <a:ext uri="{FF2B5EF4-FFF2-40B4-BE49-F238E27FC236}">
              <a16:creationId xmlns:a16="http://schemas.microsoft.com/office/drawing/2014/main" id="{807C10E9-91FD-4DB2-9CE4-5671506E2FBC}"/>
            </a:ext>
          </a:extLst>
        </xdr:cNvPr>
        <xdr:cNvSpPr/>
      </xdr:nvSpPr>
      <xdr:spPr>
        <a:xfrm>
          <a:off x="15742227" y="58587409"/>
          <a:ext cx="1731817"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22</xdr:col>
      <xdr:colOff>536863</xdr:colOff>
      <xdr:row>145</xdr:row>
      <xdr:rowOff>155864</xdr:rowOff>
    </xdr:from>
    <xdr:to>
      <xdr:col>25</xdr:col>
      <xdr:colOff>190498</xdr:colOff>
      <xdr:row>146</xdr:row>
      <xdr:rowOff>121228</xdr:rowOff>
    </xdr:to>
    <xdr:sp macro="" textlink="">
      <xdr:nvSpPr>
        <xdr:cNvPr id="17" name="正方形/長方形 16">
          <a:extLst>
            <a:ext uri="{FF2B5EF4-FFF2-40B4-BE49-F238E27FC236}">
              <a16:creationId xmlns:a16="http://schemas.microsoft.com/office/drawing/2014/main" id="{F6813194-2EAF-4886-B12B-1E1669D0725B}"/>
            </a:ext>
          </a:extLst>
        </xdr:cNvPr>
        <xdr:cNvSpPr/>
      </xdr:nvSpPr>
      <xdr:spPr>
        <a:xfrm>
          <a:off x="15776863" y="60423137"/>
          <a:ext cx="1731817" cy="38100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23</xdr:col>
      <xdr:colOff>606137</xdr:colOff>
      <xdr:row>145</xdr:row>
      <xdr:rowOff>346363</xdr:rowOff>
    </xdr:from>
    <xdr:to>
      <xdr:col>24</xdr:col>
      <xdr:colOff>398318</xdr:colOff>
      <xdr:row>149</xdr:row>
      <xdr:rowOff>69273</xdr:rowOff>
    </xdr:to>
    <xdr:cxnSp macro="">
      <xdr:nvCxnSpPr>
        <xdr:cNvPr id="18" name="直線矢印コネクタ 17">
          <a:extLst>
            <a:ext uri="{FF2B5EF4-FFF2-40B4-BE49-F238E27FC236}">
              <a16:creationId xmlns:a16="http://schemas.microsoft.com/office/drawing/2014/main" id="{03B104C6-A6F7-410B-8A96-328DDAAFAB2A}"/>
            </a:ext>
          </a:extLst>
        </xdr:cNvPr>
        <xdr:cNvCxnSpPr/>
      </xdr:nvCxnSpPr>
      <xdr:spPr>
        <a:xfrm flipH="1" flipV="1">
          <a:off x="16538864" y="60613636"/>
          <a:ext cx="484909" cy="1385455"/>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450274</xdr:colOff>
      <xdr:row>137</xdr:row>
      <xdr:rowOff>86589</xdr:rowOff>
    </xdr:from>
    <xdr:to>
      <xdr:col>24</xdr:col>
      <xdr:colOff>0</xdr:colOff>
      <xdr:row>141</xdr:row>
      <xdr:rowOff>121228</xdr:rowOff>
    </xdr:to>
    <xdr:cxnSp macro="">
      <xdr:nvCxnSpPr>
        <xdr:cNvPr id="20" name="直線矢印コネクタ 19">
          <a:extLst>
            <a:ext uri="{FF2B5EF4-FFF2-40B4-BE49-F238E27FC236}">
              <a16:creationId xmlns:a16="http://schemas.microsoft.com/office/drawing/2014/main" id="{58E5518D-A022-4173-9FA0-6C3A18F42C12}"/>
            </a:ext>
          </a:extLst>
        </xdr:cNvPr>
        <xdr:cNvCxnSpPr/>
      </xdr:nvCxnSpPr>
      <xdr:spPr>
        <a:xfrm>
          <a:off x="16383001" y="57028771"/>
          <a:ext cx="242454" cy="1697184"/>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42</xdr:col>
      <xdr:colOff>64943</xdr:colOff>
      <xdr:row>102</xdr:row>
      <xdr:rowOff>333374</xdr:rowOff>
    </xdr:from>
    <xdr:to>
      <xdr:col>53</xdr:col>
      <xdr:colOff>324715</xdr:colOff>
      <xdr:row>129</xdr:row>
      <xdr:rowOff>329547</xdr:rowOff>
    </xdr:to>
    <xdr:pic>
      <xdr:nvPicPr>
        <xdr:cNvPr id="24" name="図 23">
          <a:extLst>
            <a:ext uri="{FF2B5EF4-FFF2-40B4-BE49-F238E27FC236}">
              <a16:creationId xmlns:a16="http://schemas.microsoft.com/office/drawing/2014/main" id="{6194DACB-6310-0FC7-0F44-B6FB81091206}"/>
            </a:ext>
          </a:extLst>
        </xdr:cNvPr>
        <xdr:cNvPicPr>
          <a:picLocks noChangeAspect="1"/>
        </xdr:cNvPicPr>
      </xdr:nvPicPr>
      <xdr:blipFill>
        <a:blip xmlns:r="http://schemas.openxmlformats.org/officeDocument/2006/relationships" r:embed="rId9"/>
        <a:stretch>
          <a:fillRect/>
        </a:stretch>
      </xdr:blipFill>
      <xdr:spPr>
        <a:xfrm>
          <a:off x="29068568" y="44053124"/>
          <a:ext cx="7855960" cy="11569048"/>
        </a:xfrm>
        <a:prstGeom prst="rect">
          <a:avLst/>
        </a:prstGeom>
      </xdr:spPr>
    </xdr:pic>
    <xdr:clientData/>
  </xdr:twoCellAnchor>
  <xdr:twoCellAnchor>
    <xdr:from>
      <xdr:col>42</xdr:col>
      <xdr:colOff>309563</xdr:colOff>
      <xdr:row>111</xdr:row>
      <xdr:rowOff>285750</xdr:rowOff>
    </xdr:from>
    <xdr:to>
      <xdr:col>48</xdr:col>
      <xdr:colOff>0</xdr:colOff>
      <xdr:row>112</xdr:row>
      <xdr:rowOff>261937</xdr:rowOff>
    </xdr:to>
    <xdr:sp macro="" textlink="">
      <xdr:nvSpPr>
        <xdr:cNvPr id="25" name="正方形/長方形 24">
          <a:extLst>
            <a:ext uri="{FF2B5EF4-FFF2-40B4-BE49-F238E27FC236}">
              <a16:creationId xmlns:a16="http://schemas.microsoft.com/office/drawing/2014/main" id="{88885FCF-5AED-4FFD-A799-2D3F93ED8418}"/>
            </a:ext>
          </a:extLst>
        </xdr:cNvPr>
        <xdr:cNvSpPr/>
      </xdr:nvSpPr>
      <xdr:spPr>
        <a:xfrm>
          <a:off x="29313188" y="47863125"/>
          <a:ext cx="3833812" cy="404812"/>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48</xdr:col>
      <xdr:colOff>238125</xdr:colOff>
      <xdr:row>110</xdr:row>
      <xdr:rowOff>309562</xdr:rowOff>
    </xdr:from>
    <xdr:to>
      <xdr:col>56</xdr:col>
      <xdr:colOff>500063</xdr:colOff>
      <xdr:row>112</xdr:row>
      <xdr:rowOff>261937</xdr:rowOff>
    </xdr:to>
    <xdr:sp macro="" textlink="">
      <xdr:nvSpPr>
        <xdr:cNvPr id="26" name="吹き出し: 四角形 25">
          <a:extLst>
            <a:ext uri="{FF2B5EF4-FFF2-40B4-BE49-F238E27FC236}">
              <a16:creationId xmlns:a16="http://schemas.microsoft.com/office/drawing/2014/main" id="{15905878-765D-46AF-A278-ED15E6AFA126}"/>
            </a:ext>
          </a:extLst>
        </xdr:cNvPr>
        <xdr:cNvSpPr/>
      </xdr:nvSpPr>
      <xdr:spPr>
        <a:xfrm>
          <a:off x="33385125" y="47458312"/>
          <a:ext cx="5786438" cy="809625"/>
        </a:xfrm>
        <a:prstGeom prst="wedgeRectCallout">
          <a:avLst>
            <a:gd name="adj1" fmla="val -80463"/>
            <a:gd name="adj2" fmla="val 24948"/>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3000" baseline="0">
              <a:solidFill>
                <a:srgbClr val="FF0000"/>
              </a:solidFill>
            </a:rPr>
            <a:t>do not delete</a:t>
          </a:r>
          <a:r>
            <a:rPr kumimoji="1" lang="ja-JP" altLang="en-US" sz="3000" baseline="0">
              <a:solidFill>
                <a:srgbClr val="FF0000"/>
              </a:solidFill>
            </a:rPr>
            <a:t>　</a:t>
          </a:r>
          <a:r>
            <a:rPr kumimoji="1" lang="en-US" altLang="ja-JP" sz="3000" baseline="0">
              <a:solidFill>
                <a:srgbClr val="FF0000"/>
              </a:solidFill>
            </a:rPr>
            <a:t>/</a:t>
          </a:r>
          <a:r>
            <a:rPr kumimoji="1" lang="ja-JP" altLang="en-US" sz="3000" baseline="0">
              <a:solidFill>
                <a:srgbClr val="FF0000"/>
              </a:solidFill>
            </a:rPr>
            <a:t>　</a:t>
          </a:r>
          <a:r>
            <a:rPr kumimoji="1" lang="th-TH" altLang="ja-JP" sz="3000" baseline="0">
              <a:solidFill>
                <a:srgbClr val="FF0000"/>
              </a:solidFill>
            </a:rPr>
            <a:t>อย่าลบ</a:t>
          </a:r>
          <a:endParaRPr kumimoji="1" lang="en-US" altLang="ja-JP" sz="3000" baseline="0">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737153</xdr:colOff>
      <xdr:row>110</xdr:row>
      <xdr:rowOff>24848</xdr:rowOff>
    </xdr:from>
    <xdr:to>
      <xdr:col>13</xdr:col>
      <xdr:colOff>973220</xdr:colOff>
      <xdr:row>115</xdr:row>
      <xdr:rowOff>192480</xdr:rowOff>
    </xdr:to>
    <xdr:pic>
      <xdr:nvPicPr>
        <xdr:cNvPr id="4" name="図 3">
          <a:extLst>
            <a:ext uri="{FF2B5EF4-FFF2-40B4-BE49-F238E27FC236}">
              <a16:creationId xmlns:a16="http://schemas.microsoft.com/office/drawing/2014/main" id="{01C18117-38BF-41DE-8F0E-CA5A1AEEBCD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670196" y="23116761"/>
          <a:ext cx="1246546" cy="123608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67236</xdr:colOff>
      <xdr:row>16</xdr:row>
      <xdr:rowOff>212912</xdr:rowOff>
    </xdr:from>
    <xdr:to>
      <xdr:col>13</xdr:col>
      <xdr:colOff>82924</xdr:colOff>
      <xdr:row>49</xdr:row>
      <xdr:rowOff>129988</xdr:rowOff>
    </xdr:to>
    <xdr:pic>
      <xdr:nvPicPr>
        <xdr:cNvPr id="3" name="図 2">
          <a:extLst>
            <a:ext uri="{FF2B5EF4-FFF2-40B4-BE49-F238E27FC236}">
              <a16:creationId xmlns:a16="http://schemas.microsoft.com/office/drawing/2014/main" id="{2D53B60B-2A47-EA85-8F03-6A2C2C4E803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17912" y="3978088"/>
          <a:ext cx="7747747" cy="7682753"/>
        </a:xfrm>
        <a:prstGeom prst="rect">
          <a:avLst/>
        </a:prstGeom>
      </xdr:spPr>
    </xdr:pic>
    <xdr:clientData/>
  </xdr:twoCellAnchor>
  <xdr:twoCellAnchor>
    <xdr:from>
      <xdr:col>11</xdr:col>
      <xdr:colOff>588309</xdr:colOff>
      <xdr:row>54</xdr:row>
      <xdr:rowOff>149678</xdr:rowOff>
    </xdr:from>
    <xdr:to>
      <xdr:col>13</xdr:col>
      <xdr:colOff>360989</xdr:colOff>
      <xdr:row>56</xdr:row>
      <xdr:rowOff>67236</xdr:rowOff>
    </xdr:to>
    <xdr:sp macro="" textlink="">
      <xdr:nvSpPr>
        <xdr:cNvPr id="2" name="正方形/長方形 1">
          <a:extLst>
            <a:ext uri="{FF2B5EF4-FFF2-40B4-BE49-F238E27FC236}">
              <a16:creationId xmlns:a16="http://schemas.microsoft.com/office/drawing/2014/main" id="{DA5E9DC9-9BC0-4249-A428-3697121E7691}"/>
            </a:ext>
          </a:extLst>
        </xdr:cNvPr>
        <xdr:cNvSpPr/>
      </xdr:nvSpPr>
      <xdr:spPr>
        <a:xfrm>
          <a:off x="8107456" y="12857149"/>
          <a:ext cx="1139798" cy="38820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500" b="1">
            <a:solidFill>
              <a:srgbClr val="FF0000"/>
            </a:solidFill>
          </a:endParaRPr>
        </a:p>
      </xdr:txBody>
    </xdr:sp>
    <xdr:clientData/>
  </xdr:twoCellAnchor>
  <xdr:twoCellAnchor>
    <xdr:from>
      <xdr:col>10</xdr:col>
      <xdr:colOff>182495</xdr:colOff>
      <xdr:row>49</xdr:row>
      <xdr:rowOff>196905</xdr:rowOff>
    </xdr:from>
    <xdr:to>
      <xdr:col>15</xdr:col>
      <xdr:colOff>443433</xdr:colOff>
      <xdr:row>77</xdr:row>
      <xdr:rowOff>58430</xdr:rowOff>
    </xdr:to>
    <xdr:cxnSp macro="">
      <xdr:nvCxnSpPr>
        <xdr:cNvPr id="4" name="コネクタ: カギ線 3">
          <a:extLst>
            <a:ext uri="{FF2B5EF4-FFF2-40B4-BE49-F238E27FC236}">
              <a16:creationId xmlns:a16="http://schemas.microsoft.com/office/drawing/2014/main" id="{A17D491C-E100-4FCD-BCFF-6DB0CAD27A70}"/>
            </a:ext>
          </a:extLst>
        </xdr:cNvPr>
        <xdr:cNvCxnSpPr/>
      </xdr:nvCxnSpPr>
      <xdr:spPr>
        <a:xfrm flipV="1">
          <a:off x="7018083" y="11727758"/>
          <a:ext cx="3678732" cy="6450584"/>
        </a:xfrm>
        <a:prstGeom prst="bentConnector3">
          <a:avLst>
            <a:gd name="adj1" fmla="val 50000"/>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571500</xdr:colOff>
      <xdr:row>52</xdr:row>
      <xdr:rowOff>212911</xdr:rowOff>
    </xdr:from>
    <xdr:to>
      <xdr:col>17</xdr:col>
      <xdr:colOff>456238</xdr:colOff>
      <xdr:row>53</xdr:row>
      <xdr:rowOff>222517</xdr:rowOff>
    </xdr:to>
    <xdr:cxnSp macro="">
      <xdr:nvCxnSpPr>
        <xdr:cNvPr id="5" name="直線矢印コネクタ 4">
          <a:extLst>
            <a:ext uri="{FF2B5EF4-FFF2-40B4-BE49-F238E27FC236}">
              <a16:creationId xmlns:a16="http://schemas.microsoft.com/office/drawing/2014/main" id="{5C7CCB7C-B544-484A-B849-CE564092AD96}"/>
            </a:ext>
          </a:extLst>
        </xdr:cNvPr>
        <xdr:cNvCxnSpPr/>
      </xdr:nvCxnSpPr>
      <xdr:spPr>
        <a:xfrm flipH="1">
          <a:off x="10824882" y="12449735"/>
          <a:ext cx="1251856" cy="244929"/>
        </a:xfrm>
        <a:prstGeom prst="straightConnector1">
          <a:avLst/>
        </a:prstGeom>
        <a:ln w="1905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145676</xdr:colOff>
      <xdr:row>50</xdr:row>
      <xdr:rowOff>67235</xdr:rowOff>
    </xdr:from>
    <xdr:to>
      <xdr:col>23</xdr:col>
      <xdr:colOff>481852</xdr:colOff>
      <xdr:row>58</xdr:row>
      <xdr:rowOff>28814</xdr:rowOff>
    </xdr:to>
    <xdr:sp macro="" textlink="">
      <xdr:nvSpPr>
        <xdr:cNvPr id="6" name="吹き出し: 四角形 5">
          <a:extLst>
            <a:ext uri="{FF2B5EF4-FFF2-40B4-BE49-F238E27FC236}">
              <a16:creationId xmlns:a16="http://schemas.microsoft.com/office/drawing/2014/main" id="{E820111F-49FC-4D7F-BC06-CB02CF28CDED}"/>
            </a:ext>
          </a:extLst>
        </xdr:cNvPr>
        <xdr:cNvSpPr/>
      </xdr:nvSpPr>
      <xdr:spPr>
        <a:xfrm>
          <a:off x="11082617" y="11833411"/>
          <a:ext cx="5121088" cy="1844168"/>
        </a:xfrm>
        <a:prstGeom prst="wedgeRectCallout">
          <a:avLst>
            <a:gd name="adj1" fmla="val 27225"/>
            <a:gd name="adj2" fmla="val 72168"/>
          </a:avLst>
        </a:prstGeom>
        <a:solidFill>
          <a:srgbClr val="FFFF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2000" baseline="0">
            <a:solidFill>
              <a:srgbClr val="FF0000"/>
            </a:solidFill>
          </a:endParaRPr>
        </a:p>
      </xdr:txBody>
    </xdr:sp>
    <xdr:clientData/>
  </xdr:twoCellAnchor>
  <xdr:twoCellAnchor>
    <xdr:from>
      <xdr:col>9</xdr:col>
      <xdr:colOff>0</xdr:colOff>
      <xdr:row>51</xdr:row>
      <xdr:rowOff>0</xdr:rowOff>
    </xdr:from>
    <xdr:to>
      <xdr:col>10</xdr:col>
      <xdr:colOff>632623</xdr:colOff>
      <xdr:row>54</xdr:row>
      <xdr:rowOff>90665</xdr:rowOff>
    </xdr:to>
    <xdr:sp macro="" textlink="">
      <xdr:nvSpPr>
        <xdr:cNvPr id="7" name="左中かっこ 6">
          <a:extLst>
            <a:ext uri="{FF2B5EF4-FFF2-40B4-BE49-F238E27FC236}">
              <a16:creationId xmlns:a16="http://schemas.microsoft.com/office/drawing/2014/main" id="{8B2C9961-15A5-4A8B-903D-F3EF0AD68465}"/>
            </a:ext>
          </a:extLst>
        </xdr:cNvPr>
        <xdr:cNvSpPr/>
      </xdr:nvSpPr>
      <xdr:spPr>
        <a:xfrm rot="5400000">
          <a:off x="6411802" y="11741727"/>
          <a:ext cx="796636" cy="1316182"/>
        </a:xfrm>
        <a:prstGeom prst="leftBrace">
          <a:avLst/>
        </a:prstGeom>
        <a:ln w="19050">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0</xdr:colOff>
      <xdr:row>51</xdr:row>
      <xdr:rowOff>0</xdr:rowOff>
    </xdr:from>
    <xdr:to>
      <xdr:col>9</xdr:col>
      <xdr:colOff>572519</xdr:colOff>
      <xdr:row>59</xdr:row>
      <xdr:rowOff>143640</xdr:rowOff>
    </xdr:to>
    <xdr:sp macro="" textlink="">
      <xdr:nvSpPr>
        <xdr:cNvPr id="8" name="矢印: 右 7">
          <a:extLst>
            <a:ext uri="{FF2B5EF4-FFF2-40B4-BE49-F238E27FC236}">
              <a16:creationId xmlns:a16="http://schemas.microsoft.com/office/drawing/2014/main" id="{D7917CD2-A88C-490F-B2E2-C1D91BA5CB69}"/>
            </a:ext>
          </a:extLst>
        </xdr:cNvPr>
        <xdr:cNvSpPr/>
      </xdr:nvSpPr>
      <xdr:spPr>
        <a:xfrm>
          <a:off x="4784912" y="12001500"/>
          <a:ext cx="1939636" cy="2026228"/>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5</xdr:col>
      <xdr:colOff>437029</xdr:colOff>
      <xdr:row>0</xdr:row>
      <xdr:rowOff>112059</xdr:rowOff>
    </xdr:from>
    <xdr:to>
      <xdr:col>10</xdr:col>
      <xdr:colOff>143871</xdr:colOff>
      <xdr:row>16</xdr:row>
      <xdr:rowOff>43099</xdr:rowOff>
    </xdr:to>
    <xdr:pic>
      <xdr:nvPicPr>
        <xdr:cNvPr id="9" name="図 8">
          <a:extLst>
            <a:ext uri="{FF2B5EF4-FFF2-40B4-BE49-F238E27FC236}">
              <a16:creationId xmlns:a16="http://schemas.microsoft.com/office/drawing/2014/main" id="{751DEA41-9D4E-2FA7-82D7-F1D614E6A119}"/>
            </a:ext>
          </a:extLst>
        </xdr:cNvPr>
        <xdr:cNvPicPr>
          <a:picLocks noChangeAspect="1"/>
        </xdr:cNvPicPr>
      </xdr:nvPicPr>
      <xdr:blipFill>
        <a:blip xmlns:r="http://schemas.openxmlformats.org/officeDocument/2006/relationships" r:embed="rId2"/>
        <a:stretch>
          <a:fillRect/>
        </a:stretch>
      </xdr:blipFill>
      <xdr:spPr>
        <a:xfrm>
          <a:off x="4751294" y="112059"/>
          <a:ext cx="3124636" cy="369621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www.japanprivateguide.jp/" TargetMode="External"/><Relationship Id="rId1" Type="http://schemas.openxmlformats.org/officeDocument/2006/relationships/hyperlink" Target="mailto:japanprivateguide999@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3DD51B-6706-4FB9-BD60-00E11EACD8F6}">
  <sheetPr codeName="Sheet1"/>
  <dimension ref="A1:AC61"/>
  <sheetViews>
    <sheetView zoomScale="85" zoomScaleNormal="85" workbookViewId="0">
      <pane ySplit="8" topLeftCell="A9" activePane="bottomLeft" state="frozen"/>
      <selection pane="bottomLeft" activeCell="AA11" sqref="AA11"/>
    </sheetView>
  </sheetViews>
  <sheetFormatPr defaultRowHeight="18.75"/>
  <cols>
    <col min="1" max="1" width="3" customWidth="1"/>
    <col min="2" max="2" width="4.875" customWidth="1"/>
    <col min="3" max="3" width="7.625" bestFit="1" customWidth="1"/>
    <col min="4" max="4" width="15.375" bestFit="1" customWidth="1"/>
    <col min="5" max="5" width="21.125" bestFit="1" customWidth="1"/>
    <col min="6" max="6" width="14.375" bestFit="1" customWidth="1"/>
    <col min="7" max="9" width="25.25" customWidth="1"/>
    <col min="10" max="10" width="12.375" bestFit="1" customWidth="1"/>
    <col min="11" max="11" width="21.25" customWidth="1"/>
    <col min="12" max="12" width="44.375" customWidth="1"/>
    <col min="13" max="13" width="17.75" customWidth="1"/>
    <col min="14" max="14" width="3.5" customWidth="1"/>
    <col min="15" max="26" width="0.625" customWidth="1"/>
    <col min="27" max="27" width="23" customWidth="1"/>
    <col min="28" max="29" width="4.375" customWidth="1"/>
  </cols>
  <sheetData>
    <row r="1" spans="1:29">
      <c r="A1" t="str" cm="1">
        <f t="array" aca="1" ref="A1" ca="1">RIGHT(CELL("filename",A1),LEN(CELL("filename",A1))-FIND("]",CELL("filename",A1)))</f>
        <v>update history</v>
      </c>
      <c r="AB1" t="s">
        <v>256</v>
      </c>
      <c r="AC1" t="s">
        <v>256</v>
      </c>
    </row>
    <row r="2" spans="1:29" ht="3" customHeight="1"/>
    <row r="3" spans="1:29" ht="3" customHeight="1"/>
    <row r="4" spans="1:29" ht="3" customHeight="1"/>
    <row r="5" spans="1:29" ht="3" customHeight="1"/>
    <row r="6" spans="1:29" ht="3" customHeight="1"/>
    <row r="7" spans="1:29" ht="22.5" customHeight="1">
      <c r="B7" s="104"/>
      <c r="C7" s="105" t="s">
        <v>195</v>
      </c>
      <c r="D7" s="105" t="s">
        <v>200</v>
      </c>
      <c r="E7" s="105" t="s">
        <v>196</v>
      </c>
      <c r="F7" s="105" t="s">
        <v>258</v>
      </c>
      <c r="G7" s="108" t="s">
        <v>257</v>
      </c>
      <c r="H7" s="109"/>
      <c r="I7" s="110"/>
      <c r="J7" s="105" t="s">
        <v>198</v>
      </c>
      <c r="K7" s="105" t="s">
        <v>197</v>
      </c>
      <c r="L7" s="105" t="s">
        <v>249</v>
      </c>
      <c r="M7" s="105" t="s">
        <v>199</v>
      </c>
    </row>
    <row r="8" spans="1:29">
      <c r="B8" s="106"/>
      <c r="C8" s="107"/>
      <c r="D8" s="107"/>
      <c r="E8" s="107"/>
      <c r="F8" s="107"/>
      <c r="G8" s="90" t="s">
        <v>107</v>
      </c>
      <c r="H8" s="90" t="s">
        <v>108</v>
      </c>
      <c r="I8" s="90" t="s">
        <v>109</v>
      </c>
      <c r="J8" s="107"/>
      <c r="K8" s="107"/>
      <c r="L8" s="107"/>
      <c r="M8" s="107"/>
      <c r="AB8" t="str">
        <f>AB1&amp;F7</f>
        <v>■changes sheet</v>
      </c>
      <c r="AC8" t="str">
        <f>AC1&amp;G7</f>
        <v>■changes information</v>
      </c>
    </row>
    <row r="9" spans="1:29" ht="19.5" customHeight="1">
      <c r="B9" s="99">
        <f>ROW()-8</f>
        <v>1</v>
      </c>
      <c r="C9" s="100">
        <v>1</v>
      </c>
      <c r="D9" s="97" t="str">
        <f>IF(C9="","",D$60&amp;TEXT(C9,"000")&amp;D$61)</f>
        <v>ver001_doc.xlsx</v>
      </c>
      <c r="E9" s="98">
        <v>45336</v>
      </c>
      <c r="F9" s="97" t="s">
        <v>94</v>
      </c>
      <c r="G9" s="101" t="s">
        <v>201</v>
      </c>
      <c r="H9" s="101" t="s">
        <v>201</v>
      </c>
      <c r="I9" s="101" t="s">
        <v>201</v>
      </c>
      <c r="J9" s="97"/>
      <c r="K9" s="97" t="s">
        <v>202</v>
      </c>
      <c r="L9" s="97"/>
      <c r="M9" s="97"/>
      <c r="AA9" s="111" t="str">
        <f>_xlfn.TEXTJOIN(CHAR(10),TRUE,AB9:AC9)</f>
        <v>■changes sheet
Itinerary
■changes information
create a new entry
create a new entry
create a new entry</v>
      </c>
      <c r="AB9" s="111" t="str">
        <f>IF(F9="","",_xlfn.TEXTJOIN(CHAR(10),TRUE,AB$8,F9))</f>
        <v>■changes sheet
Itinerary</v>
      </c>
      <c r="AC9" s="111" t="str">
        <f>IF(AND(G9="",H9="",I9=""),"",_xlfn.TEXTJOIN(CHAR(10),TRUE,AC$8,G9:I9))</f>
        <v>■changes information
create a new entry
create a new entry
create a new entry</v>
      </c>
    </row>
    <row r="10" spans="1:29" ht="138" customHeight="1">
      <c r="B10" s="99">
        <f t="shared" ref="B10:B58" si="0">ROW()-8</f>
        <v>2</v>
      </c>
      <c r="C10" s="100">
        <v>2</v>
      </c>
      <c r="D10" s="97" t="str">
        <f t="shared" ref="D10:D58" si="1">IF(C10="","",D$60&amp;TEXT(C10,"000")&amp;D$61)</f>
        <v>ver002_doc.xlsx</v>
      </c>
      <c r="E10" s="98">
        <v>45337</v>
      </c>
      <c r="F10" s="97" t="s">
        <v>255</v>
      </c>
      <c r="G10" s="101" t="s">
        <v>252</v>
      </c>
      <c r="H10" s="102" t="s">
        <v>253</v>
      </c>
      <c r="I10" s="103" t="s">
        <v>254</v>
      </c>
      <c r="J10" s="97"/>
      <c r="K10" s="97" t="s">
        <v>202</v>
      </c>
      <c r="L10" s="97"/>
      <c r="M10" s="97"/>
      <c r="AA10" s="111" t="str">
        <f t="shared" ref="AA10:AA58" si="2">_xlfn.TEXTJOIN(CHAR(10),TRUE,AB10:AC10)</f>
        <v xml:space="preserve">■changes sheet
Itinerary
■changes information
Made it impossible to enter duplicate numbers in column A.
ทำให้ไม่สามารถป้อนตัวเลขซ้ำในคอลัมน์ A ได้
A列に重複した数字の入力を不可能にした
</v>
      </c>
      <c r="AB10" s="111" t="str">
        <f t="shared" ref="AB10:AB58" si="3">IF(F10="","",_xlfn.TEXTJOIN(CHAR(10),TRUE,AB$8,F10))</f>
        <v>■changes sheet
Itinerary</v>
      </c>
      <c r="AC10" s="111" t="str">
        <f t="shared" ref="AC10:AC58" si="4">IF(AND(G10="",H10="",I10=""),"",_xlfn.TEXTJOIN(CHAR(10),TRUE,AC$8,G10:I10))</f>
        <v xml:space="preserve">■changes information
Made it impossible to enter duplicate numbers in column A.
ทำให้ไม่สามารถป้อนตัวเลขซ้ำในคอลัมน์ A ได้
A列に重複した数字の入力を不可能にした
</v>
      </c>
    </row>
    <row r="11" spans="1:29" ht="60.75" customHeight="1">
      <c r="B11" s="99">
        <f t="shared" si="0"/>
        <v>3</v>
      </c>
      <c r="C11" s="100">
        <v>3</v>
      </c>
      <c r="D11" s="97" t="str">
        <f t="shared" si="1"/>
        <v>ver003_doc.xlsx</v>
      </c>
      <c r="E11" s="98">
        <v>45339</v>
      </c>
      <c r="F11" s="97" t="s">
        <v>94</v>
      </c>
      <c r="G11" s="101" t="s">
        <v>294</v>
      </c>
      <c r="H11" s="211" t="s">
        <v>295</v>
      </c>
      <c r="I11" s="101" t="s">
        <v>293</v>
      </c>
      <c r="J11" s="97"/>
      <c r="K11" s="97" t="s">
        <v>202</v>
      </c>
      <c r="L11" s="97"/>
      <c r="M11" s="97"/>
      <c r="AA11" s="111" t="str">
        <f t="shared" si="2"/>
        <v>■changes sheet
Itinerary
■changes information
Change the column color to pink and write notes in the header
เปลี่ยนสีคอลัมน์เป็นสีชมพูและเขียนบันทึกย่อในส่วนหัว
列の色をピンクに変更、注意事項をフッダに記載</v>
      </c>
      <c r="AB11" s="111" t="str">
        <f t="shared" si="3"/>
        <v>■changes sheet
Itinerary</v>
      </c>
      <c r="AC11" s="111" t="str">
        <f t="shared" si="4"/>
        <v>■changes information
Change the column color to pink and write notes in the header
เปลี่ยนสีคอลัมน์เป็นสีชมพูและเขียนบันทึกย่อในส่วนหัว
列の色をピンクに変更、注意事項をフッダに記載</v>
      </c>
    </row>
    <row r="12" spans="1:29">
      <c r="B12" s="99">
        <f t="shared" si="0"/>
        <v>4</v>
      </c>
      <c r="C12" s="100"/>
      <c r="D12" s="97" t="str">
        <f t="shared" si="1"/>
        <v/>
      </c>
      <c r="E12" s="98"/>
      <c r="F12" s="97"/>
      <c r="G12" s="101"/>
      <c r="H12" s="101"/>
      <c r="I12" s="101"/>
      <c r="J12" s="97"/>
      <c r="K12" s="97"/>
      <c r="L12" s="97"/>
      <c r="M12" s="97"/>
      <c r="AA12" s="111" t="str">
        <f t="shared" si="2"/>
        <v/>
      </c>
      <c r="AB12" s="111" t="str">
        <f t="shared" si="3"/>
        <v/>
      </c>
      <c r="AC12" s="111" t="str">
        <f t="shared" si="4"/>
        <v/>
      </c>
    </row>
    <row r="13" spans="1:29">
      <c r="B13" s="99">
        <f t="shared" si="0"/>
        <v>5</v>
      </c>
      <c r="C13" s="100"/>
      <c r="D13" s="97" t="str">
        <f t="shared" si="1"/>
        <v/>
      </c>
      <c r="E13" s="98"/>
      <c r="F13" s="97"/>
      <c r="G13" s="101"/>
      <c r="H13" s="101"/>
      <c r="I13" s="101"/>
      <c r="J13" s="97"/>
      <c r="K13" s="97"/>
      <c r="L13" s="97"/>
      <c r="M13" s="97"/>
      <c r="AA13" s="111" t="str">
        <f t="shared" si="2"/>
        <v/>
      </c>
      <c r="AB13" s="111" t="str">
        <f t="shared" si="3"/>
        <v/>
      </c>
      <c r="AC13" s="111" t="str">
        <f t="shared" si="4"/>
        <v/>
      </c>
    </row>
    <row r="14" spans="1:29">
      <c r="B14" s="99">
        <f t="shared" si="0"/>
        <v>6</v>
      </c>
      <c r="C14" s="100"/>
      <c r="D14" s="97" t="str">
        <f t="shared" si="1"/>
        <v/>
      </c>
      <c r="E14" s="98"/>
      <c r="F14" s="97"/>
      <c r="G14" s="101"/>
      <c r="H14" s="101"/>
      <c r="I14" s="101"/>
      <c r="J14" s="97"/>
      <c r="K14" s="97"/>
      <c r="L14" s="97"/>
      <c r="M14" s="97"/>
      <c r="AA14" s="111" t="str">
        <f t="shared" si="2"/>
        <v/>
      </c>
      <c r="AB14" s="111" t="str">
        <f t="shared" si="3"/>
        <v/>
      </c>
      <c r="AC14" s="111" t="str">
        <f t="shared" si="4"/>
        <v/>
      </c>
    </row>
    <row r="15" spans="1:29">
      <c r="B15" s="99">
        <f t="shared" si="0"/>
        <v>7</v>
      </c>
      <c r="C15" s="100"/>
      <c r="D15" s="97" t="str">
        <f t="shared" si="1"/>
        <v/>
      </c>
      <c r="E15" s="98"/>
      <c r="F15" s="97"/>
      <c r="G15" s="101"/>
      <c r="H15" s="101"/>
      <c r="I15" s="101"/>
      <c r="J15" s="97"/>
      <c r="K15" s="97"/>
      <c r="L15" s="97"/>
      <c r="M15" s="97"/>
      <c r="AA15" s="111" t="str">
        <f t="shared" si="2"/>
        <v/>
      </c>
      <c r="AB15" s="111" t="str">
        <f t="shared" si="3"/>
        <v/>
      </c>
      <c r="AC15" s="111" t="str">
        <f t="shared" si="4"/>
        <v/>
      </c>
    </row>
    <row r="16" spans="1:29">
      <c r="B16" s="99">
        <f t="shared" si="0"/>
        <v>8</v>
      </c>
      <c r="C16" s="100"/>
      <c r="D16" s="97" t="str">
        <f t="shared" si="1"/>
        <v/>
      </c>
      <c r="E16" s="98"/>
      <c r="F16" s="97"/>
      <c r="G16" s="101"/>
      <c r="H16" s="101"/>
      <c r="I16" s="101"/>
      <c r="J16" s="97"/>
      <c r="K16" s="97"/>
      <c r="L16" s="97"/>
      <c r="M16" s="97"/>
      <c r="AA16" s="111" t="str">
        <f t="shared" si="2"/>
        <v/>
      </c>
      <c r="AB16" s="111" t="str">
        <f t="shared" si="3"/>
        <v/>
      </c>
      <c r="AC16" s="111" t="str">
        <f t="shared" si="4"/>
        <v/>
      </c>
    </row>
    <row r="17" spans="2:29">
      <c r="B17" s="99">
        <f t="shared" si="0"/>
        <v>9</v>
      </c>
      <c r="C17" s="100"/>
      <c r="D17" s="97" t="str">
        <f t="shared" si="1"/>
        <v/>
      </c>
      <c r="E17" s="98"/>
      <c r="F17" s="97"/>
      <c r="G17" s="101"/>
      <c r="H17" s="101"/>
      <c r="I17" s="101"/>
      <c r="J17" s="97"/>
      <c r="K17" s="97"/>
      <c r="L17" s="97"/>
      <c r="M17" s="97"/>
      <c r="AA17" s="111" t="str">
        <f t="shared" si="2"/>
        <v/>
      </c>
      <c r="AB17" s="111" t="str">
        <f t="shared" si="3"/>
        <v/>
      </c>
      <c r="AC17" s="111" t="str">
        <f t="shared" si="4"/>
        <v/>
      </c>
    </row>
    <row r="18" spans="2:29">
      <c r="B18" s="99">
        <f t="shared" si="0"/>
        <v>10</v>
      </c>
      <c r="C18" s="100"/>
      <c r="D18" s="97" t="str">
        <f t="shared" si="1"/>
        <v/>
      </c>
      <c r="E18" s="98"/>
      <c r="F18" s="97"/>
      <c r="G18" s="101"/>
      <c r="H18" s="101"/>
      <c r="I18" s="101"/>
      <c r="J18" s="97"/>
      <c r="K18" s="97"/>
      <c r="L18" s="97"/>
      <c r="M18" s="97"/>
      <c r="AA18" s="111" t="str">
        <f t="shared" si="2"/>
        <v/>
      </c>
      <c r="AB18" s="111" t="str">
        <f t="shared" si="3"/>
        <v/>
      </c>
      <c r="AC18" s="111" t="str">
        <f t="shared" si="4"/>
        <v/>
      </c>
    </row>
    <row r="19" spans="2:29">
      <c r="B19" s="99">
        <f t="shared" si="0"/>
        <v>11</v>
      </c>
      <c r="C19" s="100"/>
      <c r="D19" s="97" t="str">
        <f t="shared" si="1"/>
        <v/>
      </c>
      <c r="E19" s="98"/>
      <c r="F19" s="97"/>
      <c r="G19" s="101"/>
      <c r="H19" s="101"/>
      <c r="I19" s="101"/>
      <c r="J19" s="97"/>
      <c r="K19" s="97"/>
      <c r="L19" s="97"/>
      <c r="M19" s="97"/>
      <c r="AA19" s="111" t="str">
        <f t="shared" si="2"/>
        <v/>
      </c>
      <c r="AB19" s="111" t="str">
        <f t="shared" si="3"/>
        <v/>
      </c>
      <c r="AC19" s="111" t="str">
        <f t="shared" si="4"/>
        <v/>
      </c>
    </row>
    <row r="20" spans="2:29">
      <c r="B20" s="99">
        <f t="shared" si="0"/>
        <v>12</v>
      </c>
      <c r="C20" s="100"/>
      <c r="D20" s="97" t="str">
        <f t="shared" si="1"/>
        <v/>
      </c>
      <c r="E20" s="98"/>
      <c r="F20" s="97"/>
      <c r="G20" s="101"/>
      <c r="H20" s="101"/>
      <c r="I20" s="101"/>
      <c r="J20" s="97"/>
      <c r="K20" s="97"/>
      <c r="L20" s="97"/>
      <c r="M20" s="97"/>
      <c r="AA20" s="111" t="str">
        <f t="shared" si="2"/>
        <v/>
      </c>
      <c r="AB20" s="111" t="str">
        <f t="shared" si="3"/>
        <v/>
      </c>
      <c r="AC20" s="111" t="str">
        <f t="shared" si="4"/>
        <v/>
      </c>
    </row>
    <row r="21" spans="2:29">
      <c r="B21" s="99">
        <f t="shared" si="0"/>
        <v>13</v>
      </c>
      <c r="C21" s="100"/>
      <c r="D21" s="97" t="str">
        <f t="shared" si="1"/>
        <v/>
      </c>
      <c r="E21" s="98"/>
      <c r="F21" s="97"/>
      <c r="G21" s="101"/>
      <c r="H21" s="101"/>
      <c r="I21" s="101"/>
      <c r="J21" s="97"/>
      <c r="K21" s="97"/>
      <c r="L21" s="97"/>
      <c r="M21" s="97"/>
      <c r="AA21" s="111" t="str">
        <f t="shared" si="2"/>
        <v/>
      </c>
      <c r="AB21" s="111" t="str">
        <f t="shared" si="3"/>
        <v/>
      </c>
      <c r="AC21" s="111" t="str">
        <f t="shared" si="4"/>
        <v/>
      </c>
    </row>
    <row r="22" spans="2:29">
      <c r="B22" s="99">
        <f t="shared" si="0"/>
        <v>14</v>
      </c>
      <c r="C22" s="100"/>
      <c r="D22" s="97" t="str">
        <f t="shared" si="1"/>
        <v/>
      </c>
      <c r="E22" s="98"/>
      <c r="F22" s="97"/>
      <c r="G22" s="101"/>
      <c r="H22" s="101"/>
      <c r="I22" s="101"/>
      <c r="J22" s="97"/>
      <c r="K22" s="97"/>
      <c r="L22" s="97"/>
      <c r="M22" s="97"/>
      <c r="AA22" s="111" t="str">
        <f t="shared" si="2"/>
        <v/>
      </c>
      <c r="AB22" s="111" t="str">
        <f t="shared" si="3"/>
        <v/>
      </c>
      <c r="AC22" s="111" t="str">
        <f t="shared" si="4"/>
        <v/>
      </c>
    </row>
    <row r="23" spans="2:29">
      <c r="B23" s="99">
        <f t="shared" si="0"/>
        <v>15</v>
      </c>
      <c r="C23" s="100"/>
      <c r="D23" s="97" t="str">
        <f t="shared" si="1"/>
        <v/>
      </c>
      <c r="E23" s="98"/>
      <c r="F23" s="97"/>
      <c r="G23" s="101"/>
      <c r="H23" s="101"/>
      <c r="I23" s="101"/>
      <c r="J23" s="97"/>
      <c r="K23" s="97"/>
      <c r="L23" s="97"/>
      <c r="M23" s="97"/>
      <c r="AA23" s="111" t="str">
        <f t="shared" si="2"/>
        <v/>
      </c>
      <c r="AB23" s="111" t="str">
        <f t="shared" si="3"/>
        <v/>
      </c>
      <c r="AC23" s="111" t="str">
        <f t="shared" si="4"/>
        <v/>
      </c>
    </row>
    <row r="24" spans="2:29">
      <c r="B24" s="99">
        <f t="shared" si="0"/>
        <v>16</v>
      </c>
      <c r="C24" s="100"/>
      <c r="D24" s="97" t="str">
        <f t="shared" si="1"/>
        <v/>
      </c>
      <c r="E24" s="98"/>
      <c r="F24" s="97"/>
      <c r="G24" s="101"/>
      <c r="H24" s="101"/>
      <c r="I24" s="101"/>
      <c r="J24" s="97"/>
      <c r="K24" s="97"/>
      <c r="L24" s="97"/>
      <c r="M24" s="97"/>
      <c r="AA24" s="111" t="str">
        <f t="shared" si="2"/>
        <v/>
      </c>
      <c r="AB24" s="111" t="str">
        <f t="shared" si="3"/>
        <v/>
      </c>
      <c r="AC24" s="111" t="str">
        <f t="shared" si="4"/>
        <v/>
      </c>
    </row>
    <row r="25" spans="2:29">
      <c r="B25" s="99">
        <f t="shared" si="0"/>
        <v>17</v>
      </c>
      <c r="C25" s="100"/>
      <c r="D25" s="97" t="str">
        <f t="shared" si="1"/>
        <v/>
      </c>
      <c r="E25" s="98"/>
      <c r="F25" s="97"/>
      <c r="G25" s="101"/>
      <c r="H25" s="101"/>
      <c r="I25" s="101"/>
      <c r="J25" s="97"/>
      <c r="K25" s="97"/>
      <c r="L25" s="97"/>
      <c r="M25" s="97"/>
      <c r="AA25" s="111" t="str">
        <f t="shared" si="2"/>
        <v/>
      </c>
      <c r="AB25" s="111" t="str">
        <f t="shared" si="3"/>
        <v/>
      </c>
      <c r="AC25" s="111" t="str">
        <f t="shared" si="4"/>
        <v/>
      </c>
    </row>
    <row r="26" spans="2:29">
      <c r="B26" s="99">
        <f t="shared" si="0"/>
        <v>18</v>
      </c>
      <c r="C26" s="100"/>
      <c r="D26" s="97" t="str">
        <f t="shared" si="1"/>
        <v/>
      </c>
      <c r="E26" s="98"/>
      <c r="F26" s="97"/>
      <c r="G26" s="101"/>
      <c r="H26" s="101"/>
      <c r="I26" s="101"/>
      <c r="J26" s="97"/>
      <c r="K26" s="97"/>
      <c r="L26" s="97"/>
      <c r="M26" s="97"/>
      <c r="AA26" s="111" t="str">
        <f t="shared" si="2"/>
        <v/>
      </c>
      <c r="AB26" s="111" t="str">
        <f t="shared" si="3"/>
        <v/>
      </c>
      <c r="AC26" s="111" t="str">
        <f t="shared" si="4"/>
        <v/>
      </c>
    </row>
    <row r="27" spans="2:29">
      <c r="B27" s="99">
        <f t="shared" si="0"/>
        <v>19</v>
      </c>
      <c r="C27" s="100"/>
      <c r="D27" s="97" t="str">
        <f t="shared" si="1"/>
        <v/>
      </c>
      <c r="E27" s="98"/>
      <c r="F27" s="97"/>
      <c r="G27" s="101"/>
      <c r="H27" s="101"/>
      <c r="I27" s="101"/>
      <c r="J27" s="97"/>
      <c r="K27" s="97"/>
      <c r="L27" s="97"/>
      <c r="M27" s="97"/>
      <c r="AA27" s="111" t="str">
        <f t="shared" si="2"/>
        <v/>
      </c>
      <c r="AB27" s="111" t="str">
        <f t="shared" si="3"/>
        <v/>
      </c>
      <c r="AC27" s="111" t="str">
        <f t="shared" si="4"/>
        <v/>
      </c>
    </row>
    <row r="28" spans="2:29">
      <c r="B28" s="99">
        <f t="shared" si="0"/>
        <v>20</v>
      </c>
      <c r="C28" s="100"/>
      <c r="D28" s="97" t="str">
        <f t="shared" si="1"/>
        <v/>
      </c>
      <c r="E28" s="98"/>
      <c r="F28" s="97"/>
      <c r="G28" s="101"/>
      <c r="H28" s="101"/>
      <c r="I28" s="101"/>
      <c r="J28" s="97"/>
      <c r="K28" s="97"/>
      <c r="L28" s="97"/>
      <c r="M28" s="97"/>
      <c r="AA28" s="111" t="str">
        <f t="shared" si="2"/>
        <v/>
      </c>
      <c r="AB28" s="111" t="str">
        <f t="shared" si="3"/>
        <v/>
      </c>
      <c r="AC28" s="111" t="str">
        <f t="shared" si="4"/>
        <v/>
      </c>
    </row>
    <row r="29" spans="2:29">
      <c r="B29" s="99">
        <f t="shared" si="0"/>
        <v>21</v>
      </c>
      <c r="C29" s="100"/>
      <c r="D29" s="97" t="str">
        <f t="shared" si="1"/>
        <v/>
      </c>
      <c r="E29" s="98"/>
      <c r="F29" s="97"/>
      <c r="G29" s="101"/>
      <c r="H29" s="101"/>
      <c r="I29" s="101"/>
      <c r="J29" s="97"/>
      <c r="K29" s="97"/>
      <c r="L29" s="97"/>
      <c r="M29" s="97"/>
      <c r="AA29" s="111" t="str">
        <f t="shared" si="2"/>
        <v/>
      </c>
      <c r="AB29" s="111" t="str">
        <f t="shared" si="3"/>
        <v/>
      </c>
      <c r="AC29" s="111" t="str">
        <f t="shared" si="4"/>
        <v/>
      </c>
    </row>
    <row r="30" spans="2:29">
      <c r="B30" s="99">
        <f t="shared" si="0"/>
        <v>22</v>
      </c>
      <c r="C30" s="100"/>
      <c r="D30" s="97" t="str">
        <f t="shared" si="1"/>
        <v/>
      </c>
      <c r="E30" s="98"/>
      <c r="F30" s="97"/>
      <c r="G30" s="101"/>
      <c r="H30" s="101"/>
      <c r="I30" s="101"/>
      <c r="J30" s="97"/>
      <c r="K30" s="97"/>
      <c r="L30" s="97"/>
      <c r="M30" s="97"/>
      <c r="AA30" s="111" t="str">
        <f t="shared" si="2"/>
        <v/>
      </c>
      <c r="AB30" s="111" t="str">
        <f t="shared" si="3"/>
        <v/>
      </c>
      <c r="AC30" s="111" t="str">
        <f t="shared" si="4"/>
        <v/>
      </c>
    </row>
    <row r="31" spans="2:29">
      <c r="B31" s="99">
        <f t="shared" si="0"/>
        <v>23</v>
      </c>
      <c r="C31" s="100"/>
      <c r="D31" s="97" t="str">
        <f t="shared" si="1"/>
        <v/>
      </c>
      <c r="E31" s="98"/>
      <c r="F31" s="97"/>
      <c r="G31" s="101"/>
      <c r="H31" s="101"/>
      <c r="I31" s="101"/>
      <c r="J31" s="97"/>
      <c r="K31" s="97"/>
      <c r="L31" s="97"/>
      <c r="M31" s="97"/>
      <c r="AA31" s="111" t="str">
        <f t="shared" si="2"/>
        <v/>
      </c>
      <c r="AB31" s="111" t="str">
        <f t="shared" si="3"/>
        <v/>
      </c>
      <c r="AC31" s="111" t="str">
        <f t="shared" si="4"/>
        <v/>
      </c>
    </row>
    <row r="32" spans="2:29">
      <c r="B32" s="99">
        <f t="shared" si="0"/>
        <v>24</v>
      </c>
      <c r="C32" s="100"/>
      <c r="D32" s="97" t="str">
        <f t="shared" si="1"/>
        <v/>
      </c>
      <c r="E32" s="98"/>
      <c r="F32" s="97"/>
      <c r="G32" s="101"/>
      <c r="H32" s="101"/>
      <c r="I32" s="101"/>
      <c r="J32" s="97"/>
      <c r="K32" s="97"/>
      <c r="L32" s="97"/>
      <c r="M32" s="97"/>
      <c r="AA32" s="111" t="str">
        <f t="shared" si="2"/>
        <v/>
      </c>
      <c r="AB32" s="111" t="str">
        <f t="shared" si="3"/>
        <v/>
      </c>
      <c r="AC32" s="111" t="str">
        <f t="shared" si="4"/>
        <v/>
      </c>
    </row>
    <row r="33" spans="2:29">
      <c r="B33" s="99">
        <f t="shared" si="0"/>
        <v>25</v>
      </c>
      <c r="C33" s="100"/>
      <c r="D33" s="97" t="str">
        <f t="shared" si="1"/>
        <v/>
      </c>
      <c r="E33" s="98"/>
      <c r="F33" s="97"/>
      <c r="G33" s="101"/>
      <c r="H33" s="101"/>
      <c r="I33" s="101"/>
      <c r="J33" s="97"/>
      <c r="K33" s="97"/>
      <c r="L33" s="97"/>
      <c r="M33" s="97"/>
      <c r="AA33" s="111" t="str">
        <f t="shared" si="2"/>
        <v/>
      </c>
      <c r="AB33" s="111" t="str">
        <f t="shared" si="3"/>
        <v/>
      </c>
      <c r="AC33" s="111" t="str">
        <f t="shared" si="4"/>
        <v/>
      </c>
    </row>
    <row r="34" spans="2:29">
      <c r="B34" s="99">
        <f t="shared" si="0"/>
        <v>26</v>
      </c>
      <c r="C34" s="100"/>
      <c r="D34" s="97" t="str">
        <f t="shared" si="1"/>
        <v/>
      </c>
      <c r="E34" s="98"/>
      <c r="F34" s="97"/>
      <c r="G34" s="101"/>
      <c r="H34" s="101"/>
      <c r="I34" s="101"/>
      <c r="J34" s="97"/>
      <c r="K34" s="97"/>
      <c r="L34" s="97"/>
      <c r="M34" s="97"/>
      <c r="AA34" s="111" t="str">
        <f t="shared" si="2"/>
        <v/>
      </c>
      <c r="AB34" s="111" t="str">
        <f t="shared" si="3"/>
        <v/>
      </c>
      <c r="AC34" s="111" t="str">
        <f t="shared" si="4"/>
        <v/>
      </c>
    </row>
    <row r="35" spans="2:29">
      <c r="B35" s="99">
        <f t="shared" si="0"/>
        <v>27</v>
      </c>
      <c r="C35" s="100"/>
      <c r="D35" s="97" t="str">
        <f t="shared" si="1"/>
        <v/>
      </c>
      <c r="E35" s="98"/>
      <c r="F35" s="97"/>
      <c r="G35" s="101"/>
      <c r="H35" s="101"/>
      <c r="I35" s="101"/>
      <c r="J35" s="97"/>
      <c r="K35" s="97"/>
      <c r="L35" s="97"/>
      <c r="M35" s="97"/>
      <c r="AA35" s="111" t="str">
        <f t="shared" si="2"/>
        <v/>
      </c>
      <c r="AB35" s="111" t="str">
        <f t="shared" si="3"/>
        <v/>
      </c>
      <c r="AC35" s="111" t="str">
        <f t="shared" si="4"/>
        <v/>
      </c>
    </row>
    <row r="36" spans="2:29">
      <c r="B36" s="99">
        <f t="shared" si="0"/>
        <v>28</v>
      </c>
      <c r="C36" s="100"/>
      <c r="D36" s="97" t="str">
        <f t="shared" si="1"/>
        <v/>
      </c>
      <c r="E36" s="98"/>
      <c r="F36" s="97"/>
      <c r="G36" s="101"/>
      <c r="H36" s="101"/>
      <c r="I36" s="101"/>
      <c r="J36" s="97"/>
      <c r="K36" s="97"/>
      <c r="L36" s="97"/>
      <c r="M36" s="97"/>
      <c r="AA36" s="111" t="str">
        <f t="shared" si="2"/>
        <v/>
      </c>
      <c r="AB36" s="111" t="str">
        <f t="shared" si="3"/>
        <v/>
      </c>
      <c r="AC36" s="111" t="str">
        <f t="shared" si="4"/>
        <v/>
      </c>
    </row>
    <row r="37" spans="2:29">
      <c r="B37" s="99">
        <f t="shared" si="0"/>
        <v>29</v>
      </c>
      <c r="C37" s="100"/>
      <c r="D37" s="97" t="str">
        <f t="shared" si="1"/>
        <v/>
      </c>
      <c r="E37" s="98"/>
      <c r="F37" s="97"/>
      <c r="G37" s="101"/>
      <c r="H37" s="101"/>
      <c r="I37" s="101"/>
      <c r="J37" s="97"/>
      <c r="K37" s="97"/>
      <c r="L37" s="97"/>
      <c r="M37" s="97"/>
      <c r="AA37" s="111" t="str">
        <f t="shared" si="2"/>
        <v/>
      </c>
      <c r="AB37" s="111" t="str">
        <f t="shared" si="3"/>
        <v/>
      </c>
      <c r="AC37" s="111" t="str">
        <f t="shared" si="4"/>
        <v/>
      </c>
    </row>
    <row r="38" spans="2:29">
      <c r="B38" s="99">
        <f t="shared" si="0"/>
        <v>30</v>
      </c>
      <c r="C38" s="100"/>
      <c r="D38" s="97" t="str">
        <f t="shared" si="1"/>
        <v/>
      </c>
      <c r="E38" s="98"/>
      <c r="F38" s="97"/>
      <c r="G38" s="101"/>
      <c r="H38" s="101"/>
      <c r="I38" s="101"/>
      <c r="J38" s="97"/>
      <c r="K38" s="97"/>
      <c r="L38" s="97"/>
      <c r="M38" s="97"/>
      <c r="AA38" s="111" t="str">
        <f t="shared" si="2"/>
        <v/>
      </c>
      <c r="AB38" s="111" t="str">
        <f t="shared" si="3"/>
        <v/>
      </c>
      <c r="AC38" s="111" t="str">
        <f t="shared" si="4"/>
        <v/>
      </c>
    </row>
    <row r="39" spans="2:29">
      <c r="B39" s="99">
        <f t="shared" si="0"/>
        <v>31</v>
      </c>
      <c r="C39" s="100"/>
      <c r="D39" s="97" t="str">
        <f t="shared" si="1"/>
        <v/>
      </c>
      <c r="E39" s="98"/>
      <c r="F39" s="97"/>
      <c r="G39" s="101"/>
      <c r="H39" s="101"/>
      <c r="I39" s="101"/>
      <c r="J39" s="97"/>
      <c r="K39" s="97"/>
      <c r="L39" s="97"/>
      <c r="M39" s="97"/>
      <c r="AA39" s="111" t="str">
        <f t="shared" si="2"/>
        <v/>
      </c>
      <c r="AB39" s="111" t="str">
        <f t="shared" si="3"/>
        <v/>
      </c>
      <c r="AC39" s="111" t="str">
        <f t="shared" si="4"/>
        <v/>
      </c>
    </row>
    <row r="40" spans="2:29">
      <c r="B40" s="99">
        <f t="shared" si="0"/>
        <v>32</v>
      </c>
      <c r="C40" s="100"/>
      <c r="D40" s="97" t="str">
        <f t="shared" si="1"/>
        <v/>
      </c>
      <c r="E40" s="98"/>
      <c r="F40" s="97"/>
      <c r="G40" s="101"/>
      <c r="H40" s="101"/>
      <c r="I40" s="101"/>
      <c r="J40" s="97"/>
      <c r="K40" s="97"/>
      <c r="L40" s="97"/>
      <c r="M40" s="97"/>
      <c r="AA40" s="111" t="str">
        <f t="shared" si="2"/>
        <v/>
      </c>
      <c r="AB40" s="111" t="str">
        <f t="shared" si="3"/>
        <v/>
      </c>
      <c r="AC40" s="111" t="str">
        <f t="shared" si="4"/>
        <v/>
      </c>
    </row>
    <row r="41" spans="2:29">
      <c r="B41" s="99">
        <f t="shared" si="0"/>
        <v>33</v>
      </c>
      <c r="C41" s="100"/>
      <c r="D41" s="97" t="str">
        <f t="shared" si="1"/>
        <v/>
      </c>
      <c r="E41" s="98"/>
      <c r="F41" s="97"/>
      <c r="G41" s="101"/>
      <c r="H41" s="101"/>
      <c r="I41" s="101"/>
      <c r="J41" s="97"/>
      <c r="K41" s="97"/>
      <c r="L41" s="97"/>
      <c r="M41" s="97"/>
      <c r="AA41" s="111" t="str">
        <f t="shared" si="2"/>
        <v/>
      </c>
      <c r="AB41" s="111" t="str">
        <f t="shared" si="3"/>
        <v/>
      </c>
      <c r="AC41" s="111" t="str">
        <f t="shared" si="4"/>
        <v/>
      </c>
    </row>
    <row r="42" spans="2:29">
      <c r="B42" s="99">
        <f t="shared" si="0"/>
        <v>34</v>
      </c>
      <c r="C42" s="100"/>
      <c r="D42" s="97" t="str">
        <f t="shared" si="1"/>
        <v/>
      </c>
      <c r="E42" s="98"/>
      <c r="F42" s="97"/>
      <c r="G42" s="101"/>
      <c r="H42" s="101"/>
      <c r="I42" s="101"/>
      <c r="J42" s="97"/>
      <c r="K42" s="97"/>
      <c r="L42" s="97"/>
      <c r="M42" s="97"/>
      <c r="AA42" s="111" t="str">
        <f t="shared" si="2"/>
        <v/>
      </c>
      <c r="AB42" s="111" t="str">
        <f t="shared" si="3"/>
        <v/>
      </c>
      <c r="AC42" s="111" t="str">
        <f t="shared" si="4"/>
        <v/>
      </c>
    </row>
    <row r="43" spans="2:29">
      <c r="B43" s="99">
        <f t="shared" si="0"/>
        <v>35</v>
      </c>
      <c r="C43" s="100"/>
      <c r="D43" s="97" t="str">
        <f t="shared" si="1"/>
        <v/>
      </c>
      <c r="E43" s="98"/>
      <c r="F43" s="97"/>
      <c r="G43" s="101"/>
      <c r="H43" s="101"/>
      <c r="I43" s="101"/>
      <c r="J43" s="97"/>
      <c r="K43" s="97"/>
      <c r="L43" s="97"/>
      <c r="M43" s="97"/>
      <c r="AA43" s="111" t="str">
        <f t="shared" si="2"/>
        <v/>
      </c>
      <c r="AB43" s="111" t="str">
        <f t="shared" si="3"/>
        <v/>
      </c>
      <c r="AC43" s="111" t="str">
        <f t="shared" si="4"/>
        <v/>
      </c>
    </row>
    <row r="44" spans="2:29">
      <c r="B44" s="99">
        <f t="shared" si="0"/>
        <v>36</v>
      </c>
      <c r="C44" s="100"/>
      <c r="D44" s="97" t="str">
        <f t="shared" si="1"/>
        <v/>
      </c>
      <c r="E44" s="98"/>
      <c r="F44" s="97"/>
      <c r="G44" s="101"/>
      <c r="H44" s="101"/>
      <c r="I44" s="101"/>
      <c r="J44" s="97"/>
      <c r="K44" s="97"/>
      <c r="L44" s="97"/>
      <c r="M44" s="97"/>
      <c r="AA44" s="111" t="str">
        <f t="shared" si="2"/>
        <v/>
      </c>
      <c r="AB44" s="111" t="str">
        <f t="shared" si="3"/>
        <v/>
      </c>
      <c r="AC44" s="111" t="str">
        <f t="shared" si="4"/>
        <v/>
      </c>
    </row>
    <row r="45" spans="2:29">
      <c r="B45" s="99">
        <f t="shared" si="0"/>
        <v>37</v>
      </c>
      <c r="C45" s="100"/>
      <c r="D45" s="97" t="str">
        <f t="shared" si="1"/>
        <v/>
      </c>
      <c r="E45" s="98"/>
      <c r="F45" s="97"/>
      <c r="G45" s="101"/>
      <c r="H45" s="101"/>
      <c r="I45" s="101"/>
      <c r="J45" s="97"/>
      <c r="K45" s="97"/>
      <c r="L45" s="97"/>
      <c r="M45" s="97"/>
      <c r="AA45" s="111" t="str">
        <f t="shared" si="2"/>
        <v/>
      </c>
      <c r="AB45" s="111" t="str">
        <f t="shared" si="3"/>
        <v/>
      </c>
      <c r="AC45" s="111" t="str">
        <f t="shared" si="4"/>
        <v/>
      </c>
    </row>
    <row r="46" spans="2:29">
      <c r="B46" s="99">
        <f t="shared" si="0"/>
        <v>38</v>
      </c>
      <c r="C46" s="100"/>
      <c r="D46" s="97" t="str">
        <f t="shared" si="1"/>
        <v/>
      </c>
      <c r="E46" s="98"/>
      <c r="F46" s="97"/>
      <c r="G46" s="101"/>
      <c r="H46" s="101"/>
      <c r="I46" s="101"/>
      <c r="J46" s="97"/>
      <c r="K46" s="97"/>
      <c r="L46" s="97"/>
      <c r="M46" s="97"/>
      <c r="AA46" s="111" t="str">
        <f t="shared" si="2"/>
        <v/>
      </c>
      <c r="AB46" s="111" t="str">
        <f t="shared" si="3"/>
        <v/>
      </c>
      <c r="AC46" s="111" t="str">
        <f t="shared" si="4"/>
        <v/>
      </c>
    </row>
    <row r="47" spans="2:29">
      <c r="B47" s="99">
        <f t="shared" si="0"/>
        <v>39</v>
      </c>
      <c r="C47" s="100"/>
      <c r="D47" s="97" t="str">
        <f t="shared" si="1"/>
        <v/>
      </c>
      <c r="E47" s="98"/>
      <c r="F47" s="97"/>
      <c r="G47" s="101"/>
      <c r="H47" s="101"/>
      <c r="I47" s="101"/>
      <c r="J47" s="97"/>
      <c r="K47" s="97"/>
      <c r="L47" s="97"/>
      <c r="M47" s="97"/>
      <c r="AA47" s="111" t="str">
        <f t="shared" si="2"/>
        <v/>
      </c>
      <c r="AB47" s="111" t="str">
        <f t="shared" si="3"/>
        <v/>
      </c>
      <c r="AC47" s="111" t="str">
        <f t="shared" si="4"/>
        <v/>
      </c>
    </row>
    <row r="48" spans="2:29">
      <c r="B48" s="99">
        <f t="shared" si="0"/>
        <v>40</v>
      </c>
      <c r="C48" s="100"/>
      <c r="D48" s="97" t="str">
        <f t="shared" si="1"/>
        <v/>
      </c>
      <c r="E48" s="98"/>
      <c r="F48" s="97"/>
      <c r="G48" s="101"/>
      <c r="H48" s="101"/>
      <c r="I48" s="101"/>
      <c r="J48" s="97"/>
      <c r="K48" s="97"/>
      <c r="L48" s="97"/>
      <c r="M48" s="97"/>
      <c r="AA48" s="111" t="str">
        <f t="shared" si="2"/>
        <v/>
      </c>
      <c r="AB48" s="111" t="str">
        <f t="shared" si="3"/>
        <v/>
      </c>
      <c r="AC48" s="111" t="str">
        <f t="shared" si="4"/>
        <v/>
      </c>
    </row>
    <row r="49" spans="2:29">
      <c r="B49" s="99">
        <f t="shared" si="0"/>
        <v>41</v>
      </c>
      <c r="C49" s="100"/>
      <c r="D49" s="97" t="str">
        <f t="shared" si="1"/>
        <v/>
      </c>
      <c r="E49" s="98"/>
      <c r="F49" s="97"/>
      <c r="G49" s="101"/>
      <c r="H49" s="101"/>
      <c r="I49" s="101"/>
      <c r="J49" s="97"/>
      <c r="K49" s="97"/>
      <c r="L49" s="97"/>
      <c r="M49" s="97"/>
      <c r="AA49" s="111" t="str">
        <f t="shared" si="2"/>
        <v/>
      </c>
      <c r="AB49" s="111" t="str">
        <f t="shared" si="3"/>
        <v/>
      </c>
      <c r="AC49" s="111" t="str">
        <f t="shared" si="4"/>
        <v/>
      </c>
    </row>
    <row r="50" spans="2:29">
      <c r="B50" s="99">
        <f t="shared" si="0"/>
        <v>42</v>
      </c>
      <c r="C50" s="100"/>
      <c r="D50" s="97" t="str">
        <f t="shared" si="1"/>
        <v/>
      </c>
      <c r="E50" s="98"/>
      <c r="F50" s="97"/>
      <c r="G50" s="101"/>
      <c r="H50" s="101"/>
      <c r="I50" s="101"/>
      <c r="J50" s="97"/>
      <c r="K50" s="97"/>
      <c r="L50" s="97"/>
      <c r="M50" s="97"/>
      <c r="AA50" s="111" t="str">
        <f t="shared" si="2"/>
        <v/>
      </c>
      <c r="AB50" s="111" t="str">
        <f t="shared" si="3"/>
        <v/>
      </c>
      <c r="AC50" s="111" t="str">
        <f t="shared" si="4"/>
        <v/>
      </c>
    </row>
    <row r="51" spans="2:29">
      <c r="B51" s="99">
        <f t="shared" si="0"/>
        <v>43</v>
      </c>
      <c r="C51" s="100"/>
      <c r="D51" s="97" t="str">
        <f t="shared" si="1"/>
        <v/>
      </c>
      <c r="E51" s="98"/>
      <c r="F51" s="97"/>
      <c r="G51" s="101"/>
      <c r="H51" s="101"/>
      <c r="I51" s="101"/>
      <c r="J51" s="97"/>
      <c r="K51" s="97"/>
      <c r="L51" s="97"/>
      <c r="M51" s="97"/>
      <c r="AA51" s="111" t="str">
        <f t="shared" si="2"/>
        <v/>
      </c>
      <c r="AB51" s="111" t="str">
        <f t="shared" si="3"/>
        <v/>
      </c>
      <c r="AC51" s="111" t="str">
        <f t="shared" si="4"/>
        <v/>
      </c>
    </row>
    <row r="52" spans="2:29">
      <c r="B52" s="99">
        <f t="shared" si="0"/>
        <v>44</v>
      </c>
      <c r="C52" s="100"/>
      <c r="D52" s="97" t="str">
        <f t="shared" si="1"/>
        <v/>
      </c>
      <c r="E52" s="98"/>
      <c r="F52" s="97"/>
      <c r="G52" s="101"/>
      <c r="H52" s="101"/>
      <c r="I52" s="101"/>
      <c r="J52" s="97"/>
      <c r="K52" s="97"/>
      <c r="L52" s="97"/>
      <c r="M52" s="97"/>
      <c r="AA52" s="111" t="str">
        <f t="shared" si="2"/>
        <v/>
      </c>
      <c r="AB52" s="111" t="str">
        <f t="shared" si="3"/>
        <v/>
      </c>
      <c r="AC52" s="111" t="str">
        <f t="shared" si="4"/>
        <v/>
      </c>
    </row>
    <row r="53" spans="2:29">
      <c r="B53" s="99">
        <f t="shared" si="0"/>
        <v>45</v>
      </c>
      <c r="C53" s="100"/>
      <c r="D53" s="97" t="str">
        <f t="shared" si="1"/>
        <v/>
      </c>
      <c r="E53" s="98"/>
      <c r="F53" s="97"/>
      <c r="G53" s="101"/>
      <c r="H53" s="101"/>
      <c r="I53" s="101"/>
      <c r="J53" s="97"/>
      <c r="K53" s="97"/>
      <c r="L53" s="97"/>
      <c r="M53" s="97"/>
      <c r="AA53" s="111" t="str">
        <f t="shared" si="2"/>
        <v/>
      </c>
      <c r="AB53" s="111" t="str">
        <f t="shared" si="3"/>
        <v/>
      </c>
      <c r="AC53" s="111" t="str">
        <f t="shared" si="4"/>
        <v/>
      </c>
    </row>
    <row r="54" spans="2:29">
      <c r="B54" s="99">
        <f t="shared" si="0"/>
        <v>46</v>
      </c>
      <c r="C54" s="100"/>
      <c r="D54" s="97" t="str">
        <f t="shared" si="1"/>
        <v/>
      </c>
      <c r="E54" s="98"/>
      <c r="F54" s="97"/>
      <c r="G54" s="101"/>
      <c r="H54" s="101"/>
      <c r="I54" s="101"/>
      <c r="J54" s="97"/>
      <c r="K54" s="97"/>
      <c r="L54" s="97"/>
      <c r="M54" s="97"/>
      <c r="AA54" s="111" t="str">
        <f t="shared" si="2"/>
        <v/>
      </c>
      <c r="AB54" s="111" t="str">
        <f t="shared" si="3"/>
        <v/>
      </c>
      <c r="AC54" s="111" t="str">
        <f t="shared" si="4"/>
        <v/>
      </c>
    </row>
    <row r="55" spans="2:29">
      <c r="B55" s="99">
        <f t="shared" si="0"/>
        <v>47</v>
      </c>
      <c r="C55" s="100"/>
      <c r="D55" s="97" t="str">
        <f t="shared" si="1"/>
        <v/>
      </c>
      <c r="E55" s="98"/>
      <c r="F55" s="97"/>
      <c r="G55" s="101"/>
      <c r="H55" s="101"/>
      <c r="I55" s="101"/>
      <c r="J55" s="97"/>
      <c r="K55" s="97"/>
      <c r="L55" s="97"/>
      <c r="M55" s="97"/>
      <c r="AA55" s="111" t="str">
        <f t="shared" si="2"/>
        <v/>
      </c>
      <c r="AB55" s="111" t="str">
        <f t="shared" si="3"/>
        <v/>
      </c>
      <c r="AC55" s="111" t="str">
        <f t="shared" si="4"/>
        <v/>
      </c>
    </row>
    <row r="56" spans="2:29">
      <c r="B56" s="99">
        <f t="shared" si="0"/>
        <v>48</v>
      </c>
      <c r="C56" s="100"/>
      <c r="D56" s="97" t="str">
        <f t="shared" si="1"/>
        <v/>
      </c>
      <c r="E56" s="98"/>
      <c r="F56" s="97"/>
      <c r="G56" s="101"/>
      <c r="H56" s="101"/>
      <c r="I56" s="101"/>
      <c r="J56" s="97"/>
      <c r="K56" s="97"/>
      <c r="L56" s="97"/>
      <c r="M56" s="97"/>
      <c r="AA56" s="111" t="str">
        <f t="shared" si="2"/>
        <v/>
      </c>
      <c r="AB56" s="111" t="str">
        <f t="shared" si="3"/>
        <v/>
      </c>
      <c r="AC56" s="111" t="str">
        <f t="shared" si="4"/>
        <v/>
      </c>
    </row>
    <row r="57" spans="2:29">
      <c r="B57" s="99">
        <f t="shared" si="0"/>
        <v>49</v>
      </c>
      <c r="C57" s="100"/>
      <c r="D57" s="97" t="str">
        <f t="shared" si="1"/>
        <v/>
      </c>
      <c r="E57" s="98"/>
      <c r="F57" s="97"/>
      <c r="G57" s="101"/>
      <c r="H57" s="101"/>
      <c r="I57" s="101"/>
      <c r="J57" s="97"/>
      <c r="K57" s="97"/>
      <c r="L57" s="97"/>
      <c r="M57" s="97"/>
      <c r="AA57" s="111" t="str">
        <f t="shared" si="2"/>
        <v/>
      </c>
      <c r="AB57" s="111" t="str">
        <f t="shared" si="3"/>
        <v/>
      </c>
      <c r="AC57" s="111" t="str">
        <f t="shared" si="4"/>
        <v/>
      </c>
    </row>
    <row r="58" spans="2:29">
      <c r="B58" s="99">
        <f t="shared" si="0"/>
        <v>50</v>
      </c>
      <c r="C58" s="100"/>
      <c r="D58" s="97" t="str">
        <f t="shared" si="1"/>
        <v/>
      </c>
      <c r="E58" s="98"/>
      <c r="F58" s="97"/>
      <c r="G58" s="101"/>
      <c r="H58" s="101"/>
      <c r="I58" s="101"/>
      <c r="J58" s="97"/>
      <c r="K58" s="97"/>
      <c r="L58" s="97"/>
      <c r="M58" s="97"/>
      <c r="AA58" s="111" t="str">
        <f t="shared" si="2"/>
        <v/>
      </c>
      <c r="AB58" s="111" t="str">
        <f t="shared" si="3"/>
        <v/>
      </c>
      <c r="AC58" s="111" t="str">
        <f t="shared" si="4"/>
        <v/>
      </c>
    </row>
    <row r="60" spans="2:29">
      <c r="D60" t="s">
        <v>250</v>
      </c>
    </row>
    <row r="61" spans="2:29">
      <c r="D61" t="s">
        <v>251</v>
      </c>
    </row>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8D00D-7203-470F-B8BB-B2FA0B5CC456}">
  <sheetPr codeName="Sheet2"/>
  <dimension ref="A1:AK158"/>
  <sheetViews>
    <sheetView zoomScale="40" zoomScaleNormal="40" workbookViewId="0"/>
  </sheetViews>
  <sheetFormatPr defaultRowHeight="33"/>
  <cols>
    <col min="1" max="16384" width="9" style="91"/>
  </cols>
  <sheetData>
    <row r="1" spans="1:1">
      <c r="A1" s="91" t="str" cm="1">
        <f t="array" aca="1" ref="A1" ca="1">RIGHT(CELL("filename",A1),LEN(CELL("filename",A1))-FIND("]",CELL("filename",A1)))</f>
        <v>instruction manual</v>
      </c>
    </row>
    <row r="35" spans="5:29">
      <c r="E35" s="92" t="s">
        <v>220</v>
      </c>
    </row>
    <row r="39" spans="5:29">
      <c r="AC39" s="91" t="s">
        <v>219</v>
      </c>
    </row>
    <row r="59" spans="20:20">
      <c r="T59" s="91" t="s">
        <v>222</v>
      </c>
    </row>
    <row r="60" spans="20:20">
      <c r="T60" s="91" t="s">
        <v>221</v>
      </c>
    </row>
    <row r="78" spans="27:27">
      <c r="AA78" s="91" t="s">
        <v>223</v>
      </c>
    </row>
    <row r="79" spans="27:27">
      <c r="AA79" s="92" t="s">
        <v>224</v>
      </c>
    </row>
    <row r="80" spans="27:27">
      <c r="AA80" s="93" t="s">
        <v>225</v>
      </c>
    </row>
    <row r="81" spans="27:27">
      <c r="AA81" s="93" t="s">
        <v>226</v>
      </c>
    </row>
    <row r="107" spans="5:5">
      <c r="E107" s="91" t="s">
        <v>237</v>
      </c>
    </row>
    <row r="136" spans="6:23">
      <c r="F136" s="91" t="s">
        <v>244</v>
      </c>
      <c r="W136" s="91" t="s">
        <v>245</v>
      </c>
    </row>
    <row r="137" spans="6:23">
      <c r="F137" s="91" t="s">
        <v>242</v>
      </c>
      <c r="W137" s="91" t="s">
        <v>246</v>
      </c>
    </row>
    <row r="150" spans="13:37">
      <c r="M150" s="91" t="s">
        <v>243</v>
      </c>
      <c r="Y150" s="91" t="s">
        <v>247</v>
      </c>
    </row>
    <row r="151" spans="13:37">
      <c r="Y151" s="91" t="s">
        <v>248</v>
      </c>
    </row>
    <row r="152" spans="13:37">
      <c r="R152" s="92"/>
      <c r="S152" s="92"/>
      <c r="T152" s="92"/>
      <c r="U152" s="92"/>
      <c r="V152" s="92"/>
      <c r="W152" s="92"/>
      <c r="X152" s="92"/>
      <c r="Y152" s="92"/>
      <c r="Z152" s="92"/>
      <c r="AA152" s="92"/>
      <c r="AB152" s="92"/>
      <c r="AC152" s="92"/>
      <c r="AD152" s="92"/>
      <c r="AE152" s="92"/>
      <c r="AF152" s="92"/>
      <c r="AG152" s="92"/>
      <c r="AH152" s="92"/>
      <c r="AI152" s="92"/>
      <c r="AJ152" s="92"/>
      <c r="AK152" s="92"/>
    </row>
    <row r="153" spans="13:37">
      <c r="R153" s="92"/>
      <c r="S153" s="92"/>
      <c r="T153" s="92"/>
      <c r="U153" s="92"/>
      <c r="V153" s="92"/>
      <c r="W153" s="92"/>
      <c r="X153" s="92"/>
      <c r="Y153" s="92"/>
      <c r="Z153" s="92"/>
      <c r="AA153" s="92"/>
      <c r="AB153" s="92"/>
      <c r="AC153" s="92"/>
      <c r="AD153" s="92"/>
      <c r="AE153" s="92"/>
      <c r="AF153" s="92"/>
      <c r="AG153" s="92"/>
      <c r="AH153" s="92"/>
      <c r="AI153" s="92"/>
      <c r="AJ153" s="92"/>
      <c r="AK153" s="92"/>
    </row>
    <row r="154" spans="13:37">
      <c r="R154" s="92"/>
      <c r="S154" s="92"/>
      <c r="T154" s="92"/>
      <c r="U154" s="92"/>
      <c r="V154" s="92"/>
      <c r="W154" s="92"/>
      <c r="X154" s="92"/>
      <c r="Y154" s="92"/>
      <c r="Z154" s="92"/>
      <c r="AA154" s="92"/>
      <c r="AB154" s="92"/>
      <c r="AC154" s="92"/>
      <c r="AD154" s="92"/>
      <c r="AE154" s="92"/>
      <c r="AF154" s="92"/>
      <c r="AG154" s="92"/>
      <c r="AH154" s="92"/>
      <c r="AI154" s="92"/>
      <c r="AJ154" s="92"/>
      <c r="AK154" s="92"/>
    </row>
    <row r="155" spans="13:37">
      <c r="R155" s="92"/>
      <c r="S155" s="92"/>
      <c r="T155" s="92"/>
      <c r="U155" s="92"/>
      <c r="V155" s="92"/>
      <c r="W155" s="92"/>
      <c r="X155" s="92"/>
      <c r="Y155" s="92"/>
      <c r="Z155" s="92"/>
      <c r="AA155" s="92"/>
      <c r="AB155" s="92"/>
      <c r="AC155" s="92"/>
      <c r="AD155" s="92"/>
      <c r="AE155" s="92"/>
      <c r="AF155" s="92"/>
      <c r="AG155" s="92"/>
      <c r="AH155" s="92"/>
      <c r="AI155" s="92"/>
      <c r="AJ155" s="92"/>
      <c r="AK155" s="92"/>
    </row>
    <row r="156" spans="13:37">
      <c r="R156" s="92"/>
      <c r="S156" s="92"/>
      <c r="T156" s="92"/>
      <c r="U156" s="92"/>
      <c r="V156" s="92"/>
      <c r="W156" s="92"/>
      <c r="X156" s="92"/>
      <c r="Y156" s="92"/>
      <c r="Z156" s="92"/>
      <c r="AA156" s="92"/>
      <c r="AB156" s="92"/>
      <c r="AC156" s="92"/>
      <c r="AD156" s="92"/>
      <c r="AE156" s="92"/>
      <c r="AF156" s="92"/>
      <c r="AG156" s="92"/>
      <c r="AH156" s="92"/>
      <c r="AI156" s="92"/>
      <c r="AJ156" s="92"/>
      <c r="AK156" s="92"/>
    </row>
    <row r="157" spans="13:37">
      <c r="R157" s="92"/>
      <c r="S157" s="92"/>
      <c r="T157" s="92"/>
      <c r="U157" s="92"/>
      <c r="V157" s="92"/>
      <c r="W157" s="92"/>
      <c r="X157" s="92"/>
      <c r="Y157" s="92"/>
      <c r="Z157" s="92"/>
      <c r="AA157" s="92"/>
      <c r="AB157" s="92"/>
    </row>
    <row r="158" spans="13:37">
      <c r="R158" s="92"/>
      <c r="S158" s="92"/>
      <c r="T158" s="92"/>
      <c r="U158" s="92"/>
      <c r="V158" s="92"/>
      <c r="W158" s="92"/>
      <c r="X158" s="92"/>
      <c r="Y158" s="92"/>
      <c r="Z158" s="92"/>
      <c r="AA158" s="92"/>
      <c r="AB158" s="92"/>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9B2FE-F996-4523-A957-D7A8FEE241D4}">
  <sheetPr codeName="Sheet3">
    <tabColor theme="5" tint="0.39997558519241921"/>
    <pageSetUpPr fitToPage="1"/>
  </sheetPr>
  <dimension ref="A1:BB153"/>
  <sheetViews>
    <sheetView tabSelected="1" view="pageBreakPreview" zoomScale="115" zoomScaleNormal="85" zoomScaleSheetLayoutView="115" workbookViewId="0">
      <pane ySplit="9" topLeftCell="A10" activePane="bottomLeft" state="frozen"/>
      <selection pane="bottomLeft" sqref="A1:N1"/>
    </sheetView>
  </sheetViews>
  <sheetFormatPr defaultColWidth="3.25" defaultRowHeight="16.5"/>
  <cols>
    <col min="1" max="1" width="4.75" style="58" bestFit="1" customWidth="1"/>
    <col min="2" max="2" width="16.375" style="58" customWidth="1"/>
    <col min="3" max="3" width="3.5" style="58" bestFit="1" customWidth="1"/>
    <col min="4" max="4" width="14.375" style="58" bestFit="1" customWidth="1"/>
    <col min="5" max="5" width="13.25" style="58" customWidth="1"/>
    <col min="6" max="6" width="6.375" style="58" bestFit="1" customWidth="1"/>
    <col min="7" max="7" width="40.25" style="58" bestFit="1" customWidth="1"/>
    <col min="8" max="8" width="13.25" style="58" customWidth="1"/>
    <col min="9" max="12" width="7.875" style="58" customWidth="1"/>
    <col min="13" max="14" width="13.25" style="58" customWidth="1"/>
    <col min="15" max="15" width="6" style="58" customWidth="1"/>
    <col min="16" max="16" width="16" style="58" bestFit="1" customWidth="1"/>
    <col min="17" max="19" width="7.375" style="58" customWidth="1"/>
    <col min="20" max="20" width="3.25" style="58" hidden="1" customWidth="1"/>
    <col min="21" max="48" width="1.375" style="58" hidden="1" customWidth="1"/>
    <col min="49" max="49" width="3.25" style="58" hidden="1" customWidth="1"/>
    <col min="50" max="50" width="4.125" style="58" hidden="1" customWidth="1"/>
    <col min="51" max="51" width="8.125" style="58" hidden="1" customWidth="1"/>
    <col min="52" max="52" width="5.875" style="58" hidden="1" customWidth="1"/>
    <col min="53" max="54" width="5.25" style="58" hidden="1" customWidth="1"/>
    <col min="55" max="61" width="3.25" style="58" customWidth="1"/>
    <col min="62" max="16384" width="3.25" style="58"/>
  </cols>
  <sheetData>
    <row r="1" spans="1:54" ht="39" customHeight="1">
      <c r="A1" s="170" t="str">
        <f>VLOOKUP(A130,ref_fixedCharacters!$B$6:$G$108,AX1,FALSE)</f>
        <v>旅程表</v>
      </c>
      <c r="B1" s="171"/>
      <c r="C1" s="171"/>
      <c r="D1" s="171"/>
      <c r="E1" s="171"/>
      <c r="F1" s="171"/>
      <c r="G1" s="171"/>
      <c r="H1" s="171"/>
      <c r="I1" s="171"/>
      <c r="J1" s="171"/>
      <c r="K1" s="171"/>
      <c r="L1" s="171"/>
      <c r="M1" s="171"/>
      <c r="N1" s="172"/>
      <c r="Q1" s="121" t="str">
        <f>ref_fixedCharacters!G6</f>
        <v>Language / ภาษา / 言語</v>
      </c>
      <c r="R1" s="121"/>
      <c r="S1" s="121"/>
      <c r="AX1" s="139">
        <f>IF(Q2="",1,LEFT(Q2,1))+2</f>
        <v>5</v>
      </c>
      <c r="AY1" s="140"/>
      <c r="AZ1" s="141"/>
      <c r="BA1" s="66" t="s">
        <v>166</v>
      </c>
    </row>
    <row r="2" spans="1:54" ht="11.25" customHeight="1">
      <c r="G2" s="116"/>
      <c r="Q2" s="148" t="s">
        <v>269</v>
      </c>
      <c r="R2" s="148"/>
      <c r="S2" s="148"/>
      <c r="AX2" s="142" cm="1">
        <f t="array" ref="AX2">IF(ISERROR(_xlfn.XLOOKUP("?*",B10:B109&amp;"",B10:B109,,2,1))=TRUE,"",_xlfn.XLOOKUP("?*",B10:B109&amp;"",B10:B109,,2,1))</f>
        <v>45309</v>
      </c>
      <c r="AY2" s="143"/>
      <c r="AZ2" s="144"/>
      <c r="BA2" s="66" t="s">
        <v>167</v>
      </c>
    </row>
    <row r="3" spans="1:54" ht="18.75">
      <c r="A3" s="173" t="str">
        <f>VLOOKUP(A132,ref_fixedCharacters!$B$6:$G$108,AX1,FALSE)</f>
        <v>旅行者一行名</v>
      </c>
      <c r="B3" s="174"/>
      <c r="C3" s="122" t="str">
        <f>IF(VLOOKUP(C132,ref_fixedCharacters!$B$6:$G$108,AX1,FALSE)=0,"",VLOOKUP(C132,ref_fixedCharacters!$B$6:$G$108,AX1,FALSE))</f>
        <v/>
      </c>
      <c r="D3" s="122"/>
      <c r="E3" s="124" t="s">
        <v>233</v>
      </c>
      <c r="F3" s="124"/>
      <c r="G3" s="124"/>
      <c r="H3" s="126" t="str">
        <f>IF(VLOOKUP(H132,ref_fixedCharacters!$B$6:$G$108,AX1,FALSE)=0,"",VLOOKUP(H132,ref_fixedCharacters!$B$6:$G$108,AX1,FALSE))</f>
        <v>様</v>
      </c>
      <c r="J3" s="179" t="str">
        <f>VLOOKUP(J132,ref_fixedCharacters!$B$6:$G$108,AX1,FALSE)</f>
        <v>スケジュール</v>
      </c>
      <c r="K3" s="180"/>
      <c r="L3" s="180"/>
      <c r="M3" s="181"/>
      <c r="N3" s="182" t="str">
        <f>VLOOKUP(N132,ref_fixedCharacters!$B$6:$G$108,AX1,FALSE)</f>
        <v>日数</v>
      </c>
      <c r="AX3" s="142" cm="1">
        <f t="array" ref="AX3">IF(ISERROR(_xlfn.XLOOKUP("?*",B10:B109&amp;"",B10:B109,,2,-1))=TRUE,"",_xlfn.XLOOKUP("?*",B10:B109&amp;"",B10:B109,,2,-1))</f>
        <v>45313</v>
      </c>
      <c r="AY3" s="143"/>
      <c r="AZ3" s="144"/>
      <c r="BA3" s="66" t="s">
        <v>168</v>
      </c>
    </row>
    <row r="4" spans="1:54" ht="18.75">
      <c r="A4" s="175"/>
      <c r="B4" s="176"/>
      <c r="C4" s="123"/>
      <c r="D4" s="123"/>
      <c r="E4" s="125"/>
      <c r="F4" s="125"/>
      <c r="G4" s="125"/>
      <c r="H4" s="127"/>
      <c r="I4" s="69"/>
      <c r="J4" s="130" t="str">
        <f>IF(AND(AX2="",AX3=""),"",TEXT(AX2,"dd/mmm/yyyy ddd.")&amp;" - "&amp;TEXT(AX3,"dd/mmm/yyyy ddd."))</f>
        <v>18/Jan/2024 Thu. - 22/Jan/2024 Mon.</v>
      </c>
      <c r="K4" s="131"/>
      <c r="L4" s="131"/>
      <c r="M4" s="132"/>
      <c r="N4" s="71">
        <f>IF(AX4="","",AX4)</f>
        <v>5</v>
      </c>
      <c r="AX4" s="139">
        <f>IF(AND(AX2="",AX3=""),"",AX3-AX2+1)</f>
        <v>5</v>
      </c>
      <c r="AY4" s="140"/>
      <c r="AZ4" s="141"/>
      <c r="BA4" s="66" t="s">
        <v>169</v>
      </c>
    </row>
    <row r="5" spans="1:54" ht="11.25" customHeight="1">
      <c r="AX5" s="145" cm="1">
        <f t="array" ref="AX5">IF(ISERROR(MAX(_xlfn._xlws.FILTER(ROW(Q10:Q109),Q10:Q109&lt;&gt;"")))=TRUE,"",MAX(_xlfn._xlws.FILTER(ROW(Q10:Q109),Q10:Q109&lt;&gt;"")))</f>
        <v>44</v>
      </c>
      <c r="AY5" s="146"/>
      <c r="AZ5" s="147"/>
      <c r="BA5" s="66" t="str">
        <f>ref_list!AA7&amp;" の最終行番号"</f>
        <v>EOL の最終行番号</v>
      </c>
    </row>
    <row r="6" spans="1:54" ht="28.5" customHeight="1">
      <c r="A6" s="177" t="str">
        <f>VLOOKUP(A135,ref_fixedCharacters!$B$6:$G$108,AX1,FALSE)</f>
        <v>行き先</v>
      </c>
      <c r="B6" s="178"/>
      <c r="C6" s="128" t="s">
        <v>227</v>
      </c>
      <c r="D6" s="128"/>
      <c r="E6" s="128"/>
      <c r="F6" s="128"/>
      <c r="G6" s="128"/>
      <c r="H6" s="128"/>
      <c r="I6" s="128"/>
      <c r="J6" s="128"/>
      <c r="K6" s="128"/>
      <c r="L6" s="128"/>
      <c r="M6" s="128"/>
      <c r="N6" s="129"/>
      <c r="Q6" s="59"/>
      <c r="R6" s="59"/>
    </row>
    <row r="7" spans="1:54" ht="11.25" customHeight="1"/>
    <row r="8" spans="1:54">
      <c r="A8" s="183" t="str">
        <f>VLOOKUP(A137,ref_fixedCharacters!$B$6:$G$108,AX1,FALSE)</f>
        <v>日</v>
      </c>
      <c r="B8" s="183" t="str">
        <f>VLOOKUP(B137,ref_fixedCharacters!$B$6:$G$108,AX1,FALSE)</f>
        <v>日付</v>
      </c>
      <c r="C8" s="183"/>
      <c r="D8" s="183" t="str">
        <f>VLOOKUP(D137,ref_fixedCharacters!$B$6:$G$108,AX1,FALSE)</f>
        <v>交通手段</v>
      </c>
      <c r="E8" s="183" t="str">
        <f>VLOOKUP(E137,ref_fixedCharacters!$B$6:$G$108,AX1,FALSE)</f>
        <v>到着予定時刻</v>
      </c>
      <c r="F8" s="183" t="str">
        <f>VLOOKUP(F137,ref_fixedCharacters!$B$6:$G$108,AX1,FALSE)</f>
        <v>ガイド</v>
      </c>
      <c r="G8" s="183" t="str">
        <f>VLOOKUP(G137,ref_fixedCharacters!$B$6:$G$108,AX1,FALSE)</f>
        <v>旅程</v>
      </c>
      <c r="H8" s="183" t="str">
        <f>VLOOKUP(H137,ref_fixedCharacters!$B$6:$G$108,AX1,FALSE)</f>
        <v>出発予定時刻</v>
      </c>
      <c r="I8" s="183" t="str">
        <f>VLOOKUP(I137,ref_fixedCharacters!$B$6:$G$108,AX1,FALSE)</f>
        <v>食事</v>
      </c>
      <c r="J8" s="183"/>
      <c r="K8" s="183"/>
      <c r="L8" s="183" t="str">
        <f>VLOOKUP(L137,ref_fixedCharacters!$B$6:$G$108,AX1,FALSE)</f>
        <v>ホテル</v>
      </c>
      <c r="M8" s="183" t="str">
        <f>VLOOKUP(M137,ref_fixedCharacters!$B$6:$G$108,AX1,FALSE)</f>
        <v>最大滞在時間</v>
      </c>
      <c r="N8" s="183" t="str">
        <f>VLOOKUP(N137,ref_fixedCharacters!$B$6:$G$108,AX1,FALSE)</f>
        <v>移動予定時間</v>
      </c>
      <c r="P8" s="210" t="s">
        <v>161</v>
      </c>
    </row>
    <row r="9" spans="1:54">
      <c r="A9" s="184"/>
      <c r="B9" s="184"/>
      <c r="C9" s="184"/>
      <c r="D9" s="184"/>
      <c r="E9" s="184"/>
      <c r="F9" s="184"/>
      <c r="G9" s="184"/>
      <c r="H9" s="184"/>
      <c r="I9" s="185" t="str">
        <f>VLOOKUP(I138,ref_fixedCharacters!$B$6:$G$108,AX1,FALSE)</f>
        <v>朝</v>
      </c>
      <c r="J9" s="185" t="str">
        <f>VLOOKUP(J138,ref_fixedCharacters!$B$6:$G$108,AX1,FALSE)</f>
        <v>昼</v>
      </c>
      <c r="K9" s="185" t="str">
        <f>VLOOKUP(K138,ref_fixedCharacters!$B$6:$G$108,AX1,FALSE)</f>
        <v>夕</v>
      </c>
      <c r="L9" s="184"/>
      <c r="M9" s="184"/>
      <c r="N9" s="184"/>
      <c r="P9" s="210"/>
    </row>
    <row r="10" spans="1:54">
      <c r="A10" s="186">
        <v>1</v>
      </c>
      <c r="B10" s="187">
        <v>45309</v>
      </c>
      <c r="C10" s="58">
        <f>IF(AZ10="","",AZ10)</f>
        <v>1</v>
      </c>
      <c r="D10" s="81" t="s">
        <v>84</v>
      </c>
      <c r="E10" s="83">
        <v>0.28819444444444448</v>
      </c>
      <c r="F10" s="67" t="s">
        <v>51</v>
      </c>
      <c r="G10" s="85" t="s">
        <v>172</v>
      </c>
      <c r="H10" s="83"/>
      <c r="I10" s="81" t="s">
        <v>51</v>
      </c>
      <c r="J10" s="81" t="s">
        <v>51</v>
      </c>
      <c r="K10" s="81" t="s">
        <v>51</v>
      </c>
      <c r="L10" s="81" t="s">
        <v>51</v>
      </c>
      <c r="M10" s="79" t="str">
        <f t="shared" ref="M10:M15" si="0">IF(OR(E10="",H10=""),"",H10-E10+IF(H10-E10&lt;0,1,0))</f>
        <v/>
      </c>
      <c r="N10" s="79" t="str">
        <f>IF(OR(E11="",H10=""),"",E11-H10+IF(E11-H10&lt;0,1,0))</f>
        <v/>
      </c>
      <c r="P10" s="87"/>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3">
        <f>ROW()-9</f>
        <v>1</v>
      </c>
      <c r="AY10" s="63">
        <f>IF(A10="","",A10)</f>
        <v>1</v>
      </c>
      <c r="AZ10" s="63">
        <f>IF(AY10="","",AY10)</f>
        <v>1</v>
      </c>
      <c r="BA10" s="61"/>
      <c r="BB10" s="61"/>
    </row>
    <row r="11" spans="1:54">
      <c r="A11" s="188"/>
      <c r="B11" s="187"/>
      <c r="C11" s="58">
        <f t="shared" ref="C11:C74" si="1">IF(AZ11="","",AZ11)</f>
        <v>2</v>
      </c>
      <c r="D11" s="81" t="s">
        <v>85</v>
      </c>
      <c r="E11" s="83">
        <v>0.33333333333333331</v>
      </c>
      <c r="F11" s="67" t="s">
        <v>53</v>
      </c>
      <c r="G11" s="85" t="s">
        <v>173</v>
      </c>
      <c r="H11" s="83">
        <v>0.35416666666666669</v>
      </c>
      <c r="I11" s="81" t="s">
        <v>51</v>
      </c>
      <c r="J11" s="81" t="s">
        <v>51</v>
      </c>
      <c r="K11" s="81" t="s">
        <v>51</v>
      </c>
      <c r="L11" s="81" t="s">
        <v>51</v>
      </c>
      <c r="M11" s="79">
        <f t="shared" si="0"/>
        <v>2.083333333333337E-2</v>
      </c>
      <c r="N11" s="79">
        <f t="shared" ref="N11:N74" si="2">IF(OR(E12="",H11=""),"",E12-H11+IF(E12-H11&lt;0,1,0))</f>
        <v>7.291666666666663E-2</v>
      </c>
      <c r="P11" s="87">
        <v>6.458333333333334E-2</v>
      </c>
      <c r="AX11" s="64">
        <f t="shared" ref="AX11:AX74" si="3">ROW()-9</f>
        <v>2</v>
      </c>
      <c r="AY11" s="64">
        <f>IF(OR(AND(A11="",AY10=""),AND(AX$5&lt;&gt;"",ROW()&gt;AX$5)),"",IF(A11="",AY10,A11))</f>
        <v>1</v>
      </c>
      <c r="AZ11" s="64">
        <f>IF(OR(AY10="",AZ10="",AY11=""),"",IF(AY10=AY11,AZ10+1,1))</f>
        <v>2</v>
      </c>
    </row>
    <row r="12" spans="1:54">
      <c r="A12" s="188"/>
      <c r="B12" s="187"/>
      <c r="C12" s="58">
        <f t="shared" si="1"/>
        <v>3</v>
      </c>
      <c r="D12" s="81" t="s">
        <v>85</v>
      </c>
      <c r="E12" s="83">
        <v>0.42708333333333331</v>
      </c>
      <c r="F12" s="67" t="s">
        <v>53</v>
      </c>
      <c r="G12" s="85" t="s">
        <v>174</v>
      </c>
      <c r="H12" s="83">
        <v>0.45833333333333331</v>
      </c>
      <c r="I12" s="81" t="s">
        <v>51</v>
      </c>
      <c r="J12" s="81" t="s">
        <v>51</v>
      </c>
      <c r="K12" s="81" t="s">
        <v>51</v>
      </c>
      <c r="L12" s="81" t="s">
        <v>51</v>
      </c>
      <c r="M12" s="79">
        <f t="shared" si="0"/>
        <v>3.125E-2</v>
      </c>
      <c r="N12" s="79">
        <f t="shared" si="2"/>
        <v>4.1666666666666685E-2</v>
      </c>
      <c r="P12" s="87">
        <v>3.7499999999999999E-2</v>
      </c>
      <c r="AX12" s="64">
        <f t="shared" si="3"/>
        <v>3</v>
      </c>
      <c r="AY12" s="64">
        <f t="shared" ref="AY12:AY75" si="4">IF(OR(AND(A12="",AY11=""),AND(AX$5&lt;&gt;"",ROW()&gt;=AX$5)),"",IF(A12="",AY11,A12))</f>
        <v>1</v>
      </c>
      <c r="AZ12" s="64">
        <f t="shared" ref="AZ12:AZ75" si="5">IF(OR(AY11="",AZ11="",AY12=""),"",IF(AY11=AY12,AZ11+1,1))</f>
        <v>3</v>
      </c>
    </row>
    <row r="13" spans="1:54">
      <c r="A13" s="188"/>
      <c r="B13" s="187"/>
      <c r="C13" s="58">
        <f t="shared" si="1"/>
        <v>4</v>
      </c>
      <c r="D13" s="81" t="s">
        <v>85</v>
      </c>
      <c r="E13" s="83">
        <v>0.5</v>
      </c>
      <c r="F13" s="67" t="s">
        <v>53</v>
      </c>
      <c r="G13" s="85" t="s">
        <v>175</v>
      </c>
      <c r="H13" s="83">
        <v>0.52777777777777779</v>
      </c>
      <c r="I13" s="81" t="s">
        <v>51</v>
      </c>
      <c r="J13" s="81" t="s">
        <v>13</v>
      </c>
      <c r="K13" s="81" t="s">
        <v>51</v>
      </c>
      <c r="L13" s="81" t="s">
        <v>51</v>
      </c>
      <c r="M13" s="79">
        <f t="shared" si="0"/>
        <v>2.777777777777779E-2</v>
      </c>
      <c r="N13" s="79">
        <f t="shared" si="2"/>
        <v>0.10416666666666663</v>
      </c>
      <c r="P13" s="87">
        <v>9.375E-2</v>
      </c>
      <c r="Q13" s="94"/>
      <c r="AX13" s="64">
        <f t="shared" si="3"/>
        <v>4</v>
      </c>
      <c r="AY13" s="64">
        <f t="shared" si="4"/>
        <v>1</v>
      </c>
      <c r="AZ13" s="64">
        <f t="shared" si="5"/>
        <v>4</v>
      </c>
    </row>
    <row r="14" spans="1:54">
      <c r="A14" s="188"/>
      <c r="B14" s="187"/>
      <c r="C14" s="58">
        <f t="shared" si="1"/>
        <v>5</v>
      </c>
      <c r="D14" s="81" t="s">
        <v>85</v>
      </c>
      <c r="E14" s="83">
        <v>0.63194444444444442</v>
      </c>
      <c r="F14" s="67" t="s">
        <v>53</v>
      </c>
      <c r="G14" s="85" t="s">
        <v>176</v>
      </c>
      <c r="H14" s="83">
        <v>0.71527777777777779</v>
      </c>
      <c r="I14" s="81" t="s">
        <v>51</v>
      </c>
      <c r="J14" s="81" t="s">
        <v>51</v>
      </c>
      <c r="K14" s="81" t="s">
        <v>51</v>
      </c>
      <c r="L14" s="81" t="s">
        <v>51</v>
      </c>
      <c r="M14" s="79">
        <f t="shared" si="0"/>
        <v>8.333333333333337E-2</v>
      </c>
      <c r="N14" s="79">
        <f t="shared" si="2"/>
        <v>1.388888888888884E-2</v>
      </c>
      <c r="P14" s="87">
        <v>1.3888888888888889E-3</v>
      </c>
      <c r="Q14" s="94"/>
      <c r="AX14" s="64">
        <f t="shared" si="3"/>
        <v>5</v>
      </c>
      <c r="AY14" s="64">
        <f t="shared" si="4"/>
        <v>1</v>
      </c>
      <c r="AZ14" s="64">
        <f t="shared" si="5"/>
        <v>5</v>
      </c>
    </row>
    <row r="15" spans="1:54">
      <c r="A15" s="188"/>
      <c r="B15" s="187"/>
      <c r="C15" s="58">
        <f t="shared" si="1"/>
        <v>6</v>
      </c>
      <c r="D15" s="81" t="s">
        <v>85</v>
      </c>
      <c r="E15" s="83">
        <v>0.72916666666666663</v>
      </c>
      <c r="F15" s="67" t="s">
        <v>53</v>
      </c>
      <c r="G15" s="85" t="s">
        <v>177</v>
      </c>
      <c r="H15" s="83">
        <v>0.77083333333333337</v>
      </c>
      <c r="I15" s="81" t="s">
        <v>51</v>
      </c>
      <c r="J15" s="81" t="s">
        <v>51</v>
      </c>
      <c r="K15" s="81" t="s">
        <v>13</v>
      </c>
      <c r="L15" s="81" t="s">
        <v>51</v>
      </c>
      <c r="M15" s="79">
        <f t="shared" si="0"/>
        <v>4.1666666666666741E-2</v>
      </c>
      <c r="N15" s="79">
        <f t="shared" si="2"/>
        <v>2.0833333333333259E-2</v>
      </c>
      <c r="P15" s="87">
        <v>8.3333333333333332E-3</v>
      </c>
      <c r="Q15" s="94"/>
      <c r="AX15" s="64">
        <f t="shared" si="3"/>
        <v>6</v>
      </c>
      <c r="AY15" s="64">
        <f t="shared" si="4"/>
        <v>1</v>
      </c>
      <c r="AZ15" s="64">
        <f t="shared" si="5"/>
        <v>6</v>
      </c>
    </row>
    <row r="16" spans="1:54">
      <c r="A16" s="188"/>
      <c r="B16" s="187"/>
      <c r="C16" s="58">
        <f t="shared" si="1"/>
        <v>7</v>
      </c>
      <c r="D16" s="81" t="s">
        <v>85</v>
      </c>
      <c r="E16" s="83">
        <v>0.79166666666666663</v>
      </c>
      <c r="F16" s="67" t="s">
        <v>53</v>
      </c>
      <c r="G16" s="85" t="s">
        <v>178</v>
      </c>
      <c r="H16" s="83"/>
      <c r="I16" s="81" t="s">
        <v>51</v>
      </c>
      <c r="J16" s="81" t="s">
        <v>51</v>
      </c>
      <c r="K16" s="81" t="s">
        <v>51</v>
      </c>
      <c r="L16" s="81" t="s">
        <v>181</v>
      </c>
      <c r="M16" s="79" t="str">
        <f t="shared" ref="M16:M79" si="6">IF(OR(E16="",H16=""),"",H16-E16+IF(H16-E16&lt;0,1,0))</f>
        <v/>
      </c>
      <c r="N16" s="79" t="str">
        <f t="shared" si="2"/>
        <v/>
      </c>
      <c r="P16" s="87"/>
      <c r="Q16" s="94"/>
      <c r="AX16" s="64">
        <f t="shared" si="3"/>
        <v>7</v>
      </c>
      <c r="AY16" s="64">
        <f t="shared" si="4"/>
        <v>1</v>
      </c>
      <c r="AZ16" s="64">
        <f t="shared" si="5"/>
        <v>7</v>
      </c>
    </row>
    <row r="17" spans="1:52">
      <c r="A17" s="188">
        <v>2</v>
      </c>
      <c r="B17" s="187">
        <v>45310</v>
      </c>
      <c r="C17" s="58">
        <f t="shared" si="1"/>
        <v>1</v>
      </c>
      <c r="D17" s="81" t="s">
        <v>180</v>
      </c>
      <c r="E17" s="83">
        <v>0.29166666666666669</v>
      </c>
      <c r="F17" s="67" t="s">
        <v>51</v>
      </c>
      <c r="G17" s="85" t="s">
        <v>179</v>
      </c>
      <c r="H17" s="83"/>
      <c r="I17" s="81" t="s">
        <v>13</v>
      </c>
      <c r="J17" s="81" t="s">
        <v>51</v>
      </c>
      <c r="K17" s="81" t="s">
        <v>51</v>
      </c>
      <c r="L17" s="81" t="s">
        <v>51</v>
      </c>
      <c r="M17" s="79" t="str">
        <f t="shared" si="6"/>
        <v/>
      </c>
      <c r="N17" s="79" t="str">
        <f t="shared" si="2"/>
        <v/>
      </c>
      <c r="P17" s="87"/>
      <c r="Q17" s="94"/>
      <c r="AX17" s="64">
        <f t="shared" si="3"/>
        <v>8</v>
      </c>
      <c r="AY17" s="64">
        <f t="shared" si="4"/>
        <v>2</v>
      </c>
      <c r="AZ17" s="64">
        <f t="shared" si="5"/>
        <v>1</v>
      </c>
    </row>
    <row r="18" spans="1:52">
      <c r="A18" s="188"/>
      <c r="B18" s="187"/>
      <c r="C18" s="58">
        <f t="shared" si="1"/>
        <v>2</v>
      </c>
      <c r="D18" s="81" t="s">
        <v>85</v>
      </c>
      <c r="E18" s="83">
        <v>0.33333333333333331</v>
      </c>
      <c r="F18" s="67" t="s">
        <v>53</v>
      </c>
      <c r="G18" s="85" t="s">
        <v>178</v>
      </c>
      <c r="H18" s="83">
        <v>0.34722222222222227</v>
      </c>
      <c r="I18" s="81" t="s">
        <v>51</v>
      </c>
      <c r="J18" s="81" t="s">
        <v>51</v>
      </c>
      <c r="K18" s="81" t="s">
        <v>51</v>
      </c>
      <c r="L18" s="81" t="s">
        <v>51</v>
      </c>
      <c r="M18" s="79">
        <f t="shared" si="6"/>
        <v>1.3888888888888951E-2</v>
      </c>
      <c r="N18" s="79">
        <f t="shared" si="2"/>
        <v>6.25E-2</v>
      </c>
      <c r="P18" s="87">
        <v>4.9305555555555554E-2</v>
      </c>
      <c r="Q18" s="94"/>
      <c r="AX18" s="64">
        <f t="shared" si="3"/>
        <v>9</v>
      </c>
      <c r="AY18" s="64">
        <f t="shared" si="4"/>
        <v>2</v>
      </c>
      <c r="AZ18" s="64">
        <f t="shared" si="5"/>
        <v>2</v>
      </c>
    </row>
    <row r="19" spans="1:52">
      <c r="A19" s="188"/>
      <c r="B19" s="187"/>
      <c r="C19" s="58">
        <f t="shared" si="1"/>
        <v>3</v>
      </c>
      <c r="D19" s="81" t="s">
        <v>85</v>
      </c>
      <c r="E19" s="83">
        <v>0.40972222222222227</v>
      </c>
      <c r="F19" s="67" t="s">
        <v>53</v>
      </c>
      <c r="G19" s="85" t="s">
        <v>203</v>
      </c>
      <c r="H19" s="83">
        <v>0.47916666666666669</v>
      </c>
      <c r="I19" s="81" t="s">
        <v>51</v>
      </c>
      <c r="J19" s="81" t="s">
        <v>51</v>
      </c>
      <c r="K19" s="81" t="s">
        <v>51</v>
      </c>
      <c r="L19" s="81" t="s">
        <v>51</v>
      </c>
      <c r="M19" s="79">
        <f t="shared" si="6"/>
        <v>6.944444444444442E-2</v>
      </c>
      <c r="N19" s="79">
        <f t="shared" si="2"/>
        <v>2.0833333333333315E-2</v>
      </c>
      <c r="P19" s="87">
        <v>3.472222222222222E-3</v>
      </c>
      <c r="Q19" s="94"/>
      <c r="AX19" s="64">
        <f t="shared" si="3"/>
        <v>10</v>
      </c>
      <c r="AY19" s="64">
        <f t="shared" si="4"/>
        <v>2</v>
      </c>
      <c r="AZ19" s="64">
        <f t="shared" si="5"/>
        <v>3</v>
      </c>
    </row>
    <row r="20" spans="1:52">
      <c r="A20" s="188"/>
      <c r="B20" s="187"/>
      <c r="C20" s="58">
        <f t="shared" si="1"/>
        <v>4</v>
      </c>
      <c r="D20" s="81" t="s">
        <v>85</v>
      </c>
      <c r="E20" s="83">
        <v>0.5</v>
      </c>
      <c r="F20" s="67" t="s">
        <v>53</v>
      </c>
      <c r="G20" s="85" t="s">
        <v>205</v>
      </c>
      <c r="H20" s="83">
        <v>0.54166666666666663</v>
      </c>
      <c r="I20" s="81" t="s">
        <v>51</v>
      </c>
      <c r="J20" s="81" t="s">
        <v>13</v>
      </c>
      <c r="K20" s="81" t="s">
        <v>51</v>
      </c>
      <c r="L20" s="81" t="s">
        <v>51</v>
      </c>
      <c r="M20" s="79">
        <f t="shared" si="6"/>
        <v>4.166666666666663E-2</v>
      </c>
      <c r="N20" s="79">
        <f t="shared" si="2"/>
        <v>6.944444444444442E-2</v>
      </c>
      <c r="P20" s="87">
        <v>5.347222222222222E-2</v>
      </c>
      <c r="Q20" s="94"/>
      <c r="AX20" s="64">
        <f t="shared" si="3"/>
        <v>11</v>
      </c>
      <c r="AY20" s="64">
        <f t="shared" si="4"/>
        <v>2</v>
      </c>
      <c r="AZ20" s="64">
        <f t="shared" si="5"/>
        <v>4</v>
      </c>
    </row>
    <row r="21" spans="1:52">
      <c r="A21" s="188"/>
      <c r="B21" s="187"/>
      <c r="C21" s="58">
        <f t="shared" si="1"/>
        <v>5</v>
      </c>
      <c r="D21" s="81" t="s">
        <v>85</v>
      </c>
      <c r="E21" s="83">
        <v>0.61111111111111105</v>
      </c>
      <c r="F21" s="67" t="s">
        <v>53</v>
      </c>
      <c r="G21" s="85" t="s">
        <v>206</v>
      </c>
      <c r="H21" s="83">
        <v>0.71527777777777779</v>
      </c>
      <c r="I21" s="81" t="s">
        <v>51</v>
      </c>
      <c r="J21" s="81" t="s">
        <v>51</v>
      </c>
      <c r="K21" s="81" t="s">
        <v>51</v>
      </c>
      <c r="L21" s="81" t="s">
        <v>51</v>
      </c>
      <c r="M21" s="79">
        <f t="shared" si="6"/>
        <v>0.10416666666666674</v>
      </c>
      <c r="N21" s="79">
        <f t="shared" si="2"/>
        <v>1.388888888888884E-2</v>
      </c>
      <c r="P21" s="87">
        <v>2.0833333333333333E-3</v>
      </c>
      <c r="Q21" s="94"/>
      <c r="AX21" s="64">
        <f t="shared" si="3"/>
        <v>12</v>
      </c>
      <c r="AY21" s="64">
        <f t="shared" si="4"/>
        <v>2</v>
      </c>
      <c r="AZ21" s="64">
        <f t="shared" si="5"/>
        <v>5</v>
      </c>
    </row>
    <row r="22" spans="1:52">
      <c r="A22" s="188"/>
      <c r="B22" s="187"/>
      <c r="C22" s="58">
        <f t="shared" si="1"/>
        <v>6</v>
      </c>
      <c r="D22" s="81" t="s">
        <v>85</v>
      </c>
      <c r="E22" s="83">
        <v>0.72916666666666663</v>
      </c>
      <c r="F22" s="67" t="s">
        <v>53</v>
      </c>
      <c r="G22" s="85" t="s">
        <v>207</v>
      </c>
      <c r="H22" s="83">
        <v>0.77777777777777779</v>
      </c>
      <c r="I22" s="81" t="s">
        <v>51</v>
      </c>
      <c r="J22" s="81" t="s">
        <v>51</v>
      </c>
      <c r="K22" s="81" t="s">
        <v>13</v>
      </c>
      <c r="L22" s="81" t="s">
        <v>51</v>
      </c>
      <c r="M22" s="79">
        <f t="shared" si="6"/>
        <v>4.861111111111116E-2</v>
      </c>
      <c r="N22" s="79">
        <f t="shared" si="2"/>
        <v>1.388888888888884E-2</v>
      </c>
      <c r="P22" s="87">
        <v>2.7777777777777779E-3</v>
      </c>
      <c r="Q22" s="94"/>
      <c r="AX22" s="64">
        <f t="shared" si="3"/>
        <v>13</v>
      </c>
      <c r="AY22" s="64">
        <f t="shared" si="4"/>
        <v>2</v>
      </c>
      <c r="AZ22" s="64">
        <f t="shared" si="5"/>
        <v>6</v>
      </c>
    </row>
    <row r="23" spans="1:52">
      <c r="A23" s="188"/>
      <c r="B23" s="187"/>
      <c r="C23" s="58">
        <f t="shared" si="1"/>
        <v>7</v>
      </c>
      <c r="D23" s="81" t="s">
        <v>85</v>
      </c>
      <c r="E23" s="83">
        <v>0.79166666666666663</v>
      </c>
      <c r="F23" s="67" t="s">
        <v>53</v>
      </c>
      <c r="G23" s="85" t="s">
        <v>204</v>
      </c>
      <c r="H23" s="83"/>
      <c r="I23" s="81" t="s">
        <v>51</v>
      </c>
      <c r="J23" s="81" t="s">
        <v>51</v>
      </c>
      <c r="K23" s="81" t="s">
        <v>51</v>
      </c>
      <c r="L23" s="81" t="s">
        <v>181</v>
      </c>
      <c r="M23" s="79" t="str">
        <f t="shared" si="6"/>
        <v/>
      </c>
      <c r="N23" s="79" t="str">
        <f t="shared" si="2"/>
        <v/>
      </c>
      <c r="P23" s="87"/>
      <c r="Q23" s="94"/>
      <c r="AX23" s="64">
        <f t="shared" si="3"/>
        <v>14</v>
      </c>
      <c r="AY23" s="64">
        <f t="shared" si="4"/>
        <v>2</v>
      </c>
      <c r="AZ23" s="64">
        <f t="shared" si="5"/>
        <v>7</v>
      </c>
    </row>
    <row r="24" spans="1:52">
      <c r="A24" s="188">
        <v>3</v>
      </c>
      <c r="B24" s="187">
        <v>45311</v>
      </c>
      <c r="C24" s="58">
        <f t="shared" si="1"/>
        <v>1</v>
      </c>
      <c r="D24" s="81" t="s">
        <v>180</v>
      </c>
      <c r="E24" s="83">
        <v>0.29166666666666669</v>
      </c>
      <c r="F24" s="67" t="s">
        <v>51</v>
      </c>
      <c r="G24" s="85" t="s">
        <v>179</v>
      </c>
      <c r="H24" s="83"/>
      <c r="I24" s="81" t="s">
        <v>13</v>
      </c>
      <c r="J24" s="81" t="s">
        <v>51</v>
      </c>
      <c r="K24" s="81" t="s">
        <v>51</v>
      </c>
      <c r="L24" s="81" t="s">
        <v>51</v>
      </c>
      <c r="M24" s="79" t="str">
        <f t="shared" si="6"/>
        <v/>
      </c>
      <c r="N24" s="79" t="str">
        <f t="shared" si="2"/>
        <v/>
      </c>
      <c r="P24" s="87"/>
      <c r="Q24" s="94"/>
      <c r="AX24" s="64">
        <f t="shared" si="3"/>
        <v>15</v>
      </c>
      <c r="AY24" s="64">
        <f t="shared" si="4"/>
        <v>3</v>
      </c>
      <c r="AZ24" s="64">
        <f t="shared" si="5"/>
        <v>1</v>
      </c>
    </row>
    <row r="25" spans="1:52">
      <c r="A25" s="188"/>
      <c r="B25" s="187"/>
      <c r="C25" s="58">
        <f t="shared" si="1"/>
        <v>2</v>
      </c>
      <c r="D25" s="81" t="s">
        <v>85</v>
      </c>
      <c r="E25" s="83">
        <v>0.33333333333333331</v>
      </c>
      <c r="F25" s="67" t="s">
        <v>53</v>
      </c>
      <c r="G25" s="85" t="s">
        <v>204</v>
      </c>
      <c r="H25" s="83">
        <v>0.34722222222222227</v>
      </c>
      <c r="I25" s="81" t="s">
        <v>51</v>
      </c>
      <c r="J25" s="81" t="s">
        <v>51</v>
      </c>
      <c r="K25" s="81" t="s">
        <v>51</v>
      </c>
      <c r="L25" s="81" t="s">
        <v>51</v>
      </c>
      <c r="M25" s="79">
        <f t="shared" si="6"/>
        <v>1.3888888888888951E-2</v>
      </c>
      <c r="N25" s="79">
        <f t="shared" si="2"/>
        <v>0.13194444444444442</v>
      </c>
      <c r="P25" s="87">
        <v>0.11597222222222221</v>
      </c>
      <c r="Q25" s="94"/>
      <c r="AX25" s="64">
        <f t="shared" si="3"/>
        <v>16</v>
      </c>
      <c r="AY25" s="64">
        <f t="shared" si="4"/>
        <v>3</v>
      </c>
      <c r="AZ25" s="64">
        <f t="shared" si="5"/>
        <v>2</v>
      </c>
    </row>
    <row r="26" spans="1:52">
      <c r="A26" s="188"/>
      <c r="B26" s="187"/>
      <c r="C26" s="58">
        <f t="shared" si="1"/>
        <v>3</v>
      </c>
      <c r="D26" s="81" t="s">
        <v>85</v>
      </c>
      <c r="E26" s="83">
        <v>0.47916666666666669</v>
      </c>
      <c r="F26" s="67" t="s">
        <v>53</v>
      </c>
      <c r="G26" s="85" t="s">
        <v>208</v>
      </c>
      <c r="H26" s="83">
        <v>0.50347222222222221</v>
      </c>
      <c r="I26" s="81" t="s">
        <v>51</v>
      </c>
      <c r="J26" s="81" t="s">
        <v>51</v>
      </c>
      <c r="K26" s="81" t="s">
        <v>51</v>
      </c>
      <c r="L26" s="81" t="s">
        <v>51</v>
      </c>
      <c r="M26" s="79">
        <f t="shared" si="6"/>
        <v>2.4305555555555525E-2</v>
      </c>
      <c r="N26" s="79">
        <f t="shared" si="2"/>
        <v>1.736111111111116E-2</v>
      </c>
      <c r="P26" s="87">
        <v>1.1805555555555555E-2</v>
      </c>
      <c r="Q26" s="94"/>
      <c r="AX26" s="64">
        <f t="shared" si="3"/>
        <v>17</v>
      </c>
      <c r="AY26" s="64">
        <f t="shared" si="4"/>
        <v>3</v>
      </c>
      <c r="AZ26" s="64">
        <f t="shared" si="5"/>
        <v>3</v>
      </c>
    </row>
    <row r="27" spans="1:52">
      <c r="A27" s="188"/>
      <c r="B27" s="187"/>
      <c r="C27" s="58">
        <f t="shared" si="1"/>
        <v>4</v>
      </c>
      <c r="D27" s="81" t="s">
        <v>85</v>
      </c>
      <c r="E27" s="83">
        <v>0.52083333333333337</v>
      </c>
      <c r="F27" s="67" t="s">
        <v>53</v>
      </c>
      <c r="G27" s="85" t="s">
        <v>209</v>
      </c>
      <c r="H27" s="83">
        <v>0.5625</v>
      </c>
      <c r="I27" s="81" t="s">
        <v>51</v>
      </c>
      <c r="J27" s="81" t="s">
        <v>13</v>
      </c>
      <c r="K27" s="81" t="s">
        <v>51</v>
      </c>
      <c r="L27" s="81" t="s">
        <v>51</v>
      </c>
      <c r="M27" s="79">
        <f t="shared" si="6"/>
        <v>4.166666666666663E-2</v>
      </c>
      <c r="N27" s="79">
        <f t="shared" si="2"/>
        <v>2.083333333333337E-2</v>
      </c>
      <c r="P27" s="87">
        <v>1.0416666666666666E-2</v>
      </c>
      <c r="Q27" s="94"/>
      <c r="AX27" s="64">
        <f t="shared" si="3"/>
        <v>18</v>
      </c>
      <c r="AY27" s="64">
        <f t="shared" si="4"/>
        <v>3</v>
      </c>
      <c r="AZ27" s="64">
        <f t="shared" si="5"/>
        <v>4</v>
      </c>
    </row>
    <row r="28" spans="1:52">
      <c r="A28" s="188"/>
      <c r="B28" s="187"/>
      <c r="C28" s="58">
        <f t="shared" si="1"/>
        <v>5</v>
      </c>
      <c r="D28" s="81" t="s">
        <v>85</v>
      </c>
      <c r="E28" s="83">
        <v>0.58333333333333337</v>
      </c>
      <c r="F28" s="67" t="s">
        <v>53</v>
      </c>
      <c r="G28" s="85" t="s">
        <v>210</v>
      </c>
      <c r="H28" s="83">
        <v>0.67361111111111116</v>
      </c>
      <c r="I28" s="81" t="s">
        <v>51</v>
      </c>
      <c r="J28" s="81" t="s">
        <v>51</v>
      </c>
      <c r="K28" s="81" t="s">
        <v>51</v>
      </c>
      <c r="L28" s="81" t="s">
        <v>51</v>
      </c>
      <c r="M28" s="79">
        <f t="shared" si="6"/>
        <v>9.027777777777779E-2</v>
      </c>
      <c r="N28" s="79">
        <f t="shared" si="2"/>
        <v>3.472222222222221E-2</v>
      </c>
      <c r="P28" s="87">
        <v>2.361111111111111E-2</v>
      </c>
      <c r="Q28" s="94"/>
      <c r="AX28" s="64">
        <f t="shared" si="3"/>
        <v>19</v>
      </c>
      <c r="AY28" s="64">
        <f t="shared" si="4"/>
        <v>3</v>
      </c>
      <c r="AZ28" s="64">
        <f t="shared" si="5"/>
        <v>5</v>
      </c>
    </row>
    <row r="29" spans="1:52">
      <c r="A29" s="188"/>
      <c r="B29" s="187"/>
      <c r="C29" s="58">
        <f t="shared" si="1"/>
        <v>6</v>
      </c>
      <c r="D29" s="81" t="s">
        <v>85</v>
      </c>
      <c r="E29" s="83">
        <v>0.70833333333333337</v>
      </c>
      <c r="F29" s="67" t="s">
        <v>53</v>
      </c>
      <c r="G29" s="85" t="s">
        <v>213</v>
      </c>
      <c r="H29" s="83">
        <v>0.77083333333333337</v>
      </c>
      <c r="I29" s="81" t="s">
        <v>51</v>
      </c>
      <c r="J29" s="81" t="s">
        <v>51</v>
      </c>
      <c r="K29" s="81" t="s">
        <v>13</v>
      </c>
      <c r="L29" s="81" t="s">
        <v>51</v>
      </c>
      <c r="M29" s="79">
        <f t="shared" si="6"/>
        <v>6.25E-2</v>
      </c>
      <c r="N29" s="79" t="str">
        <f>IF(OR(E30="",H29=""),"",E30-H29+IF(E30-H29&lt;0,1,0))</f>
        <v/>
      </c>
      <c r="P29" s="87"/>
      <c r="Q29" s="94"/>
      <c r="AX29" s="64">
        <f t="shared" si="3"/>
        <v>20</v>
      </c>
      <c r="AY29" s="64">
        <f t="shared" si="4"/>
        <v>3</v>
      </c>
      <c r="AZ29" s="64">
        <f t="shared" si="5"/>
        <v>6</v>
      </c>
    </row>
    <row r="30" spans="1:52">
      <c r="A30" s="188"/>
      <c r="B30" s="187"/>
      <c r="C30" s="58">
        <f t="shared" si="1"/>
        <v>7</v>
      </c>
      <c r="D30" s="81" t="s">
        <v>85</v>
      </c>
      <c r="E30" s="83"/>
      <c r="F30" s="67" t="s">
        <v>51</v>
      </c>
      <c r="G30" s="85" t="s">
        <v>212</v>
      </c>
      <c r="H30" s="83"/>
      <c r="I30" s="81" t="s">
        <v>51</v>
      </c>
      <c r="J30" s="81" t="s">
        <v>51</v>
      </c>
      <c r="K30" s="81" t="s">
        <v>51</v>
      </c>
      <c r="L30" s="81" t="s">
        <v>181</v>
      </c>
      <c r="M30" s="79" t="str">
        <f t="shared" si="6"/>
        <v/>
      </c>
      <c r="N30" s="79" t="str">
        <f t="shared" si="2"/>
        <v/>
      </c>
      <c r="P30" s="87"/>
      <c r="Q30" s="94"/>
      <c r="AX30" s="64">
        <f t="shared" si="3"/>
        <v>21</v>
      </c>
      <c r="AY30" s="64">
        <f t="shared" si="4"/>
        <v>3</v>
      </c>
      <c r="AZ30" s="64">
        <f t="shared" si="5"/>
        <v>7</v>
      </c>
    </row>
    <row r="31" spans="1:52">
      <c r="A31" s="188">
        <v>4</v>
      </c>
      <c r="B31" s="187">
        <v>45312</v>
      </c>
      <c r="C31" s="58">
        <f t="shared" si="1"/>
        <v>1</v>
      </c>
      <c r="D31" s="81"/>
      <c r="E31" s="83">
        <v>0.29166666666666669</v>
      </c>
      <c r="F31" s="67" t="s">
        <v>51</v>
      </c>
      <c r="G31" s="85" t="s">
        <v>214</v>
      </c>
      <c r="H31" s="83"/>
      <c r="I31" s="81" t="s">
        <v>13</v>
      </c>
      <c r="J31" s="81" t="s">
        <v>51</v>
      </c>
      <c r="K31" s="81" t="s">
        <v>51</v>
      </c>
      <c r="L31" s="81" t="s">
        <v>51</v>
      </c>
      <c r="M31" s="79" t="str">
        <f t="shared" si="6"/>
        <v/>
      </c>
      <c r="N31" s="79" t="str">
        <f t="shared" si="2"/>
        <v/>
      </c>
      <c r="P31" s="87"/>
      <c r="Q31" s="94"/>
      <c r="AX31" s="64">
        <f t="shared" si="3"/>
        <v>22</v>
      </c>
      <c r="AY31" s="64">
        <f t="shared" si="4"/>
        <v>4</v>
      </c>
      <c r="AZ31" s="64">
        <f>IF(OR(AY30="",AZ30="",AY31=""),"",IF(AY30=AY31,AZ30+1,1))</f>
        <v>1</v>
      </c>
    </row>
    <row r="32" spans="1:52">
      <c r="A32" s="188"/>
      <c r="B32" s="187"/>
      <c r="C32" s="58">
        <f t="shared" si="1"/>
        <v>2</v>
      </c>
      <c r="D32" s="81" t="s">
        <v>85</v>
      </c>
      <c r="E32" s="83">
        <v>0.33333333333333331</v>
      </c>
      <c r="F32" s="67" t="s">
        <v>51</v>
      </c>
      <c r="G32" s="85" t="s">
        <v>211</v>
      </c>
      <c r="H32" s="83">
        <v>0.34722222222222227</v>
      </c>
      <c r="I32" s="81" t="s">
        <v>51</v>
      </c>
      <c r="J32" s="81" t="s">
        <v>51</v>
      </c>
      <c r="K32" s="81" t="s">
        <v>51</v>
      </c>
      <c r="L32" s="81" t="s">
        <v>51</v>
      </c>
      <c r="M32" s="79">
        <f t="shared" si="6"/>
        <v>1.3888888888888951E-2</v>
      </c>
      <c r="N32" s="79">
        <f t="shared" si="2"/>
        <v>9.7222222222222154E-2</v>
      </c>
      <c r="P32" s="87">
        <v>7.9166666666666663E-2</v>
      </c>
      <c r="Q32" s="94"/>
      <c r="AX32" s="64">
        <f t="shared" si="3"/>
        <v>23</v>
      </c>
      <c r="AY32" s="64">
        <f t="shared" si="4"/>
        <v>4</v>
      </c>
      <c r="AZ32" s="64">
        <f t="shared" si="5"/>
        <v>2</v>
      </c>
    </row>
    <row r="33" spans="1:52">
      <c r="A33" s="188"/>
      <c r="B33" s="187"/>
      <c r="C33" s="58">
        <f t="shared" si="1"/>
        <v>3</v>
      </c>
      <c r="D33" s="81" t="s">
        <v>85</v>
      </c>
      <c r="E33" s="83">
        <v>0.44444444444444442</v>
      </c>
      <c r="F33" s="67" t="s">
        <v>51</v>
      </c>
      <c r="G33" s="85" t="s">
        <v>215</v>
      </c>
      <c r="H33" s="83">
        <v>0.45833333333333331</v>
      </c>
      <c r="I33" s="81" t="s">
        <v>51</v>
      </c>
      <c r="J33" s="81" t="s">
        <v>51</v>
      </c>
      <c r="K33" s="81" t="s">
        <v>51</v>
      </c>
      <c r="L33" s="81" t="s">
        <v>51</v>
      </c>
      <c r="M33" s="79">
        <f t="shared" si="6"/>
        <v>1.3888888888888895E-2</v>
      </c>
      <c r="N33" s="79">
        <f t="shared" si="2"/>
        <v>4.1666666666666685E-2</v>
      </c>
      <c r="P33" s="87">
        <v>2.7083333333333334E-2</v>
      </c>
      <c r="Q33" s="94"/>
      <c r="AX33" s="64">
        <f t="shared" si="3"/>
        <v>24</v>
      </c>
      <c r="AY33" s="64">
        <f t="shared" si="4"/>
        <v>4</v>
      </c>
      <c r="AZ33" s="64">
        <f t="shared" si="5"/>
        <v>3</v>
      </c>
    </row>
    <row r="34" spans="1:52">
      <c r="A34" s="188"/>
      <c r="B34" s="187"/>
      <c r="C34" s="58">
        <f t="shared" si="1"/>
        <v>4</v>
      </c>
      <c r="D34" s="81" t="s">
        <v>85</v>
      </c>
      <c r="E34" s="83">
        <v>0.5</v>
      </c>
      <c r="F34" s="67" t="s">
        <v>51</v>
      </c>
      <c r="G34" s="85" t="s">
        <v>216</v>
      </c>
      <c r="H34" s="83">
        <v>0.70833333333333337</v>
      </c>
      <c r="I34" s="81" t="s">
        <v>51</v>
      </c>
      <c r="J34" s="81" t="s">
        <v>13</v>
      </c>
      <c r="K34" s="81" t="s">
        <v>51</v>
      </c>
      <c r="L34" s="81" t="s">
        <v>51</v>
      </c>
      <c r="M34" s="79">
        <f t="shared" si="6"/>
        <v>0.20833333333333337</v>
      </c>
      <c r="N34" s="79">
        <f t="shared" si="2"/>
        <v>4.166666666666663E-2</v>
      </c>
      <c r="P34" s="87">
        <v>2.5694444444444447E-2</v>
      </c>
      <c r="Q34" s="94"/>
      <c r="AX34" s="64">
        <f t="shared" si="3"/>
        <v>25</v>
      </c>
      <c r="AY34" s="64">
        <f t="shared" si="4"/>
        <v>4</v>
      </c>
      <c r="AZ34" s="64">
        <f t="shared" si="5"/>
        <v>4</v>
      </c>
    </row>
    <row r="35" spans="1:52">
      <c r="A35" s="188"/>
      <c r="B35" s="187"/>
      <c r="C35" s="58">
        <f t="shared" si="1"/>
        <v>5</v>
      </c>
      <c r="D35" s="81"/>
      <c r="E35" s="83">
        <v>0.75</v>
      </c>
      <c r="F35" s="67" t="s">
        <v>51</v>
      </c>
      <c r="G35" s="85" t="s">
        <v>217</v>
      </c>
      <c r="H35" s="83">
        <v>0.8125</v>
      </c>
      <c r="I35" s="81" t="s">
        <v>51</v>
      </c>
      <c r="J35" s="81" t="s">
        <v>51</v>
      </c>
      <c r="K35" s="81" t="s">
        <v>13</v>
      </c>
      <c r="L35" s="81" t="s">
        <v>51</v>
      </c>
      <c r="M35" s="79">
        <f t="shared" si="6"/>
        <v>6.25E-2</v>
      </c>
      <c r="N35" s="79" t="str">
        <f t="shared" si="2"/>
        <v/>
      </c>
      <c r="P35" s="87"/>
      <c r="Q35" s="94"/>
      <c r="AX35" s="64">
        <f t="shared" si="3"/>
        <v>26</v>
      </c>
      <c r="AY35" s="64">
        <f t="shared" si="4"/>
        <v>4</v>
      </c>
      <c r="AZ35" s="64">
        <f t="shared" si="5"/>
        <v>5</v>
      </c>
    </row>
    <row r="36" spans="1:52">
      <c r="A36" s="188"/>
      <c r="B36" s="187"/>
      <c r="C36" s="58">
        <f t="shared" si="1"/>
        <v>6</v>
      </c>
      <c r="D36" s="81"/>
      <c r="E36" s="83"/>
      <c r="F36" s="67" t="s">
        <v>51</v>
      </c>
      <c r="G36" s="85" t="s">
        <v>218</v>
      </c>
      <c r="H36" s="83"/>
      <c r="I36" s="81" t="s">
        <v>51</v>
      </c>
      <c r="J36" s="81" t="s">
        <v>51</v>
      </c>
      <c r="K36" s="81" t="s">
        <v>51</v>
      </c>
      <c r="L36" s="81" t="s">
        <v>181</v>
      </c>
      <c r="M36" s="79" t="str">
        <f t="shared" si="6"/>
        <v/>
      </c>
      <c r="N36" s="79" t="str">
        <f t="shared" si="2"/>
        <v/>
      </c>
      <c r="P36" s="87"/>
      <c r="Q36" s="94"/>
      <c r="AX36" s="64">
        <f t="shared" si="3"/>
        <v>27</v>
      </c>
      <c r="AY36" s="64">
        <f t="shared" si="4"/>
        <v>4</v>
      </c>
      <c r="AZ36" s="64">
        <f t="shared" si="5"/>
        <v>6</v>
      </c>
    </row>
    <row r="37" spans="1:52">
      <c r="A37" s="188">
        <v>5</v>
      </c>
      <c r="B37" s="187">
        <v>45313</v>
      </c>
      <c r="C37" s="58">
        <f t="shared" si="1"/>
        <v>1</v>
      </c>
      <c r="D37" s="81"/>
      <c r="E37" s="83">
        <v>0.33333333333333331</v>
      </c>
      <c r="F37" s="67" t="s">
        <v>51</v>
      </c>
      <c r="G37" s="85" t="s">
        <v>235</v>
      </c>
      <c r="H37" s="83"/>
      <c r="I37" s="81" t="s">
        <v>13</v>
      </c>
      <c r="J37" s="81" t="s">
        <v>51</v>
      </c>
      <c r="K37" s="81" t="s">
        <v>51</v>
      </c>
      <c r="L37" s="81" t="s">
        <v>51</v>
      </c>
      <c r="M37" s="79" t="str">
        <f t="shared" si="6"/>
        <v/>
      </c>
      <c r="N37" s="79" t="str">
        <f t="shared" si="2"/>
        <v/>
      </c>
      <c r="P37" s="87"/>
      <c r="Q37" s="94"/>
      <c r="AX37" s="64">
        <f t="shared" si="3"/>
        <v>28</v>
      </c>
      <c r="AY37" s="64">
        <f t="shared" si="4"/>
        <v>5</v>
      </c>
      <c r="AZ37" s="64">
        <f t="shared" si="5"/>
        <v>1</v>
      </c>
    </row>
    <row r="38" spans="1:52">
      <c r="A38" s="188"/>
      <c r="B38" s="187"/>
      <c r="C38" s="58">
        <f t="shared" si="1"/>
        <v>2</v>
      </c>
      <c r="D38" s="81" t="s">
        <v>229</v>
      </c>
      <c r="E38" s="83">
        <v>0.375</v>
      </c>
      <c r="F38" s="67" t="s">
        <v>53</v>
      </c>
      <c r="G38" s="85" t="s">
        <v>228</v>
      </c>
      <c r="H38" s="83">
        <v>0.47916666666666669</v>
      </c>
      <c r="I38" s="81" t="s">
        <v>51</v>
      </c>
      <c r="J38" s="81" t="s">
        <v>51</v>
      </c>
      <c r="K38" s="81" t="s">
        <v>51</v>
      </c>
      <c r="L38" s="81" t="s">
        <v>51</v>
      </c>
      <c r="M38" s="79">
        <f t="shared" si="6"/>
        <v>0.10416666666666669</v>
      </c>
      <c r="N38" s="79">
        <f t="shared" si="2"/>
        <v>2.0833333333333315E-2</v>
      </c>
      <c r="P38" s="87"/>
      <c r="Q38" s="94"/>
      <c r="AX38" s="64">
        <f t="shared" si="3"/>
        <v>29</v>
      </c>
      <c r="AY38" s="64">
        <f t="shared" si="4"/>
        <v>5</v>
      </c>
      <c r="AZ38" s="64">
        <f t="shared" si="5"/>
        <v>2</v>
      </c>
    </row>
    <row r="39" spans="1:52">
      <c r="A39" s="188"/>
      <c r="B39" s="187"/>
      <c r="C39" s="58">
        <f t="shared" si="1"/>
        <v>3</v>
      </c>
      <c r="D39" s="81" t="s">
        <v>229</v>
      </c>
      <c r="E39" s="83">
        <v>0.5</v>
      </c>
      <c r="F39" s="67" t="s">
        <v>53</v>
      </c>
      <c r="G39" s="85" t="s">
        <v>234</v>
      </c>
      <c r="H39" s="83">
        <v>0.54166666666666663</v>
      </c>
      <c r="I39" s="81" t="s">
        <v>51</v>
      </c>
      <c r="J39" s="81" t="s">
        <v>13</v>
      </c>
      <c r="K39" s="81" t="s">
        <v>51</v>
      </c>
      <c r="L39" s="81" t="s">
        <v>51</v>
      </c>
      <c r="M39" s="79">
        <f t="shared" si="6"/>
        <v>4.166666666666663E-2</v>
      </c>
      <c r="N39" s="79">
        <f t="shared" si="2"/>
        <v>0</v>
      </c>
      <c r="P39" s="87"/>
      <c r="Q39" s="94"/>
      <c r="AX39" s="64">
        <f t="shared" si="3"/>
        <v>30</v>
      </c>
      <c r="AY39" s="64">
        <f t="shared" si="4"/>
        <v>5</v>
      </c>
      <c r="AZ39" s="64">
        <f t="shared" si="5"/>
        <v>3</v>
      </c>
    </row>
    <row r="40" spans="1:52">
      <c r="A40" s="188"/>
      <c r="B40" s="187"/>
      <c r="C40" s="58">
        <f t="shared" si="1"/>
        <v>4</v>
      </c>
      <c r="D40" s="81" t="s">
        <v>85</v>
      </c>
      <c r="E40" s="83">
        <v>0.54166666666666663</v>
      </c>
      <c r="F40" s="67" t="s">
        <v>53</v>
      </c>
      <c r="G40" s="85" t="s">
        <v>230</v>
      </c>
      <c r="H40" s="83">
        <v>0.55208333333333337</v>
      </c>
      <c r="I40" s="81" t="s">
        <v>51</v>
      </c>
      <c r="J40" s="81" t="s">
        <v>51</v>
      </c>
      <c r="K40" s="81" t="s">
        <v>51</v>
      </c>
      <c r="L40" s="81" t="s">
        <v>51</v>
      </c>
      <c r="M40" s="79">
        <f t="shared" si="6"/>
        <v>1.0416666666666741E-2</v>
      </c>
      <c r="N40" s="79">
        <f t="shared" si="2"/>
        <v>4.166666666666663E-2</v>
      </c>
      <c r="P40" s="87">
        <v>2.6388888888888889E-2</v>
      </c>
      <c r="Q40" s="94"/>
      <c r="AX40" s="64">
        <f t="shared" si="3"/>
        <v>31</v>
      </c>
      <c r="AY40" s="64">
        <f t="shared" si="4"/>
        <v>5</v>
      </c>
      <c r="AZ40" s="64">
        <f t="shared" si="5"/>
        <v>4</v>
      </c>
    </row>
    <row r="41" spans="1:52">
      <c r="A41" s="188"/>
      <c r="B41" s="187"/>
      <c r="C41" s="58">
        <f t="shared" si="1"/>
        <v>5</v>
      </c>
      <c r="D41" s="81" t="s">
        <v>85</v>
      </c>
      <c r="E41" s="83">
        <v>0.59375</v>
      </c>
      <c r="F41" s="67" t="s">
        <v>53</v>
      </c>
      <c r="G41" s="85" t="s">
        <v>231</v>
      </c>
      <c r="H41" s="83">
        <v>0.64583333333333337</v>
      </c>
      <c r="I41" s="81" t="s">
        <v>51</v>
      </c>
      <c r="J41" s="81" t="s">
        <v>51</v>
      </c>
      <c r="K41" s="81" t="s">
        <v>51</v>
      </c>
      <c r="L41" s="81" t="s">
        <v>51</v>
      </c>
      <c r="M41" s="79">
        <f t="shared" si="6"/>
        <v>5.208333333333337E-2</v>
      </c>
      <c r="N41" s="79">
        <f t="shared" si="2"/>
        <v>6.25E-2</v>
      </c>
      <c r="P41" s="87">
        <v>4.7222222222222221E-2</v>
      </c>
      <c r="Q41" s="94"/>
      <c r="AX41" s="64">
        <f t="shared" si="3"/>
        <v>32</v>
      </c>
      <c r="AY41" s="64">
        <f t="shared" si="4"/>
        <v>5</v>
      </c>
      <c r="AZ41" s="64">
        <f t="shared" si="5"/>
        <v>5</v>
      </c>
    </row>
    <row r="42" spans="1:52">
      <c r="A42" s="188"/>
      <c r="B42" s="187"/>
      <c r="C42" s="58">
        <f t="shared" si="1"/>
        <v>6</v>
      </c>
      <c r="D42" s="81" t="s">
        <v>85</v>
      </c>
      <c r="E42" s="83">
        <v>0.70833333333333337</v>
      </c>
      <c r="F42" s="67" t="s">
        <v>53</v>
      </c>
      <c r="G42" s="85" t="s">
        <v>232</v>
      </c>
      <c r="H42" s="83"/>
      <c r="I42" s="81" t="s">
        <v>51</v>
      </c>
      <c r="J42" s="81" t="s">
        <v>51</v>
      </c>
      <c r="K42" s="81" t="s">
        <v>13</v>
      </c>
      <c r="L42" s="81" t="s">
        <v>51</v>
      </c>
      <c r="M42" s="79" t="str">
        <f t="shared" si="6"/>
        <v/>
      </c>
      <c r="N42" s="79" t="str">
        <f t="shared" si="2"/>
        <v/>
      </c>
      <c r="P42" s="87"/>
      <c r="Q42" s="94"/>
      <c r="AX42" s="64">
        <f t="shared" si="3"/>
        <v>33</v>
      </c>
      <c r="AY42" s="64">
        <f t="shared" si="4"/>
        <v>5</v>
      </c>
      <c r="AZ42" s="64">
        <f t="shared" si="5"/>
        <v>6</v>
      </c>
    </row>
    <row r="43" spans="1:52">
      <c r="A43" s="188"/>
      <c r="B43" s="187"/>
      <c r="C43" s="58">
        <f t="shared" si="1"/>
        <v>7</v>
      </c>
      <c r="D43" s="81" t="s">
        <v>84</v>
      </c>
      <c r="E43" s="83"/>
      <c r="F43" s="67" t="s">
        <v>53</v>
      </c>
      <c r="G43" s="85" t="s">
        <v>236</v>
      </c>
      <c r="H43" s="83">
        <v>0.85416666666666663</v>
      </c>
      <c r="I43" s="81" t="s">
        <v>51</v>
      </c>
      <c r="J43" s="81" t="s">
        <v>51</v>
      </c>
      <c r="K43" s="81" t="s">
        <v>51</v>
      </c>
      <c r="L43" s="81" t="s">
        <v>51</v>
      </c>
      <c r="M43" s="79" t="str">
        <f t="shared" si="6"/>
        <v/>
      </c>
      <c r="N43" s="79" t="str">
        <f t="shared" si="2"/>
        <v/>
      </c>
      <c r="P43" s="87"/>
      <c r="Q43" s="94"/>
      <c r="AX43" s="64">
        <f t="shared" si="3"/>
        <v>34</v>
      </c>
      <c r="AY43" s="64">
        <f t="shared" si="4"/>
        <v>5</v>
      </c>
      <c r="AZ43" s="64">
        <f t="shared" si="5"/>
        <v>7</v>
      </c>
    </row>
    <row r="44" spans="1:52">
      <c r="A44" s="188"/>
      <c r="B44" s="187"/>
      <c r="C44" s="58" t="str">
        <f t="shared" si="1"/>
        <v/>
      </c>
      <c r="D44" s="81"/>
      <c r="E44" s="83"/>
      <c r="F44" s="67"/>
      <c r="G44" s="85"/>
      <c r="H44" s="83"/>
      <c r="I44" s="81"/>
      <c r="J44" s="81"/>
      <c r="K44" s="81"/>
      <c r="L44" s="81"/>
      <c r="M44" s="79" t="str">
        <f t="shared" si="6"/>
        <v/>
      </c>
      <c r="N44" s="79" t="str">
        <f t="shared" si="2"/>
        <v/>
      </c>
      <c r="P44" s="87"/>
      <c r="Q44" s="94" t="s">
        <v>292</v>
      </c>
      <c r="AX44" s="64">
        <f t="shared" si="3"/>
        <v>35</v>
      </c>
      <c r="AY44" s="64" t="str">
        <f t="shared" si="4"/>
        <v/>
      </c>
      <c r="AZ44" s="64" t="str">
        <f t="shared" si="5"/>
        <v/>
      </c>
    </row>
    <row r="45" spans="1:52">
      <c r="A45" s="188"/>
      <c r="B45" s="187"/>
      <c r="C45" s="58" t="str">
        <f t="shared" si="1"/>
        <v/>
      </c>
      <c r="D45" s="81"/>
      <c r="E45" s="83"/>
      <c r="F45" s="67"/>
      <c r="G45" s="85"/>
      <c r="H45" s="83"/>
      <c r="I45" s="81"/>
      <c r="J45" s="81"/>
      <c r="K45" s="81"/>
      <c r="L45" s="81"/>
      <c r="M45" s="79" t="str">
        <f t="shared" si="6"/>
        <v/>
      </c>
      <c r="N45" s="79" t="str">
        <f t="shared" si="2"/>
        <v/>
      </c>
      <c r="P45" s="87"/>
      <c r="Q45" s="94"/>
      <c r="AX45" s="64">
        <f t="shared" si="3"/>
        <v>36</v>
      </c>
      <c r="AY45" s="64" t="str">
        <f t="shared" si="4"/>
        <v/>
      </c>
      <c r="AZ45" s="64" t="str">
        <f t="shared" si="5"/>
        <v/>
      </c>
    </row>
    <row r="46" spans="1:52">
      <c r="A46" s="188"/>
      <c r="B46" s="187"/>
      <c r="C46" s="58" t="str">
        <f t="shared" si="1"/>
        <v/>
      </c>
      <c r="D46" s="81"/>
      <c r="E46" s="83"/>
      <c r="F46" s="67"/>
      <c r="G46" s="85"/>
      <c r="H46" s="83"/>
      <c r="I46" s="81"/>
      <c r="J46" s="81"/>
      <c r="K46" s="81"/>
      <c r="L46" s="81"/>
      <c r="M46" s="79" t="str">
        <f t="shared" si="6"/>
        <v/>
      </c>
      <c r="N46" s="79" t="str">
        <f t="shared" si="2"/>
        <v/>
      </c>
      <c r="P46" s="87"/>
      <c r="Q46" s="94"/>
      <c r="AX46" s="64">
        <f t="shared" si="3"/>
        <v>37</v>
      </c>
      <c r="AY46" s="64" t="str">
        <f t="shared" si="4"/>
        <v/>
      </c>
      <c r="AZ46" s="64" t="str">
        <f t="shared" si="5"/>
        <v/>
      </c>
    </row>
    <row r="47" spans="1:52">
      <c r="A47" s="188"/>
      <c r="B47" s="187"/>
      <c r="C47" s="58" t="str">
        <f t="shared" si="1"/>
        <v/>
      </c>
      <c r="D47" s="81"/>
      <c r="E47" s="83"/>
      <c r="F47" s="67"/>
      <c r="G47" s="85"/>
      <c r="H47" s="83"/>
      <c r="I47" s="81"/>
      <c r="J47" s="81"/>
      <c r="K47" s="81"/>
      <c r="L47" s="81"/>
      <c r="M47" s="79" t="str">
        <f t="shared" si="6"/>
        <v/>
      </c>
      <c r="N47" s="79" t="str">
        <f t="shared" si="2"/>
        <v/>
      </c>
      <c r="P47" s="87"/>
      <c r="Q47" s="94"/>
      <c r="AX47" s="64">
        <f t="shared" si="3"/>
        <v>38</v>
      </c>
      <c r="AY47" s="64" t="str">
        <f t="shared" si="4"/>
        <v/>
      </c>
      <c r="AZ47" s="64" t="str">
        <f t="shared" si="5"/>
        <v/>
      </c>
    </row>
    <row r="48" spans="1:52">
      <c r="A48" s="188"/>
      <c r="B48" s="187"/>
      <c r="C48" s="58" t="str">
        <f t="shared" si="1"/>
        <v/>
      </c>
      <c r="D48" s="81"/>
      <c r="E48" s="83"/>
      <c r="F48" s="67"/>
      <c r="G48" s="85"/>
      <c r="H48" s="83"/>
      <c r="I48" s="81"/>
      <c r="J48" s="81"/>
      <c r="K48" s="81"/>
      <c r="L48" s="81"/>
      <c r="M48" s="79" t="str">
        <f t="shared" si="6"/>
        <v/>
      </c>
      <c r="N48" s="79" t="str">
        <f t="shared" si="2"/>
        <v/>
      </c>
      <c r="P48" s="87"/>
      <c r="Q48" s="94"/>
      <c r="AX48" s="64">
        <f t="shared" si="3"/>
        <v>39</v>
      </c>
      <c r="AY48" s="64" t="str">
        <f t="shared" si="4"/>
        <v/>
      </c>
      <c r="AZ48" s="64" t="str">
        <f t="shared" si="5"/>
        <v/>
      </c>
    </row>
    <row r="49" spans="1:52">
      <c r="A49" s="188"/>
      <c r="B49" s="187"/>
      <c r="C49" s="58" t="str">
        <f t="shared" si="1"/>
        <v/>
      </c>
      <c r="D49" s="81"/>
      <c r="E49" s="83"/>
      <c r="F49" s="67"/>
      <c r="G49" s="85"/>
      <c r="H49" s="83"/>
      <c r="I49" s="81"/>
      <c r="J49" s="81"/>
      <c r="K49" s="81"/>
      <c r="L49" s="81"/>
      <c r="M49" s="79" t="str">
        <f t="shared" si="6"/>
        <v/>
      </c>
      <c r="N49" s="79" t="str">
        <f t="shared" si="2"/>
        <v/>
      </c>
      <c r="P49" s="87"/>
      <c r="Q49" s="94"/>
      <c r="AX49" s="64">
        <f t="shared" si="3"/>
        <v>40</v>
      </c>
      <c r="AY49" s="64" t="str">
        <f t="shared" si="4"/>
        <v/>
      </c>
      <c r="AZ49" s="64" t="str">
        <f t="shared" si="5"/>
        <v/>
      </c>
    </row>
    <row r="50" spans="1:52">
      <c r="A50" s="188"/>
      <c r="B50" s="187"/>
      <c r="C50" s="58" t="str">
        <f t="shared" si="1"/>
        <v/>
      </c>
      <c r="D50" s="81"/>
      <c r="E50" s="83"/>
      <c r="F50" s="67"/>
      <c r="G50" s="85"/>
      <c r="H50" s="83"/>
      <c r="I50" s="81"/>
      <c r="J50" s="81"/>
      <c r="K50" s="81"/>
      <c r="L50" s="81"/>
      <c r="M50" s="79" t="str">
        <f t="shared" si="6"/>
        <v/>
      </c>
      <c r="N50" s="79" t="str">
        <f t="shared" si="2"/>
        <v/>
      </c>
      <c r="P50" s="87"/>
      <c r="Q50" s="94"/>
      <c r="AX50" s="64">
        <f t="shared" si="3"/>
        <v>41</v>
      </c>
      <c r="AY50" s="64" t="str">
        <f t="shared" si="4"/>
        <v/>
      </c>
      <c r="AZ50" s="64" t="str">
        <f t="shared" si="5"/>
        <v/>
      </c>
    </row>
    <row r="51" spans="1:52">
      <c r="A51" s="188"/>
      <c r="B51" s="187"/>
      <c r="C51" s="58" t="str">
        <f t="shared" si="1"/>
        <v/>
      </c>
      <c r="D51" s="81"/>
      <c r="E51" s="83"/>
      <c r="F51" s="67"/>
      <c r="G51" s="85"/>
      <c r="H51" s="83"/>
      <c r="I51" s="81"/>
      <c r="J51" s="81"/>
      <c r="K51" s="81"/>
      <c r="L51" s="81"/>
      <c r="M51" s="79" t="str">
        <f t="shared" si="6"/>
        <v/>
      </c>
      <c r="N51" s="79" t="str">
        <f t="shared" si="2"/>
        <v/>
      </c>
      <c r="P51" s="87"/>
      <c r="Q51" s="94"/>
      <c r="AX51" s="64">
        <f t="shared" si="3"/>
        <v>42</v>
      </c>
      <c r="AY51" s="64" t="str">
        <f t="shared" si="4"/>
        <v/>
      </c>
      <c r="AZ51" s="64" t="str">
        <f t="shared" si="5"/>
        <v/>
      </c>
    </row>
    <row r="52" spans="1:52">
      <c r="A52" s="188"/>
      <c r="B52" s="187"/>
      <c r="C52" s="58" t="str">
        <f t="shared" si="1"/>
        <v/>
      </c>
      <c r="D52" s="81"/>
      <c r="E52" s="83"/>
      <c r="F52" s="67"/>
      <c r="G52" s="85"/>
      <c r="H52" s="83"/>
      <c r="I52" s="81"/>
      <c r="J52" s="81"/>
      <c r="K52" s="81"/>
      <c r="L52" s="81"/>
      <c r="M52" s="79" t="str">
        <f t="shared" si="6"/>
        <v/>
      </c>
      <c r="N52" s="79" t="str">
        <f t="shared" si="2"/>
        <v/>
      </c>
      <c r="P52" s="87"/>
      <c r="Q52" s="94"/>
      <c r="AX52" s="64">
        <f t="shared" si="3"/>
        <v>43</v>
      </c>
      <c r="AY52" s="64" t="str">
        <f t="shared" si="4"/>
        <v/>
      </c>
      <c r="AZ52" s="64" t="str">
        <f t="shared" si="5"/>
        <v/>
      </c>
    </row>
    <row r="53" spans="1:52">
      <c r="A53" s="188"/>
      <c r="B53" s="187"/>
      <c r="C53" s="58" t="str">
        <f t="shared" si="1"/>
        <v/>
      </c>
      <c r="D53" s="81"/>
      <c r="E53" s="83"/>
      <c r="F53" s="67"/>
      <c r="G53" s="85"/>
      <c r="H53" s="83"/>
      <c r="I53" s="81"/>
      <c r="J53" s="81"/>
      <c r="K53" s="81"/>
      <c r="L53" s="81"/>
      <c r="M53" s="79" t="str">
        <f t="shared" si="6"/>
        <v/>
      </c>
      <c r="N53" s="79" t="str">
        <f t="shared" si="2"/>
        <v/>
      </c>
      <c r="P53" s="87"/>
      <c r="Q53" s="94"/>
      <c r="AX53" s="64">
        <f t="shared" si="3"/>
        <v>44</v>
      </c>
      <c r="AY53" s="64" t="str">
        <f t="shared" si="4"/>
        <v/>
      </c>
      <c r="AZ53" s="64" t="str">
        <f t="shared" si="5"/>
        <v/>
      </c>
    </row>
    <row r="54" spans="1:52">
      <c r="A54" s="188"/>
      <c r="B54" s="187"/>
      <c r="C54" s="58" t="str">
        <f t="shared" si="1"/>
        <v/>
      </c>
      <c r="D54" s="81"/>
      <c r="E54" s="83"/>
      <c r="F54" s="67"/>
      <c r="G54" s="85"/>
      <c r="H54" s="83"/>
      <c r="I54" s="81"/>
      <c r="J54" s="81"/>
      <c r="K54" s="81"/>
      <c r="L54" s="81"/>
      <c r="M54" s="79" t="str">
        <f t="shared" si="6"/>
        <v/>
      </c>
      <c r="N54" s="79" t="str">
        <f t="shared" si="2"/>
        <v/>
      </c>
      <c r="P54" s="87"/>
      <c r="Q54" s="94"/>
      <c r="AX54" s="64">
        <f t="shared" si="3"/>
        <v>45</v>
      </c>
      <c r="AY54" s="64" t="str">
        <f t="shared" si="4"/>
        <v/>
      </c>
      <c r="AZ54" s="64" t="str">
        <f t="shared" si="5"/>
        <v/>
      </c>
    </row>
    <row r="55" spans="1:52">
      <c r="A55" s="188"/>
      <c r="B55" s="187"/>
      <c r="C55" s="58" t="str">
        <f t="shared" si="1"/>
        <v/>
      </c>
      <c r="D55" s="81"/>
      <c r="E55" s="83"/>
      <c r="F55" s="67"/>
      <c r="G55" s="85"/>
      <c r="H55" s="83"/>
      <c r="I55" s="81"/>
      <c r="J55" s="81"/>
      <c r="K55" s="81"/>
      <c r="L55" s="81"/>
      <c r="M55" s="79" t="str">
        <f t="shared" si="6"/>
        <v/>
      </c>
      <c r="N55" s="79" t="str">
        <f t="shared" si="2"/>
        <v/>
      </c>
      <c r="P55" s="87"/>
      <c r="Q55" s="94"/>
      <c r="AX55" s="64">
        <f t="shared" si="3"/>
        <v>46</v>
      </c>
      <c r="AY55" s="64" t="str">
        <f t="shared" si="4"/>
        <v/>
      </c>
      <c r="AZ55" s="64" t="str">
        <f t="shared" si="5"/>
        <v/>
      </c>
    </row>
    <row r="56" spans="1:52">
      <c r="A56" s="188"/>
      <c r="B56" s="187"/>
      <c r="C56" s="58" t="str">
        <f t="shared" si="1"/>
        <v/>
      </c>
      <c r="D56" s="81"/>
      <c r="E56" s="83"/>
      <c r="F56" s="67"/>
      <c r="G56" s="85"/>
      <c r="H56" s="83"/>
      <c r="I56" s="81"/>
      <c r="J56" s="81"/>
      <c r="K56" s="81"/>
      <c r="L56" s="81"/>
      <c r="M56" s="79" t="str">
        <f t="shared" si="6"/>
        <v/>
      </c>
      <c r="N56" s="79" t="str">
        <f t="shared" si="2"/>
        <v/>
      </c>
      <c r="P56" s="87"/>
      <c r="Q56" s="94"/>
      <c r="AX56" s="64">
        <f t="shared" si="3"/>
        <v>47</v>
      </c>
      <c r="AY56" s="64" t="str">
        <f t="shared" si="4"/>
        <v/>
      </c>
      <c r="AZ56" s="64" t="str">
        <f t="shared" si="5"/>
        <v/>
      </c>
    </row>
    <row r="57" spans="1:52">
      <c r="A57" s="188"/>
      <c r="B57" s="187"/>
      <c r="C57" s="58" t="str">
        <f t="shared" si="1"/>
        <v/>
      </c>
      <c r="D57" s="81"/>
      <c r="E57" s="83"/>
      <c r="F57" s="67"/>
      <c r="G57" s="85"/>
      <c r="H57" s="83"/>
      <c r="I57" s="81"/>
      <c r="J57" s="81"/>
      <c r="K57" s="81"/>
      <c r="L57" s="81"/>
      <c r="M57" s="79" t="str">
        <f t="shared" si="6"/>
        <v/>
      </c>
      <c r="N57" s="79" t="str">
        <f t="shared" si="2"/>
        <v/>
      </c>
      <c r="P57" s="87"/>
      <c r="Q57" s="94"/>
      <c r="AX57" s="64">
        <f t="shared" si="3"/>
        <v>48</v>
      </c>
      <c r="AY57" s="64" t="str">
        <f t="shared" si="4"/>
        <v/>
      </c>
      <c r="AZ57" s="64" t="str">
        <f t="shared" si="5"/>
        <v/>
      </c>
    </row>
    <row r="58" spans="1:52">
      <c r="A58" s="188"/>
      <c r="B58" s="187"/>
      <c r="C58" s="58" t="str">
        <f t="shared" si="1"/>
        <v/>
      </c>
      <c r="D58" s="81"/>
      <c r="E58" s="83"/>
      <c r="F58" s="67"/>
      <c r="G58" s="85"/>
      <c r="H58" s="83"/>
      <c r="I58" s="81"/>
      <c r="J58" s="81"/>
      <c r="K58" s="81"/>
      <c r="L58" s="81"/>
      <c r="M58" s="79" t="str">
        <f t="shared" si="6"/>
        <v/>
      </c>
      <c r="N58" s="79" t="str">
        <f t="shared" si="2"/>
        <v/>
      </c>
      <c r="P58" s="87"/>
      <c r="Q58" s="94"/>
      <c r="AX58" s="64">
        <f t="shared" si="3"/>
        <v>49</v>
      </c>
      <c r="AY58" s="64" t="str">
        <f t="shared" si="4"/>
        <v/>
      </c>
      <c r="AZ58" s="64" t="str">
        <f t="shared" si="5"/>
        <v/>
      </c>
    </row>
    <row r="59" spans="1:52">
      <c r="A59" s="188"/>
      <c r="B59" s="187"/>
      <c r="C59" s="58" t="str">
        <f t="shared" si="1"/>
        <v/>
      </c>
      <c r="D59" s="81"/>
      <c r="E59" s="83"/>
      <c r="F59" s="67"/>
      <c r="G59" s="85"/>
      <c r="H59" s="83"/>
      <c r="I59" s="81"/>
      <c r="J59" s="81"/>
      <c r="K59" s="81"/>
      <c r="L59" s="81"/>
      <c r="M59" s="79" t="str">
        <f t="shared" si="6"/>
        <v/>
      </c>
      <c r="N59" s="79" t="str">
        <f t="shared" si="2"/>
        <v/>
      </c>
      <c r="P59" s="87"/>
      <c r="Q59" s="94"/>
      <c r="AX59" s="64">
        <f t="shared" si="3"/>
        <v>50</v>
      </c>
      <c r="AY59" s="64" t="str">
        <f t="shared" si="4"/>
        <v/>
      </c>
      <c r="AZ59" s="64" t="str">
        <f t="shared" si="5"/>
        <v/>
      </c>
    </row>
    <row r="60" spans="1:52">
      <c r="A60" s="188"/>
      <c r="B60" s="187"/>
      <c r="C60" s="58" t="str">
        <f t="shared" si="1"/>
        <v/>
      </c>
      <c r="D60" s="81"/>
      <c r="E60" s="83"/>
      <c r="F60" s="67"/>
      <c r="G60" s="85"/>
      <c r="H60" s="83"/>
      <c r="I60" s="81"/>
      <c r="J60" s="81"/>
      <c r="K60" s="81"/>
      <c r="L60" s="81"/>
      <c r="M60" s="79" t="str">
        <f t="shared" si="6"/>
        <v/>
      </c>
      <c r="N60" s="79" t="str">
        <f t="shared" si="2"/>
        <v/>
      </c>
      <c r="P60" s="87"/>
      <c r="Q60" s="94"/>
      <c r="AX60" s="64">
        <f t="shared" si="3"/>
        <v>51</v>
      </c>
      <c r="AY60" s="64" t="str">
        <f t="shared" si="4"/>
        <v/>
      </c>
      <c r="AZ60" s="64" t="str">
        <f t="shared" si="5"/>
        <v/>
      </c>
    </row>
    <row r="61" spans="1:52">
      <c r="A61" s="188"/>
      <c r="B61" s="187"/>
      <c r="C61" s="58" t="str">
        <f t="shared" si="1"/>
        <v/>
      </c>
      <c r="D61" s="81"/>
      <c r="E61" s="83"/>
      <c r="F61" s="67"/>
      <c r="G61" s="85"/>
      <c r="H61" s="83"/>
      <c r="I61" s="81"/>
      <c r="J61" s="81"/>
      <c r="K61" s="81"/>
      <c r="L61" s="81"/>
      <c r="M61" s="79" t="str">
        <f t="shared" si="6"/>
        <v/>
      </c>
      <c r="N61" s="79" t="str">
        <f t="shared" si="2"/>
        <v/>
      </c>
      <c r="P61" s="87"/>
      <c r="Q61" s="94"/>
      <c r="AX61" s="64">
        <f t="shared" si="3"/>
        <v>52</v>
      </c>
      <c r="AY61" s="64" t="str">
        <f t="shared" si="4"/>
        <v/>
      </c>
      <c r="AZ61" s="64" t="str">
        <f t="shared" si="5"/>
        <v/>
      </c>
    </row>
    <row r="62" spans="1:52">
      <c r="A62" s="188"/>
      <c r="B62" s="187"/>
      <c r="C62" s="58" t="str">
        <f t="shared" si="1"/>
        <v/>
      </c>
      <c r="D62" s="81"/>
      <c r="E62" s="83"/>
      <c r="F62" s="67"/>
      <c r="G62" s="85"/>
      <c r="H62" s="83"/>
      <c r="I62" s="81"/>
      <c r="J62" s="81"/>
      <c r="K62" s="81"/>
      <c r="L62" s="81"/>
      <c r="M62" s="79" t="str">
        <f t="shared" si="6"/>
        <v/>
      </c>
      <c r="N62" s="79" t="str">
        <f t="shared" si="2"/>
        <v/>
      </c>
      <c r="P62" s="87"/>
      <c r="Q62" s="94"/>
      <c r="AX62" s="64">
        <f t="shared" si="3"/>
        <v>53</v>
      </c>
      <c r="AY62" s="64" t="str">
        <f t="shared" si="4"/>
        <v/>
      </c>
      <c r="AZ62" s="64" t="str">
        <f t="shared" si="5"/>
        <v/>
      </c>
    </row>
    <row r="63" spans="1:52">
      <c r="A63" s="188"/>
      <c r="B63" s="187"/>
      <c r="C63" s="58" t="str">
        <f t="shared" si="1"/>
        <v/>
      </c>
      <c r="D63" s="81"/>
      <c r="E63" s="83"/>
      <c r="F63" s="67"/>
      <c r="G63" s="85"/>
      <c r="H63" s="83"/>
      <c r="I63" s="81"/>
      <c r="J63" s="81"/>
      <c r="K63" s="81"/>
      <c r="L63" s="81"/>
      <c r="M63" s="79" t="str">
        <f t="shared" si="6"/>
        <v/>
      </c>
      <c r="N63" s="79" t="str">
        <f t="shared" si="2"/>
        <v/>
      </c>
      <c r="P63" s="87"/>
      <c r="Q63" s="94"/>
      <c r="AX63" s="64">
        <f t="shared" si="3"/>
        <v>54</v>
      </c>
      <c r="AY63" s="64" t="str">
        <f t="shared" si="4"/>
        <v/>
      </c>
      <c r="AZ63" s="64" t="str">
        <f t="shared" si="5"/>
        <v/>
      </c>
    </row>
    <row r="64" spans="1:52">
      <c r="A64" s="188"/>
      <c r="B64" s="187"/>
      <c r="C64" s="58" t="str">
        <f t="shared" si="1"/>
        <v/>
      </c>
      <c r="D64" s="81"/>
      <c r="E64" s="83"/>
      <c r="F64" s="67"/>
      <c r="G64" s="85"/>
      <c r="H64" s="83"/>
      <c r="I64" s="81"/>
      <c r="J64" s="81"/>
      <c r="K64" s="81"/>
      <c r="L64" s="81"/>
      <c r="M64" s="79" t="str">
        <f t="shared" si="6"/>
        <v/>
      </c>
      <c r="N64" s="79" t="str">
        <f t="shared" si="2"/>
        <v/>
      </c>
      <c r="P64" s="87"/>
      <c r="Q64" s="94"/>
      <c r="AX64" s="64">
        <f t="shared" si="3"/>
        <v>55</v>
      </c>
      <c r="AY64" s="64" t="str">
        <f t="shared" si="4"/>
        <v/>
      </c>
      <c r="AZ64" s="64" t="str">
        <f t="shared" si="5"/>
        <v/>
      </c>
    </row>
    <row r="65" spans="1:52">
      <c r="A65" s="188"/>
      <c r="B65" s="187"/>
      <c r="C65" s="58" t="str">
        <f t="shared" si="1"/>
        <v/>
      </c>
      <c r="D65" s="81"/>
      <c r="E65" s="83"/>
      <c r="F65" s="67"/>
      <c r="G65" s="85"/>
      <c r="H65" s="83"/>
      <c r="I65" s="81"/>
      <c r="J65" s="81"/>
      <c r="K65" s="81"/>
      <c r="L65" s="81"/>
      <c r="M65" s="79" t="str">
        <f t="shared" si="6"/>
        <v/>
      </c>
      <c r="N65" s="79" t="str">
        <f t="shared" si="2"/>
        <v/>
      </c>
      <c r="P65" s="87"/>
      <c r="Q65" s="94"/>
      <c r="AX65" s="64">
        <f t="shared" si="3"/>
        <v>56</v>
      </c>
      <c r="AY65" s="64" t="str">
        <f t="shared" si="4"/>
        <v/>
      </c>
      <c r="AZ65" s="64" t="str">
        <f t="shared" si="5"/>
        <v/>
      </c>
    </row>
    <row r="66" spans="1:52">
      <c r="A66" s="188"/>
      <c r="B66" s="187"/>
      <c r="C66" s="58" t="str">
        <f t="shared" si="1"/>
        <v/>
      </c>
      <c r="D66" s="81"/>
      <c r="E66" s="83"/>
      <c r="F66" s="67"/>
      <c r="G66" s="85"/>
      <c r="H66" s="83"/>
      <c r="I66" s="81"/>
      <c r="J66" s="81"/>
      <c r="K66" s="81"/>
      <c r="L66" s="81"/>
      <c r="M66" s="79" t="str">
        <f t="shared" si="6"/>
        <v/>
      </c>
      <c r="N66" s="79" t="str">
        <f t="shared" si="2"/>
        <v/>
      </c>
      <c r="P66" s="87"/>
      <c r="Q66" s="94"/>
      <c r="AX66" s="64">
        <f t="shared" si="3"/>
        <v>57</v>
      </c>
      <c r="AY66" s="64" t="str">
        <f t="shared" si="4"/>
        <v/>
      </c>
      <c r="AZ66" s="64" t="str">
        <f t="shared" si="5"/>
        <v/>
      </c>
    </row>
    <row r="67" spans="1:52">
      <c r="A67" s="188"/>
      <c r="B67" s="187"/>
      <c r="C67" s="58" t="str">
        <f t="shared" si="1"/>
        <v/>
      </c>
      <c r="D67" s="81"/>
      <c r="E67" s="83"/>
      <c r="F67" s="67"/>
      <c r="G67" s="85"/>
      <c r="H67" s="83"/>
      <c r="I67" s="81"/>
      <c r="J67" s="81"/>
      <c r="K67" s="81"/>
      <c r="L67" s="81"/>
      <c r="M67" s="79" t="str">
        <f t="shared" si="6"/>
        <v/>
      </c>
      <c r="N67" s="79" t="str">
        <f t="shared" si="2"/>
        <v/>
      </c>
      <c r="P67" s="87"/>
      <c r="Q67" s="94"/>
      <c r="AX67" s="64">
        <f t="shared" si="3"/>
        <v>58</v>
      </c>
      <c r="AY67" s="64" t="str">
        <f t="shared" si="4"/>
        <v/>
      </c>
      <c r="AZ67" s="64" t="str">
        <f t="shared" si="5"/>
        <v/>
      </c>
    </row>
    <row r="68" spans="1:52">
      <c r="A68" s="188"/>
      <c r="B68" s="187"/>
      <c r="C68" s="58" t="str">
        <f t="shared" si="1"/>
        <v/>
      </c>
      <c r="D68" s="81"/>
      <c r="E68" s="83"/>
      <c r="F68" s="67"/>
      <c r="G68" s="85"/>
      <c r="H68" s="83"/>
      <c r="I68" s="81"/>
      <c r="J68" s="81"/>
      <c r="K68" s="81"/>
      <c r="L68" s="81"/>
      <c r="M68" s="79" t="str">
        <f t="shared" si="6"/>
        <v/>
      </c>
      <c r="N68" s="79" t="str">
        <f t="shared" si="2"/>
        <v/>
      </c>
      <c r="P68" s="87"/>
      <c r="Q68" s="94"/>
      <c r="AX68" s="64">
        <f t="shared" si="3"/>
        <v>59</v>
      </c>
      <c r="AY68" s="64" t="str">
        <f t="shared" si="4"/>
        <v/>
      </c>
      <c r="AZ68" s="64" t="str">
        <f t="shared" si="5"/>
        <v/>
      </c>
    </row>
    <row r="69" spans="1:52">
      <c r="A69" s="188"/>
      <c r="B69" s="187"/>
      <c r="C69" s="58" t="str">
        <f t="shared" si="1"/>
        <v/>
      </c>
      <c r="D69" s="81"/>
      <c r="E69" s="83"/>
      <c r="F69" s="67"/>
      <c r="G69" s="85"/>
      <c r="H69" s="83"/>
      <c r="I69" s="81"/>
      <c r="J69" s="81"/>
      <c r="K69" s="81"/>
      <c r="L69" s="81"/>
      <c r="M69" s="79" t="str">
        <f t="shared" si="6"/>
        <v/>
      </c>
      <c r="N69" s="79" t="str">
        <f t="shared" si="2"/>
        <v/>
      </c>
      <c r="P69" s="87"/>
      <c r="Q69" s="94"/>
      <c r="AX69" s="64">
        <f t="shared" si="3"/>
        <v>60</v>
      </c>
      <c r="AY69" s="64" t="str">
        <f t="shared" si="4"/>
        <v/>
      </c>
      <c r="AZ69" s="64" t="str">
        <f t="shared" si="5"/>
        <v/>
      </c>
    </row>
    <row r="70" spans="1:52">
      <c r="A70" s="188"/>
      <c r="B70" s="187"/>
      <c r="C70" s="58" t="str">
        <f t="shared" si="1"/>
        <v/>
      </c>
      <c r="D70" s="81"/>
      <c r="E70" s="83"/>
      <c r="F70" s="67"/>
      <c r="G70" s="85"/>
      <c r="H70" s="83"/>
      <c r="I70" s="81"/>
      <c r="J70" s="81"/>
      <c r="K70" s="81"/>
      <c r="L70" s="81"/>
      <c r="M70" s="79" t="str">
        <f t="shared" si="6"/>
        <v/>
      </c>
      <c r="N70" s="79" t="str">
        <f t="shared" si="2"/>
        <v/>
      </c>
      <c r="P70" s="87"/>
      <c r="Q70" s="94"/>
      <c r="AX70" s="64">
        <f t="shared" si="3"/>
        <v>61</v>
      </c>
      <c r="AY70" s="64" t="str">
        <f t="shared" si="4"/>
        <v/>
      </c>
      <c r="AZ70" s="64" t="str">
        <f t="shared" si="5"/>
        <v/>
      </c>
    </row>
    <row r="71" spans="1:52">
      <c r="A71" s="188"/>
      <c r="B71" s="187"/>
      <c r="C71" s="58" t="str">
        <f t="shared" si="1"/>
        <v/>
      </c>
      <c r="D71" s="81"/>
      <c r="E71" s="83"/>
      <c r="F71" s="67"/>
      <c r="G71" s="85"/>
      <c r="H71" s="83"/>
      <c r="I71" s="81"/>
      <c r="J71" s="81"/>
      <c r="K71" s="81"/>
      <c r="L71" s="81"/>
      <c r="M71" s="79" t="str">
        <f t="shared" si="6"/>
        <v/>
      </c>
      <c r="N71" s="79" t="str">
        <f t="shared" si="2"/>
        <v/>
      </c>
      <c r="P71" s="87"/>
      <c r="Q71" s="94"/>
      <c r="AX71" s="64">
        <f t="shared" si="3"/>
        <v>62</v>
      </c>
      <c r="AY71" s="64" t="str">
        <f t="shared" si="4"/>
        <v/>
      </c>
      <c r="AZ71" s="64" t="str">
        <f t="shared" si="5"/>
        <v/>
      </c>
    </row>
    <row r="72" spans="1:52">
      <c r="A72" s="188"/>
      <c r="B72" s="187"/>
      <c r="C72" s="58" t="str">
        <f t="shared" si="1"/>
        <v/>
      </c>
      <c r="D72" s="81"/>
      <c r="E72" s="83"/>
      <c r="F72" s="67"/>
      <c r="G72" s="85"/>
      <c r="H72" s="83"/>
      <c r="I72" s="81"/>
      <c r="J72" s="81"/>
      <c r="K72" s="81"/>
      <c r="L72" s="81"/>
      <c r="M72" s="79" t="str">
        <f t="shared" si="6"/>
        <v/>
      </c>
      <c r="N72" s="79" t="str">
        <f t="shared" si="2"/>
        <v/>
      </c>
      <c r="P72" s="87"/>
      <c r="Q72" s="94"/>
      <c r="AX72" s="64">
        <f t="shared" si="3"/>
        <v>63</v>
      </c>
      <c r="AY72" s="64" t="str">
        <f t="shared" si="4"/>
        <v/>
      </c>
      <c r="AZ72" s="64" t="str">
        <f t="shared" si="5"/>
        <v/>
      </c>
    </row>
    <row r="73" spans="1:52">
      <c r="A73" s="188"/>
      <c r="B73" s="187"/>
      <c r="C73" s="58" t="str">
        <f t="shared" si="1"/>
        <v/>
      </c>
      <c r="D73" s="81"/>
      <c r="E73" s="83"/>
      <c r="F73" s="67"/>
      <c r="G73" s="85"/>
      <c r="H73" s="83"/>
      <c r="I73" s="81"/>
      <c r="J73" s="81"/>
      <c r="K73" s="81"/>
      <c r="L73" s="81"/>
      <c r="M73" s="79" t="str">
        <f t="shared" si="6"/>
        <v/>
      </c>
      <c r="N73" s="79" t="str">
        <f t="shared" si="2"/>
        <v/>
      </c>
      <c r="P73" s="87"/>
      <c r="Q73" s="94"/>
      <c r="AX73" s="64">
        <f t="shared" si="3"/>
        <v>64</v>
      </c>
      <c r="AY73" s="64" t="str">
        <f t="shared" si="4"/>
        <v/>
      </c>
      <c r="AZ73" s="64" t="str">
        <f t="shared" si="5"/>
        <v/>
      </c>
    </row>
    <row r="74" spans="1:52">
      <c r="A74" s="188"/>
      <c r="B74" s="187"/>
      <c r="C74" s="58" t="str">
        <f t="shared" si="1"/>
        <v/>
      </c>
      <c r="D74" s="81"/>
      <c r="E74" s="83"/>
      <c r="F74" s="67"/>
      <c r="G74" s="85"/>
      <c r="H74" s="83"/>
      <c r="I74" s="81"/>
      <c r="J74" s="81"/>
      <c r="K74" s="81"/>
      <c r="L74" s="81"/>
      <c r="M74" s="79" t="str">
        <f t="shared" si="6"/>
        <v/>
      </c>
      <c r="N74" s="79" t="str">
        <f t="shared" si="2"/>
        <v/>
      </c>
      <c r="P74" s="87"/>
      <c r="Q74" s="94"/>
      <c r="AX74" s="64">
        <f t="shared" si="3"/>
        <v>65</v>
      </c>
      <c r="AY74" s="64" t="str">
        <f t="shared" si="4"/>
        <v/>
      </c>
      <c r="AZ74" s="64" t="str">
        <f t="shared" si="5"/>
        <v/>
      </c>
    </row>
    <row r="75" spans="1:52">
      <c r="A75" s="188"/>
      <c r="B75" s="187"/>
      <c r="C75" s="58" t="str">
        <f t="shared" ref="C75:C109" si="7">IF(AZ75="","",AZ75)</f>
        <v/>
      </c>
      <c r="D75" s="81"/>
      <c r="E75" s="83"/>
      <c r="F75" s="67"/>
      <c r="G75" s="85"/>
      <c r="H75" s="83"/>
      <c r="I75" s="81"/>
      <c r="J75" s="81"/>
      <c r="K75" s="81"/>
      <c r="L75" s="81"/>
      <c r="M75" s="79" t="str">
        <f t="shared" si="6"/>
        <v/>
      </c>
      <c r="N75" s="79" t="str">
        <f t="shared" ref="N75:N109" si="8">IF(OR(E76="",H75=""),"",E76-H75+IF(E76-H75&lt;0,1,0))</f>
        <v/>
      </c>
      <c r="P75" s="87"/>
      <c r="Q75" s="94"/>
      <c r="AX75" s="64">
        <f t="shared" ref="AX75:AX109" si="9">ROW()-9</f>
        <v>66</v>
      </c>
      <c r="AY75" s="64" t="str">
        <f t="shared" si="4"/>
        <v/>
      </c>
      <c r="AZ75" s="64" t="str">
        <f t="shared" si="5"/>
        <v/>
      </c>
    </row>
    <row r="76" spans="1:52">
      <c r="A76" s="188"/>
      <c r="B76" s="187"/>
      <c r="C76" s="58" t="str">
        <f t="shared" si="7"/>
        <v/>
      </c>
      <c r="D76" s="81"/>
      <c r="E76" s="83"/>
      <c r="F76" s="67"/>
      <c r="G76" s="85"/>
      <c r="H76" s="83"/>
      <c r="I76" s="81"/>
      <c r="J76" s="81"/>
      <c r="K76" s="81"/>
      <c r="L76" s="81"/>
      <c r="M76" s="79" t="str">
        <f t="shared" si="6"/>
        <v/>
      </c>
      <c r="N76" s="79" t="str">
        <f t="shared" si="8"/>
        <v/>
      </c>
      <c r="P76" s="87"/>
      <c r="Q76" s="94"/>
      <c r="AX76" s="64">
        <f t="shared" si="9"/>
        <v>67</v>
      </c>
      <c r="AY76" s="64" t="str">
        <f t="shared" ref="AY76:AY109" si="10">IF(OR(AND(A76="",AY75=""),AND(AX$5&lt;&gt;"",ROW()&gt;=AX$5)),"",IF(A76="",AY75,A76))</f>
        <v/>
      </c>
      <c r="AZ76" s="64" t="str">
        <f t="shared" ref="AZ76:AZ109" si="11">IF(OR(AY75="",AZ75="",AY76=""),"",IF(AY75=AY76,AZ75+1,1))</f>
        <v/>
      </c>
    </row>
    <row r="77" spans="1:52">
      <c r="A77" s="188"/>
      <c r="B77" s="187"/>
      <c r="C77" s="58" t="str">
        <f t="shared" si="7"/>
        <v/>
      </c>
      <c r="D77" s="81"/>
      <c r="E77" s="83"/>
      <c r="F77" s="67"/>
      <c r="G77" s="85"/>
      <c r="H77" s="83"/>
      <c r="I77" s="81"/>
      <c r="J77" s="81"/>
      <c r="K77" s="81"/>
      <c r="L77" s="81"/>
      <c r="M77" s="79" t="str">
        <f t="shared" si="6"/>
        <v/>
      </c>
      <c r="N77" s="79" t="str">
        <f t="shared" si="8"/>
        <v/>
      </c>
      <c r="P77" s="87"/>
      <c r="Q77" s="94"/>
      <c r="AX77" s="64">
        <f t="shared" si="9"/>
        <v>68</v>
      </c>
      <c r="AY77" s="64" t="str">
        <f t="shared" si="10"/>
        <v/>
      </c>
      <c r="AZ77" s="64" t="str">
        <f t="shared" si="11"/>
        <v/>
      </c>
    </row>
    <row r="78" spans="1:52">
      <c r="A78" s="188"/>
      <c r="B78" s="187"/>
      <c r="C78" s="58" t="str">
        <f t="shared" si="7"/>
        <v/>
      </c>
      <c r="D78" s="81"/>
      <c r="E78" s="83"/>
      <c r="F78" s="67"/>
      <c r="G78" s="85"/>
      <c r="H78" s="83"/>
      <c r="I78" s="81"/>
      <c r="J78" s="81"/>
      <c r="K78" s="81"/>
      <c r="L78" s="81"/>
      <c r="M78" s="79" t="str">
        <f t="shared" si="6"/>
        <v/>
      </c>
      <c r="N78" s="79" t="str">
        <f t="shared" si="8"/>
        <v/>
      </c>
      <c r="P78" s="87"/>
      <c r="Q78" s="94"/>
      <c r="AX78" s="64">
        <f t="shared" si="9"/>
        <v>69</v>
      </c>
      <c r="AY78" s="64" t="str">
        <f t="shared" si="10"/>
        <v/>
      </c>
      <c r="AZ78" s="64" t="str">
        <f t="shared" si="11"/>
        <v/>
      </c>
    </row>
    <row r="79" spans="1:52">
      <c r="A79" s="188"/>
      <c r="B79" s="187"/>
      <c r="C79" s="58" t="str">
        <f t="shared" si="7"/>
        <v/>
      </c>
      <c r="D79" s="81"/>
      <c r="E79" s="83"/>
      <c r="F79" s="67"/>
      <c r="G79" s="85"/>
      <c r="H79" s="83"/>
      <c r="I79" s="81"/>
      <c r="J79" s="81"/>
      <c r="K79" s="81"/>
      <c r="L79" s="81"/>
      <c r="M79" s="79" t="str">
        <f t="shared" si="6"/>
        <v/>
      </c>
      <c r="N79" s="79" t="str">
        <f t="shared" si="8"/>
        <v/>
      </c>
      <c r="P79" s="87"/>
      <c r="Q79" s="94"/>
      <c r="AX79" s="64">
        <f t="shared" si="9"/>
        <v>70</v>
      </c>
      <c r="AY79" s="64" t="str">
        <f t="shared" si="10"/>
        <v/>
      </c>
      <c r="AZ79" s="64" t="str">
        <f t="shared" si="11"/>
        <v/>
      </c>
    </row>
    <row r="80" spans="1:52">
      <c r="A80" s="188"/>
      <c r="B80" s="187"/>
      <c r="C80" s="58" t="str">
        <f t="shared" si="7"/>
        <v/>
      </c>
      <c r="D80" s="81"/>
      <c r="E80" s="83"/>
      <c r="F80" s="67"/>
      <c r="G80" s="85"/>
      <c r="H80" s="83"/>
      <c r="I80" s="81"/>
      <c r="J80" s="81"/>
      <c r="K80" s="81"/>
      <c r="L80" s="81"/>
      <c r="M80" s="79" t="str">
        <f t="shared" ref="M80:M109" si="12">IF(OR(E80="",H80=""),"",H80-E80+IF(H80-E80&lt;0,1,0))</f>
        <v/>
      </c>
      <c r="N80" s="79" t="str">
        <f t="shared" si="8"/>
        <v/>
      </c>
      <c r="P80" s="87"/>
      <c r="Q80" s="94"/>
      <c r="AX80" s="64">
        <f t="shared" si="9"/>
        <v>71</v>
      </c>
      <c r="AY80" s="64" t="str">
        <f t="shared" si="10"/>
        <v/>
      </c>
      <c r="AZ80" s="64" t="str">
        <f t="shared" si="11"/>
        <v/>
      </c>
    </row>
    <row r="81" spans="1:52">
      <c r="A81" s="188"/>
      <c r="B81" s="187"/>
      <c r="C81" s="58" t="str">
        <f t="shared" si="7"/>
        <v/>
      </c>
      <c r="D81" s="81"/>
      <c r="E81" s="83"/>
      <c r="F81" s="67"/>
      <c r="G81" s="85"/>
      <c r="H81" s="83"/>
      <c r="I81" s="81"/>
      <c r="J81" s="81"/>
      <c r="K81" s="81"/>
      <c r="L81" s="81"/>
      <c r="M81" s="79" t="str">
        <f t="shared" si="12"/>
        <v/>
      </c>
      <c r="N81" s="79" t="str">
        <f t="shared" si="8"/>
        <v/>
      </c>
      <c r="P81" s="87"/>
      <c r="Q81" s="94"/>
      <c r="AX81" s="64">
        <f t="shared" si="9"/>
        <v>72</v>
      </c>
      <c r="AY81" s="64" t="str">
        <f t="shared" si="10"/>
        <v/>
      </c>
      <c r="AZ81" s="64" t="str">
        <f t="shared" si="11"/>
        <v/>
      </c>
    </row>
    <row r="82" spans="1:52">
      <c r="A82" s="188"/>
      <c r="B82" s="187"/>
      <c r="C82" s="58" t="str">
        <f t="shared" si="7"/>
        <v/>
      </c>
      <c r="D82" s="81"/>
      <c r="E82" s="83"/>
      <c r="F82" s="67"/>
      <c r="G82" s="85"/>
      <c r="H82" s="83"/>
      <c r="I82" s="81"/>
      <c r="J82" s="81"/>
      <c r="K82" s="81"/>
      <c r="L82" s="81"/>
      <c r="M82" s="79" t="str">
        <f t="shared" si="12"/>
        <v/>
      </c>
      <c r="N82" s="79" t="str">
        <f t="shared" si="8"/>
        <v/>
      </c>
      <c r="P82" s="87"/>
      <c r="Q82" s="94"/>
      <c r="AX82" s="64">
        <f t="shared" si="9"/>
        <v>73</v>
      </c>
      <c r="AY82" s="64" t="str">
        <f t="shared" si="10"/>
        <v/>
      </c>
      <c r="AZ82" s="64" t="str">
        <f t="shared" si="11"/>
        <v/>
      </c>
    </row>
    <row r="83" spans="1:52">
      <c r="A83" s="188"/>
      <c r="B83" s="187"/>
      <c r="C83" s="58" t="str">
        <f t="shared" si="7"/>
        <v/>
      </c>
      <c r="D83" s="81"/>
      <c r="E83" s="83"/>
      <c r="F83" s="67"/>
      <c r="G83" s="85"/>
      <c r="H83" s="83"/>
      <c r="I83" s="81"/>
      <c r="J83" s="81"/>
      <c r="K83" s="81"/>
      <c r="L83" s="81"/>
      <c r="M83" s="79" t="str">
        <f t="shared" si="12"/>
        <v/>
      </c>
      <c r="N83" s="79" t="str">
        <f t="shared" si="8"/>
        <v/>
      </c>
      <c r="P83" s="87"/>
      <c r="Q83" s="94"/>
      <c r="AX83" s="64">
        <f t="shared" si="9"/>
        <v>74</v>
      </c>
      <c r="AY83" s="64" t="str">
        <f t="shared" si="10"/>
        <v/>
      </c>
      <c r="AZ83" s="64" t="str">
        <f t="shared" si="11"/>
        <v/>
      </c>
    </row>
    <row r="84" spans="1:52">
      <c r="A84" s="188"/>
      <c r="B84" s="187"/>
      <c r="C84" s="58" t="str">
        <f t="shared" si="7"/>
        <v/>
      </c>
      <c r="D84" s="81"/>
      <c r="E84" s="83"/>
      <c r="F84" s="67"/>
      <c r="G84" s="85"/>
      <c r="H84" s="83"/>
      <c r="I84" s="81"/>
      <c r="J84" s="81"/>
      <c r="K84" s="81"/>
      <c r="L84" s="81"/>
      <c r="M84" s="79" t="str">
        <f t="shared" si="12"/>
        <v/>
      </c>
      <c r="N84" s="79" t="str">
        <f t="shared" si="8"/>
        <v/>
      </c>
      <c r="P84" s="87"/>
      <c r="Q84" s="94"/>
      <c r="AX84" s="64">
        <f t="shared" si="9"/>
        <v>75</v>
      </c>
      <c r="AY84" s="64" t="str">
        <f t="shared" si="10"/>
        <v/>
      </c>
      <c r="AZ84" s="64" t="str">
        <f t="shared" si="11"/>
        <v/>
      </c>
    </row>
    <row r="85" spans="1:52">
      <c r="A85" s="188"/>
      <c r="B85" s="187"/>
      <c r="C85" s="58" t="str">
        <f t="shared" si="7"/>
        <v/>
      </c>
      <c r="D85" s="81"/>
      <c r="E85" s="83"/>
      <c r="F85" s="67"/>
      <c r="G85" s="85"/>
      <c r="H85" s="83"/>
      <c r="I85" s="81"/>
      <c r="J85" s="81"/>
      <c r="K85" s="81"/>
      <c r="L85" s="81"/>
      <c r="M85" s="79" t="str">
        <f t="shared" si="12"/>
        <v/>
      </c>
      <c r="N85" s="79" t="str">
        <f t="shared" si="8"/>
        <v/>
      </c>
      <c r="P85" s="87"/>
      <c r="Q85" s="94"/>
      <c r="AX85" s="64">
        <f t="shared" si="9"/>
        <v>76</v>
      </c>
      <c r="AY85" s="64" t="str">
        <f t="shared" si="10"/>
        <v/>
      </c>
      <c r="AZ85" s="64" t="str">
        <f t="shared" si="11"/>
        <v/>
      </c>
    </row>
    <row r="86" spans="1:52">
      <c r="A86" s="188"/>
      <c r="B86" s="187"/>
      <c r="C86" s="58" t="str">
        <f t="shared" si="7"/>
        <v/>
      </c>
      <c r="D86" s="81"/>
      <c r="E86" s="83"/>
      <c r="F86" s="67"/>
      <c r="G86" s="85"/>
      <c r="H86" s="83"/>
      <c r="I86" s="81"/>
      <c r="J86" s="81"/>
      <c r="K86" s="81"/>
      <c r="L86" s="81"/>
      <c r="M86" s="79" t="str">
        <f t="shared" si="12"/>
        <v/>
      </c>
      <c r="N86" s="79" t="str">
        <f t="shared" si="8"/>
        <v/>
      </c>
      <c r="P86" s="87"/>
      <c r="Q86" s="94"/>
      <c r="AX86" s="64">
        <f t="shared" si="9"/>
        <v>77</v>
      </c>
      <c r="AY86" s="64" t="str">
        <f t="shared" si="10"/>
        <v/>
      </c>
      <c r="AZ86" s="64" t="str">
        <f t="shared" si="11"/>
        <v/>
      </c>
    </row>
    <row r="87" spans="1:52">
      <c r="A87" s="188"/>
      <c r="B87" s="187"/>
      <c r="C87" s="58" t="str">
        <f t="shared" si="7"/>
        <v/>
      </c>
      <c r="D87" s="81"/>
      <c r="E87" s="83"/>
      <c r="F87" s="67"/>
      <c r="G87" s="85"/>
      <c r="H87" s="83"/>
      <c r="I87" s="81"/>
      <c r="J87" s="81"/>
      <c r="K87" s="81"/>
      <c r="L87" s="81"/>
      <c r="M87" s="79" t="str">
        <f t="shared" si="12"/>
        <v/>
      </c>
      <c r="N87" s="79" t="str">
        <f t="shared" si="8"/>
        <v/>
      </c>
      <c r="P87" s="87"/>
      <c r="Q87" s="94"/>
      <c r="AX87" s="64">
        <f t="shared" si="9"/>
        <v>78</v>
      </c>
      <c r="AY87" s="64" t="str">
        <f t="shared" si="10"/>
        <v/>
      </c>
      <c r="AZ87" s="64" t="str">
        <f t="shared" si="11"/>
        <v/>
      </c>
    </row>
    <row r="88" spans="1:52">
      <c r="A88" s="188"/>
      <c r="B88" s="187"/>
      <c r="C88" s="58" t="str">
        <f t="shared" si="7"/>
        <v/>
      </c>
      <c r="D88" s="81"/>
      <c r="E88" s="83"/>
      <c r="F88" s="67"/>
      <c r="G88" s="85"/>
      <c r="H88" s="83"/>
      <c r="I88" s="81"/>
      <c r="J88" s="81"/>
      <c r="K88" s="81"/>
      <c r="L88" s="81"/>
      <c r="M88" s="79" t="str">
        <f t="shared" si="12"/>
        <v/>
      </c>
      <c r="N88" s="79" t="str">
        <f t="shared" si="8"/>
        <v/>
      </c>
      <c r="P88" s="87"/>
      <c r="Q88" s="94"/>
      <c r="AX88" s="64">
        <f t="shared" si="9"/>
        <v>79</v>
      </c>
      <c r="AY88" s="64" t="str">
        <f t="shared" si="10"/>
        <v/>
      </c>
      <c r="AZ88" s="64" t="str">
        <f t="shared" si="11"/>
        <v/>
      </c>
    </row>
    <row r="89" spans="1:52">
      <c r="A89" s="188"/>
      <c r="B89" s="187"/>
      <c r="C89" s="58" t="str">
        <f t="shared" si="7"/>
        <v/>
      </c>
      <c r="D89" s="81"/>
      <c r="E89" s="83"/>
      <c r="F89" s="67"/>
      <c r="G89" s="85"/>
      <c r="H89" s="83"/>
      <c r="I89" s="81"/>
      <c r="J89" s="81"/>
      <c r="K89" s="81"/>
      <c r="L89" s="81"/>
      <c r="M89" s="79" t="str">
        <f t="shared" si="12"/>
        <v/>
      </c>
      <c r="N89" s="79" t="str">
        <f t="shared" si="8"/>
        <v/>
      </c>
      <c r="P89" s="87"/>
      <c r="Q89" s="94"/>
      <c r="AX89" s="64">
        <f t="shared" si="9"/>
        <v>80</v>
      </c>
      <c r="AY89" s="64" t="str">
        <f t="shared" si="10"/>
        <v/>
      </c>
      <c r="AZ89" s="64" t="str">
        <f t="shared" si="11"/>
        <v/>
      </c>
    </row>
    <row r="90" spans="1:52">
      <c r="A90" s="188"/>
      <c r="B90" s="187"/>
      <c r="C90" s="58" t="str">
        <f t="shared" si="7"/>
        <v/>
      </c>
      <c r="D90" s="81"/>
      <c r="E90" s="83"/>
      <c r="F90" s="67"/>
      <c r="G90" s="85"/>
      <c r="H90" s="83"/>
      <c r="I90" s="81"/>
      <c r="J90" s="81"/>
      <c r="K90" s="81"/>
      <c r="L90" s="81"/>
      <c r="M90" s="79" t="str">
        <f t="shared" si="12"/>
        <v/>
      </c>
      <c r="N90" s="79" t="str">
        <f t="shared" si="8"/>
        <v/>
      </c>
      <c r="P90" s="87"/>
      <c r="Q90" s="94"/>
      <c r="AX90" s="64">
        <f t="shared" si="9"/>
        <v>81</v>
      </c>
      <c r="AY90" s="64" t="str">
        <f t="shared" si="10"/>
        <v/>
      </c>
      <c r="AZ90" s="64" t="str">
        <f t="shared" si="11"/>
        <v/>
      </c>
    </row>
    <row r="91" spans="1:52">
      <c r="A91" s="188"/>
      <c r="B91" s="187"/>
      <c r="C91" s="58" t="str">
        <f t="shared" si="7"/>
        <v/>
      </c>
      <c r="D91" s="81"/>
      <c r="E91" s="83"/>
      <c r="F91" s="67"/>
      <c r="G91" s="85"/>
      <c r="H91" s="83"/>
      <c r="I91" s="81"/>
      <c r="J91" s="81"/>
      <c r="K91" s="81"/>
      <c r="L91" s="81"/>
      <c r="M91" s="79" t="str">
        <f t="shared" si="12"/>
        <v/>
      </c>
      <c r="N91" s="79" t="str">
        <f t="shared" si="8"/>
        <v/>
      </c>
      <c r="P91" s="87"/>
      <c r="Q91" s="94"/>
      <c r="AX91" s="64">
        <f t="shared" si="9"/>
        <v>82</v>
      </c>
      <c r="AY91" s="64" t="str">
        <f t="shared" si="10"/>
        <v/>
      </c>
      <c r="AZ91" s="64" t="str">
        <f t="shared" si="11"/>
        <v/>
      </c>
    </row>
    <row r="92" spans="1:52">
      <c r="A92" s="188"/>
      <c r="B92" s="187"/>
      <c r="C92" s="58" t="str">
        <f t="shared" si="7"/>
        <v/>
      </c>
      <c r="D92" s="81"/>
      <c r="E92" s="83"/>
      <c r="F92" s="67"/>
      <c r="G92" s="85"/>
      <c r="H92" s="83"/>
      <c r="I92" s="81"/>
      <c r="J92" s="81"/>
      <c r="K92" s="81"/>
      <c r="L92" s="81"/>
      <c r="M92" s="79" t="str">
        <f t="shared" si="12"/>
        <v/>
      </c>
      <c r="N92" s="79" t="str">
        <f t="shared" si="8"/>
        <v/>
      </c>
      <c r="P92" s="87"/>
      <c r="Q92" s="94"/>
      <c r="AX92" s="64">
        <f t="shared" si="9"/>
        <v>83</v>
      </c>
      <c r="AY92" s="64" t="str">
        <f t="shared" si="10"/>
        <v/>
      </c>
      <c r="AZ92" s="64" t="str">
        <f t="shared" si="11"/>
        <v/>
      </c>
    </row>
    <row r="93" spans="1:52">
      <c r="A93" s="188"/>
      <c r="B93" s="187"/>
      <c r="C93" s="58" t="str">
        <f t="shared" si="7"/>
        <v/>
      </c>
      <c r="D93" s="81"/>
      <c r="E93" s="83"/>
      <c r="F93" s="67"/>
      <c r="G93" s="85"/>
      <c r="H93" s="83"/>
      <c r="I93" s="81"/>
      <c r="J93" s="81"/>
      <c r="K93" s="81"/>
      <c r="L93" s="81"/>
      <c r="M93" s="79" t="str">
        <f t="shared" si="12"/>
        <v/>
      </c>
      <c r="N93" s="79" t="str">
        <f t="shared" si="8"/>
        <v/>
      </c>
      <c r="P93" s="87"/>
      <c r="Q93" s="94"/>
      <c r="AX93" s="64">
        <f t="shared" si="9"/>
        <v>84</v>
      </c>
      <c r="AY93" s="64" t="str">
        <f t="shared" si="10"/>
        <v/>
      </c>
      <c r="AZ93" s="64" t="str">
        <f t="shared" si="11"/>
        <v/>
      </c>
    </row>
    <row r="94" spans="1:52">
      <c r="A94" s="188"/>
      <c r="B94" s="187"/>
      <c r="C94" s="58" t="str">
        <f t="shared" si="7"/>
        <v/>
      </c>
      <c r="D94" s="81"/>
      <c r="E94" s="83"/>
      <c r="F94" s="67"/>
      <c r="G94" s="85"/>
      <c r="H94" s="83"/>
      <c r="I94" s="81"/>
      <c r="J94" s="81"/>
      <c r="K94" s="81"/>
      <c r="L94" s="81"/>
      <c r="M94" s="79" t="str">
        <f t="shared" si="12"/>
        <v/>
      </c>
      <c r="N94" s="79" t="str">
        <f t="shared" si="8"/>
        <v/>
      </c>
      <c r="P94" s="87"/>
      <c r="Q94" s="94"/>
      <c r="AX94" s="64">
        <f t="shared" si="9"/>
        <v>85</v>
      </c>
      <c r="AY94" s="64" t="str">
        <f t="shared" si="10"/>
        <v/>
      </c>
      <c r="AZ94" s="64" t="str">
        <f t="shared" si="11"/>
        <v/>
      </c>
    </row>
    <row r="95" spans="1:52">
      <c r="A95" s="188"/>
      <c r="B95" s="187"/>
      <c r="C95" s="58" t="str">
        <f t="shared" si="7"/>
        <v/>
      </c>
      <c r="D95" s="81"/>
      <c r="E95" s="83"/>
      <c r="F95" s="67"/>
      <c r="G95" s="85"/>
      <c r="H95" s="83"/>
      <c r="I95" s="81"/>
      <c r="J95" s="81"/>
      <c r="K95" s="81"/>
      <c r="L95" s="81"/>
      <c r="M95" s="79" t="str">
        <f t="shared" si="12"/>
        <v/>
      </c>
      <c r="N95" s="79" t="str">
        <f t="shared" si="8"/>
        <v/>
      </c>
      <c r="P95" s="87"/>
      <c r="Q95" s="94"/>
      <c r="AX95" s="64">
        <f t="shared" si="9"/>
        <v>86</v>
      </c>
      <c r="AY95" s="64" t="str">
        <f t="shared" si="10"/>
        <v/>
      </c>
      <c r="AZ95" s="64" t="str">
        <f t="shared" si="11"/>
        <v/>
      </c>
    </row>
    <row r="96" spans="1:52">
      <c r="A96" s="188"/>
      <c r="B96" s="187"/>
      <c r="C96" s="58" t="str">
        <f t="shared" si="7"/>
        <v/>
      </c>
      <c r="D96" s="81"/>
      <c r="E96" s="83"/>
      <c r="F96" s="67"/>
      <c r="G96" s="85"/>
      <c r="H96" s="83"/>
      <c r="I96" s="81"/>
      <c r="J96" s="81"/>
      <c r="K96" s="81"/>
      <c r="L96" s="81"/>
      <c r="M96" s="79" t="str">
        <f t="shared" si="12"/>
        <v/>
      </c>
      <c r="N96" s="79" t="str">
        <f t="shared" si="8"/>
        <v/>
      </c>
      <c r="P96" s="87"/>
      <c r="Q96" s="94"/>
      <c r="AX96" s="64">
        <f t="shared" si="9"/>
        <v>87</v>
      </c>
      <c r="AY96" s="64" t="str">
        <f t="shared" si="10"/>
        <v/>
      </c>
      <c r="AZ96" s="64" t="str">
        <f t="shared" si="11"/>
        <v/>
      </c>
    </row>
    <row r="97" spans="1:54">
      <c r="A97" s="188"/>
      <c r="B97" s="187"/>
      <c r="C97" s="58" t="str">
        <f t="shared" si="7"/>
        <v/>
      </c>
      <c r="D97" s="81"/>
      <c r="E97" s="83"/>
      <c r="F97" s="67"/>
      <c r="G97" s="85"/>
      <c r="H97" s="83"/>
      <c r="I97" s="81"/>
      <c r="J97" s="81"/>
      <c r="K97" s="81"/>
      <c r="L97" s="81"/>
      <c r="M97" s="79" t="str">
        <f t="shared" si="12"/>
        <v/>
      </c>
      <c r="N97" s="79" t="str">
        <f t="shared" si="8"/>
        <v/>
      </c>
      <c r="P97" s="87"/>
      <c r="Q97" s="94"/>
      <c r="AX97" s="64">
        <f t="shared" si="9"/>
        <v>88</v>
      </c>
      <c r="AY97" s="64" t="str">
        <f t="shared" si="10"/>
        <v/>
      </c>
      <c r="AZ97" s="64" t="str">
        <f t="shared" si="11"/>
        <v/>
      </c>
    </row>
    <row r="98" spans="1:54">
      <c r="A98" s="188"/>
      <c r="B98" s="187"/>
      <c r="C98" s="58" t="str">
        <f t="shared" si="7"/>
        <v/>
      </c>
      <c r="D98" s="81"/>
      <c r="E98" s="83"/>
      <c r="F98" s="67"/>
      <c r="G98" s="85"/>
      <c r="H98" s="83"/>
      <c r="I98" s="81"/>
      <c r="J98" s="81"/>
      <c r="K98" s="81"/>
      <c r="L98" s="81"/>
      <c r="M98" s="79" t="str">
        <f t="shared" si="12"/>
        <v/>
      </c>
      <c r="N98" s="79" t="str">
        <f t="shared" si="8"/>
        <v/>
      </c>
      <c r="P98" s="87"/>
      <c r="Q98" s="94"/>
      <c r="AX98" s="64">
        <f t="shared" si="9"/>
        <v>89</v>
      </c>
      <c r="AY98" s="64" t="str">
        <f t="shared" si="10"/>
        <v/>
      </c>
      <c r="AZ98" s="64" t="str">
        <f t="shared" si="11"/>
        <v/>
      </c>
    </row>
    <row r="99" spans="1:54">
      <c r="A99" s="188"/>
      <c r="B99" s="187"/>
      <c r="C99" s="58" t="str">
        <f t="shared" si="7"/>
        <v/>
      </c>
      <c r="D99" s="81"/>
      <c r="E99" s="83"/>
      <c r="F99" s="67"/>
      <c r="G99" s="85"/>
      <c r="H99" s="83"/>
      <c r="I99" s="81"/>
      <c r="J99" s="81"/>
      <c r="K99" s="81"/>
      <c r="L99" s="81"/>
      <c r="M99" s="79" t="str">
        <f t="shared" si="12"/>
        <v/>
      </c>
      <c r="N99" s="79" t="str">
        <f t="shared" si="8"/>
        <v/>
      </c>
      <c r="P99" s="87"/>
      <c r="Q99" s="94"/>
      <c r="AX99" s="64">
        <f t="shared" si="9"/>
        <v>90</v>
      </c>
      <c r="AY99" s="64" t="str">
        <f t="shared" si="10"/>
        <v/>
      </c>
      <c r="AZ99" s="64" t="str">
        <f t="shared" si="11"/>
        <v/>
      </c>
    </row>
    <row r="100" spans="1:54">
      <c r="A100" s="188"/>
      <c r="B100" s="187"/>
      <c r="C100" s="58" t="str">
        <f t="shared" si="7"/>
        <v/>
      </c>
      <c r="D100" s="81"/>
      <c r="E100" s="83"/>
      <c r="F100" s="67"/>
      <c r="G100" s="85"/>
      <c r="H100" s="83"/>
      <c r="I100" s="81"/>
      <c r="J100" s="81"/>
      <c r="K100" s="81"/>
      <c r="L100" s="81"/>
      <c r="M100" s="79" t="str">
        <f t="shared" si="12"/>
        <v/>
      </c>
      <c r="N100" s="79" t="str">
        <f t="shared" si="8"/>
        <v/>
      </c>
      <c r="P100" s="87"/>
      <c r="Q100" s="94"/>
      <c r="AX100" s="64">
        <f t="shared" si="9"/>
        <v>91</v>
      </c>
      <c r="AY100" s="64" t="str">
        <f t="shared" si="10"/>
        <v/>
      </c>
      <c r="AZ100" s="64" t="str">
        <f t="shared" si="11"/>
        <v/>
      </c>
    </row>
    <row r="101" spans="1:54">
      <c r="A101" s="188"/>
      <c r="B101" s="187"/>
      <c r="C101" s="58" t="str">
        <f t="shared" si="7"/>
        <v/>
      </c>
      <c r="D101" s="81"/>
      <c r="E101" s="83"/>
      <c r="F101" s="67"/>
      <c r="G101" s="85"/>
      <c r="H101" s="83"/>
      <c r="I101" s="81"/>
      <c r="J101" s="81"/>
      <c r="K101" s="81"/>
      <c r="L101" s="81"/>
      <c r="M101" s="79" t="str">
        <f t="shared" si="12"/>
        <v/>
      </c>
      <c r="N101" s="79" t="str">
        <f t="shared" si="8"/>
        <v/>
      </c>
      <c r="P101" s="87"/>
      <c r="Q101" s="94"/>
      <c r="AX101" s="64">
        <f t="shared" si="9"/>
        <v>92</v>
      </c>
      <c r="AY101" s="64" t="str">
        <f t="shared" si="10"/>
        <v/>
      </c>
      <c r="AZ101" s="64" t="str">
        <f t="shared" si="11"/>
        <v/>
      </c>
    </row>
    <row r="102" spans="1:54">
      <c r="A102" s="188"/>
      <c r="B102" s="187"/>
      <c r="C102" s="58" t="str">
        <f t="shared" si="7"/>
        <v/>
      </c>
      <c r="D102" s="81"/>
      <c r="E102" s="83"/>
      <c r="F102" s="67"/>
      <c r="G102" s="85"/>
      <c r="H102" s="83"/>
      <c r="I102" s="81"/>
      <c r="J102" s="81"/>
      <c r="K102" s="81"/>
      <c r="L102" s="81"/>
      <c r="M102" s="79" t="str">
        <f t="shared" si="12"/>
        <v/>
      </c>
      <c r="N102" s="79" t="str">
        <f t="shared" si="8"/>
        <v/>
      </c>
      <c r="P102" s="87"/>
      <c r="Q102" s="94"/>
      <c r="AX102" s="64">
        <f t="shared" si="9"/>
        <v>93</v>
      </c>
      <c r="AY102" s="64" t="str">
        <f t="shared" si="10"/>
        <v/>
      </c>
      <c r="AZ102" s="64" t="str">
        <f t="shared" si="11"/>
        <v/>
      </c>
    </row>
    <row r="103" spans="1:54">
      <c r="A103" s="188"/>
      <c r="B103" s="187"/>
      <c r="C103" s="58" t="str">
        <f t="shared" si="7"/>
        <v/>
      </c>
      <c r="D103" s="81"/>
      <c r="E103" s="83"/>
      <c r="F103" s="67"/>
      <c r="G103" s="85"/>
      <c r="H103" s="83"/>
      <c r="I103" s="81"/>
      <c r="J103" s="81"/>
      <c r="K103" s="81"/>
      <c r="L103" s="81"/>
      <c r="M103" s="79" t="str">
        <f t="shared" si="12"/>
        <v/>
      </c>
      <c r="N103" s="79" t="str">
        <f t="shared" si="8"/>
        <v/>
      </c>
      <c r="P103" s="87"/>
      <c r="Q103" s="94"/>
      <c r="AX103" s="64">
        <f t="shared" si="9"/>
        <v>94</v>
      </c>
      <c r="AY103" s="64" t="str">
        <f t="shared" si="10"/>
        <v/>
      </c>
      <c r="AZ103" s="64" t="str">
        <f t="shared" si="11"/>
        <v/>
      </c>
    </row>
    <row r="104" spans="1:54">
      <c r="A104" s="188"/>
      <c r="B104" s="187"/>
      <c r="C104" s="58" t="str">
        <f t="shared" si="7"/>
        <v/>
      </c>
      <c r="D104" s="81"/>
      <c r="E104" s="83"/>
      <c r="F104" s="67"/>
      <c r="G104" s="85"/>
      <c r="H104" s="83"/>
      <c r="I104" s="81"/>
      <c r="J104" s="81"/>
      <c r="K104" s="81"/>
      <c r="L104" s="81"/>
      <c r="M104" s="79" t="str">
        <f t="shared" si="12"/>
        <v/>
      </c>
      <c r="N104" s="79" t="str">
        <f t="shared" si="8"/>
        <v/>
      </c>
      <c r="P104" s="87"/>
      <c r="Q104" s="94"/>
      <c r="AX104" s="64">
        <f t="shared" si="9"/>
        <v>95</v>
      </c>
      <c r="AY104" s="64" t="str">
        <f t="shared" si="10"/>
        <v/>
      </c>
      <c r="AZ104" s="64" t="str">
        <f t="shared" si="11"/>
        <v/>
      </c>
    </row>
    <row r="105" spans="1:54">
      <c r="A105" s="188"/>
      <c r="B105" s="187"/>
      <c r="C105" s="58" t="str">
        <f t="shared" si="7"/>
        <v/>
      </c>
      <c r="D105" s="81"/>
      <c r="E105" s="83"/>
      <c r="F105" s="67"/>
      <c r="G105" s="85"/>
      <c r="H105" s="83"/>
      <c r="I105" s="81"/>
      <c r="J105" s="81"/>
      <c r="K105" s="81"/>
      <c r="L105" s="81"/>
      <c r="M105" s="79" t="str">
        <f t="shared" si="12"/>
        <v/>
      </c>
      <c r="N105" s="79" t="str">
        <f t="shared" si="8"/>
        <v/>
      </c>
      <c r="P105" s="87"/>
      <c r="Q105" s="94"/>
      <c r="AX105" s="64">
        <f t="shared" si="9"/>
        <v>96</v>
      </c>
      <c r="AY105" s="64" t="str">
        <f t="shared" si="10"/>
        <v/>
      </c>
      <c r="AZ105" s="64" t="str">
        <f t="shared" si="11"/>
        <v/>
      </c>
    </row>
    <row r="106" spans="1:54">
      <c r="A106" s="188"/>
      <c r="B106" s="187"/>
      <c r="C106" s="58" t="str">
        <f t="shared" si="7"/>
        <v/>
      </c>
      <c r="D106" s="81"/>
      <c r="E106" s="83"/>
      <c r="F106" s="67"/>
      <c r="G106" s="85"/>
      <c r="H106" s="83"/>
      <c r="I106" s="81"/>
      <c r="J106" s="81"/>
      <c r="K106" s="81"/>
      <c r="L106" s="81"/>
      <c r="M106" s="79" t="str">
        <f t="shared" si="12"/>
        <v/>
      </c>
      <c r="N106" s="79" t="str">
        <f t="shared" si="8"/>
        <v/>
      </c>
      <c r="P106" s="87"/>
      <c r="Q106" s="94"/>
      <c r="AX106" s="64">
        <f t="shared" si="9"/>
        <v>97</v>
      </c>
      <c r="AY106" s="64" t="str">
        <f t="shared" si="10"/>
        <v/>
      </c>
      <c r="AZ106" s="64" t="str">
        <f t="shared" si="11"/>
        <v/>
      </c>
    </row>
    <row r="107" spans="1:54">
      <c r="A107" s="188"/>
      <c r="B107" s="187"/>
      <c r="C107" s="58" t="str">
        <f t="shared" si="7"/>
        <v/>
      </c>
      <c r="D107" s="81"/>
      <c r="E107" s="83"/>
      <c r="F107" s="67"/>
      <c r="G107" s="85"/>
      <c r="H107" s="83"/>
      <c r="I107" s="81"/>
      <c r="J107" s="81"/>
      <c r="K107" s="81"/>
      <c r="L107" s="81"/>
      <c r="M107" s="79" t="str">
        <f t="shared" si="12"/>
        <v/>
      </c>
      <c r="N107" s="79" t="str">
        <f t="shared" si="8"/>
        <v/>
      </c>
      <c r="P107" s="87"/>
      <c r="Q107" s="94"/>
      <c r="AX107" s="64">
        <f t="shared" si="9"/>
        <v>98</v>
      </c>
      <c r="AY107" s="64" t="str">
        <f t="shared" si="10"/>
        <v/>
      </c>
      <c r="AZ107" s="64" t="str">
        <f t="shared" si="11"/>
        <v/>
      </c>
    </row>
    <row r="108" spans="1:54">
      <c r="A108" s="188"/>
      <c r="B108" s="187"/>
      <c r="C108" s="58" t="str">
        <f t="shared" si="7"/>
        <v/>
      </c>
      <c r="D108" s="81"/>
      <c r="E108" s="83"/>
      <c r="F108" s="67"/>
      <c r="G108" s="85"/>
      <c r="H108" s="83"/>
      <c r="I108" s="81"/>
      <c r="J108" s="81"/>
      <c r="K108" s="81"/>
      <c r="L108" s="81"/>
      <c r="M108" s="79" t="str">
        <f t="shared" si="12"/>
        <v/>
      </c>
      <c r="N108" s="79" t="str">
        <f t="shared" si="8"/>
        <v/>
      </c>
      <c r="P108" s="87"/>
      <c r="Q108" s="94"/>
      <c r="AX108" s="64">
        <f t="shared" si="9"/>
        <v>99</v>
      </c>
      <c r="AY108" s="64" t="str">
        <f t="shared" si="10"/>
        <v/>
      </c>
      <c r="AZ108" s="64" t="str">
        <f t="shared" si="11"/>
        <v/>
      </c>
    </row>
    <row r="109" spans="1:54">
      <c r="A109" s="189"/>
      <c r="B109" s="190"/>
      <c r="C109" s="60" t="str">
        <f t="shared" si="7"/>
        <v/>
      </c>
      <c r="D109" s="82"/>
      <c r="E109" s="84"/>
      <c r="F109" s="68"/>
      <c r="G109" s="86"/>
      <c r="H109" s="84"/>
      <c r="I109" s="82"/>
      <c r="J109" s="82"/>
      <c r="K109" s="82"/>
      <c r="L109" s="82"/>
      <c r="M109" s="80" t="str">
        <f t="shared" si="12"/>
        <v/>
      </c>
      <c r="N109" s="80" t="str">
        <f t="shared" si="8"/>
        <v/>
      </c>
      <c r="O109" s="60"/>
      <c r="P109" s="88"/>
      <c r="Q109" s="95"/>
      <c r="R109" s="60"/>
      <c r="S109" s="60"/>
      <c r="T109" s="60"/>
      <c r="U109" s="60"/>
      <c r="V109" s="60"/>
      <c r="W109" s="60"/>
      <c r="X109" s="60"/>
      <c r="Y109" s="60"/>
      <c r="Z109" s="60"/>
      <c r="AA109" s="60"/>
      <c r="AB109" s="60"/>
      <c r="AC109" s="60"/>
      <c r="AD109" s="60"/>
      <c r="AE109" s="60"/>
      <c r="AF109" s="60"/>
      <c r="AG109" s="60"/>
      <c r="AH109" s="60"/>
      <c r="AI109" s="60"/>
      <c r="AJ109" s="60"/>
      <c r="AK109" s="60"/>
      <c r="AL109" s="60"/>
      <c r="AM109" s="60"/>
      <c r="AN109" s="60"/>
      <c r="AO109" s="60"/>
      <c r="AP109" s="60"/>
      <c r="AQ109" s="60"/>
      <c r="AR109" s="60"/>
      <c r="AS109" s="60"/>
      <c r="AT109" s="60"/>
      <c r="AU109" s="60"/>
      <c r="AV109" s="60"/>
      <c r="AW109" s="60"/>
      <c r="AX109" s="65">
        <f t="shared" si="9"/>
        <v>100</v>
      </c>
      <c r="AY109" s="65" t="str">
        <f t="shared" si="10"/>
        <v/>
      </c>
      <c r="AZ109" s="65" t="str">
        <f t="shared" si="11"/>
        <v/>
      </c>
      <c r="BA109" s="60"/>
      <c r="BB109" s="60"/>
    </row>
    <row r="110" spans="1:54">
      <c r="A110" s="62" t="s">
        <v>160</v>
      </c>
      <c r="B110" s="61"/>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row>
    <row r="111" spans="1:54" ht="18.75" customHeight="1">
      <c r="B111" s="201"/>
      <c r="C111" s="120"/>
      <c r="D111" s="120"/>
      <c r="E111" s="120"/>
      <c r="F111" s="120"/>
      <c r="G111" s="120"/>
      <c r="I111" s="89" t="s">
        <v>62</v>
      </c>
    </row>
    <row r="112" spans="1:54">
      <c r="B112" s="120"/>
      <c r="C112" s="120"/>
      <c r="D112" s="120"/>
      <c r="E112" s="120"/>
      <c r="F112" s="120"/>
      <c r="G112" s="120"/>
      <c r="I112" s="69" t="s">
        <v>185</v>
      </c>
    </row>
    <row r="113" spans="1:14">
      <c r="B113" s="120"/>
      <c r="C113" s="120"/>
      <c r="D113" s="120"/>
      <c r="E113" s="120"/>
      <c r="F113" s="120"/>
      <c r="G113" s="120"/>
      <c r="I113" s="69" t="s">
        <v>187</v>
      </c>
    </row>
    <row r="114" spans="1:14">
      <c r="A114" s="66" t="str">
        <f>VLOOKUP(A151,ref_fixedCharacters!$B$6:$G$108,AX1,FALSE)</f>
        <v>交通状況や天候により遅延する場合がございますので、予めご了承ください。</v>
      </c>
      <c r="B114" s="120"/>
      <c r="C114" s="120"/>
      <c r="D114" s="120"/>
      <c r="E114" s="120"/>
      <c r="F114" s="120"/>
      <c r="G114" s="120"/>
      <c r="I114" s="69" t="s">
        <v>182</v>
      </c>
    </row>
    <row r="115" spans="1:14">
      <c r="A115" s="66" t="str">
        <f>VLOOKUP(A152,ref_fixedCharacters!$B$6:$G$108,AX1,FALSE)</f>
        <v>予定時間を守らない場合も含め、予定が変更となる場合がございます。</v>
      </c>
      <c r="B115" s="120"/>
      <c r="C115" s="120"/>
      <c r="D115" s="120"/>
      <c r="E115" s="120"/>
      <c r="F115" s="120"/>
      <c r="G115" s="120"/>
      <c r="I115" s="69" t="s">
        <v>183</v>
      </c>
    </row>
    <row r="116" spans="1:14">
      <c r="A116" s="66" t="str">
        <f>VLOOKUP(A153,ref_fixedCharacters!$B$6:$G$108,AX1,FALSE)</f>
        <v>また、時間厳守のため皆様のご協力をお願いいたします。</v>
      </c>
      <c r="I116" s="69" t="s">
        <v>184</v>
      </c>
    </row>
    <row r="117" spans="1:14" hidden="1"/>
    <row r="118" spans="1:14" hidden="1">
      <c r="A118" s="209" t="s">
        <v>290</v>
      </c>
      <c r="B118" s="209"/>
      <c r="C118" s="209"/>
      <c r="D118" s="209"/>
      <c r="E118" s="209"/>
      <c r="F118" s="209"/>
      <c r="G118" s="209"/>
      <c r="H118" s="209"/>
      <c r="I118" s="209"/>
      <c r="J118" s="209"/>
      <c r="K118" s="209"/>
      <c r="L118" s="209"/>
      <c r="M118" s="209"/>
      <c r="N118" s="209"/>
    </row>
    <row r="119" spans="1:14" hidden="1"/>
    <row r="120" spans="1:14" ht="24.75" hidden="1">
      <c r="A120" s="170" t="s">
        <v>68</v>
      </c>
      <c r="B120" s="171"/>
      <c r="C120" s="171"/>
      <c r="D120" s="171"/>
      <c r="E120" s="171"/>
      <c r="F120" s="171"/>
      <c r="G120" s="171"/>
      <c r="H120" s="171"/>
      <c r="I120" s="171"/>
      <c r="J120" s="171"/>
      <c r="K120" s="171"/>
      <c r="L120" s="171"/>
      <c r="M120" s="171"/>
      <c r="N120" s="172"/>
    </row>
    <row r="121" spans="1:14" hidden="1"/>
    <row r="122" spans="1:14" ht="18" hidden="1">
      <c r="A122" s="191" t="s">
        <v>162</v>
      </c>
      <c r="B122" s="192"/>
      <c r="C122" s="133" t="s">
        <v>141</v>
      </c>
      <c r="D122" s="133"/>
      <c r="E122" s="133"/>
      <c r="F122" s="133"/>
      <c r="G122" s="133"/>
      <c r="H122" s="135" t="s">
        <v>142</v>
      </c>
      <c r="J122" s="179" t="s">
        <v>143</v>
      </c>
      <c r="K122" s="180"/>
      <c r="L122" s="180"/>
      <c r="M122" s="181"/>
      <c r="N122" s="197" t="s">
        <v>163</v>
      </c>
    </row>
    <row r="123" spans="1:14" ht="18.75" hidden="1">
      <c r="A123" s="193"/>
      <c r="B123" s="194"/>
      <c r="C123" s="134"/>
      <c r="D123" s="134"/>
      <c r="E123" s="134"/>
      <c r="F123" s="134"/>
      <c r="G123" s="134"/>
      <c r="H123" s="136"/>
      <c r="I123" s="69"/>
      <c r="J123" s="130" t="str">
        <f>IF(AND(AX121="",AX122=""),"",TEXT(AX121,"dd/mmm/yyyy ddd.")&amp;" - "&amp;TEXT(AX122,"dd/mmm/yyyy ddd."))</f>
        <v/>
      </c>
      <c r="K123" s="131"/>
      <c r="L123" s="131"/>
      <c r="M123" s="132"/>
      <c r="N123" s="70"/>
    </row>
    <row r="124" spans="1:14" hidden="1"/>
    <row r="125" spans="1:14" hidden="1">
      <c r="A125" s="195" t="s">
        <v>147</v>
      </c>
      <c r="B125" s="196"/>
      <c r="C125" s="137"/>
      <c r="D125" s="137"/>
      <c r="E125" s="137"/>
      <c r="F125" s="137"/>
      <c r="G125" s="137"/>
      <c r="H125" s="137"/>
      <c r="I125" s="137"/>
      <c r="J125" s="137"/>
      <c r="K125" s="137"/>
      <c r="L125" s="137"/>
      <c r="M125" s="137"/>
      <c r="N125" s="138"/>
    </row>
    <row r="126" spans="1:14" hidden="1"/>
    <row r="127" spans="1:14" hidden="1">
      <c r="A127" s="198" t="s">
        <v>128</v>
      </c>
      <c r="B127" s="198" t="s">
        <v>131</v>
      </c>
      <c r="C127" s="198"/>
      <c r="D127" s="198" t="s">
        <v>132</v>
      </c>
      <c r="E127" s="198" t="s">
        <v>20</v>
      </c>
      <c r="F127" s="198" t="s">
        <v>120</v>
      </c>
      <c r="G127" s="198" t="s">
        <v>133</v>
      </c>
      <c r="H127" s="198" t="s">
        <v>17</v>
      </c>
      <c r="I127" s="198" t="s">
        <v>155</v>
      </c>
      <c r="J127" s="198"/>
      <c r="K127" s="198"/>
      <c r="L127" s="198" t="s">
        <v>35</v>
      </c>
      <c r="M127" s="198" t="s">
        <v>21</v>
      </c>
      <c r="N127" s="198" t="s">
        <v>134</v>
      </c>
    </row>
    <row r="128" spans="1:14" hidden="1">
      <c r="A128" s="199"/>
      <c r="B128" s="199"/>
      <c r="C128" s="199"/>
      <c r="D128" s="199"/>
      <c r="E128" s="199"/>
      <c r="F128" s="199"/>
      <c r="G128" s="199"/>
      <c r="H128" s="199"/>
      <c r="I128" s="200" t="s">
        <v>135</v>
      </c>
      <c r="J128" s="200" t="s">
        <v>136</v>
      </c>
      <c r="K128" s="200" t="s">
        <v>137</v>
      </c>
      <c r="L128" s="199"/>
      <c r="M128" s="199"/>
      <c r="N128" s="199"/>
    </row>
    <row r="129" spans="1:14" hidden="1"/>
    <row r="130" spans="1:14" ht="24.75" hidden="1">
      <c r="A130" s="170">
        <v>5</v>
      </c>
      <c r="B130" s="171"/>
      <c r="C130" s="171"/>
      <c r="D130" s="171"/>
      <c r="E130" s="171"/>
      <c r="F130" s="171"/>
      <c r="G130" s="171"/>
      <c r="H130" s="171"/>
      <c r="I130" s="171"/>
      <c r="J130" s="171"/>
      <c r="K130" s="171"/>
      <c r="L130" s="171"/>
      <c r="M130" s="171"/>
      <c r="N130" s="172"/>
    </row>
    <row r="131" spans="1:14" hidden="1"/>
    <row r="132" spans="1:14" ht="18" hidden="1">
      <c r="A132" s="191">
        <v>25</v>
      </c>
      <c r="B132" s="192"/>
      <c r="C132" s="133">
        <v>26</v>
      </c>
      <c r="D132" s="133"/>
      <c r="E132" s="133"/>
      <c r="F132" s="133"/>
      <c r="G132" s="133"/>
      <c r="H132" s="135">
        <v>27</v>
      </c>
      <c r="J132" s="179">
        <v>28</v>
      </c>
      <c r="K132" s="180"/>
      <c r="L132" s="180"/>
      <c r="M132" s="181"/>
      <c r="N132" s="197">
        <v>30</v>
      </c>
    </row>
    <row r="133" spans="1:14" ht="18.75" hidden="1">
      <c r="A133" s="193"/>
      <c r="B133" s="194"/>
      <c r="C133" s="134"/>
      <c r="D133" s="134"/>
      <c r="E133" s="134"/>
      <c r="F133" s="134"/>
      <c r="G133" s="134"/>
      <c r="H133" s="136"/>
      <c r="I133" s="69"/>
      <c r="J133" s="130" t="str">
        <f>IF(AND(AX131="",AX132=""),"",TEXT(AX131,"dd/mmm/yyyy ddd.")&amp;" - "&amp;TEXT(AX132,"dd/mmm/yyyy ddd."))</f>
        <v/>
      </c>
      <c r="K133" s="131"/>
      <c r="L133" s="131"/>
      <c r="M133" s="132"/>
      <c r="N133" s="70"/>
    </row>
    <row r="134" spans="1:14" hidden="1"/>
    <row r="135" spans="1:14" hidden="1">
      <c r="A135" s="195">
        <v>29</v>
      </c>
      <c r="B135" s="196"/>
      <c r="C135" s="137"/>
      <c r="D135" s="137"/>
      <c r="E135" s="137"/>
      <c r="F135" s="137"/>
      <c r="G135" s="137"/>
      <c r="H135" s="137"/>
      <c r="I135" s="137"/>
      <c r="J135" s="137"/>
      <c r="K135" s="137"/>
      <c r="L135" s="137"/>
      <c r="M135" s="137"/>
      <c r="N135" s="138"/>
    </row>
    <row r="136" spans="1:14" hidden="1"/>
    <row r="137" spans="1:14" hidden="1">
      <c r="A137" s="198">
        <v>7</v>
      </c>
      <c r="B137" s="198">
        <v>8</v>
      </c>
      <c r="C137" s="198"/>
      <c r="D137" s="198">
        <v>9</v>
      </c>
      <c r="E137" s="198">
        <v>10</v>
      </c>
      <c r="F137" s="198">
        <v>23</v>
      </c>
      <c r="G137" s="198">
        <v>15</v>
      </c>
      <c r="H137" s="198">
        <v>12</v>
      </c>
      <c r="I137" s="198">
        <v>16</v>
      </c>
      <c r="J137" s="198"/>
      <c r="K137" s="198"/>
      <c r="L137" s="198">
        <v>24</v>
      </c>
      <c r="M137" s="198">
        <v>13</v>
      </c>
      <c r="N137" s="198">
        <v>14</v>
      </c>
    </row>
    <row r="138" spans="1:14" hidden="1">
      <c r="A138" s="199"/>
      <c r="B138" s="199"/>
      <c r="C138" s="199"/>
      <c r="D138" s="199"/>
      <c r="E138" s="199"/>
      <c r="F138" s="199"/>
      <c r="G138" s="199"/>
      <c r="H138" s="199"/>
      <c r="I138" s="200">
        <v>17</v>
      </c>
      <c r="J138" s="200">
        <v>18</v>
      </c>
      <c r="K138" s="200">
        <v>19</v>
      </c>
      <c r="L138" s="199"/>
      <c r="M138" s="199"/>
      <c r="N138" s="199"/>
    </row>
    <row r="139" spans="1:14" hidden="1"/>
    <row r="140" spans="1:14" hidden="1"/>
    <row r="141" spans="1:14" hidden="1"/>
    <row r="142" spans="1:14" hidden="1"/>
    <row r="143" spans="1:14" hidden="1"/>
    <row r="144" spans="1:14" hidden="1"/>
    <row r="145" spans="1:14" hidden="1">
      <c r="A145" s="209" t="s">
        <v>291</v>
      </c>
      <c r="B145" s="209"/>
      <c r="C145" s="209"/>
      <c r="D145" s="209"/>
      <c r="E145" s="209"/>
      <c r="F145" s="209"/>
      <c r="G145" s="209"/>
      <c r="H145" s="209"/>
      <c r="I145" s="209"/>
      <c r="J145" s="209"/>
      <c r="K145" s="209"/>
      <c r="L145" s="209"/>
      <c r="M145" s="209"/>
      <c r="N145" s="209"/>
    </row>
    <row r="146" spans="1:14" hidden="1"/>
    <row r="147" spans="1:14" hidden="1">
      <c r="A147" s="202" t="s">
        <v>287</v>
      </c>
      <c r="B147" s="61"/>
      <c r="C147" s="61"/>
      <c r="D147" s="61"/>
      <c r="E147" s="61"/>
      <c r="F147" s="61"/>
      <c r="G147" s="203"/>
    </row>
    <row r="148" spans="1:14" hidden="1">
      <c r="A148" s="204" t="s">
        <v>288</v>
      </c>
      <c r="B148" s="205"/>
      <c r="C148" s="205"/>
      <c r="D148" s="205"/>
      <c r="E148" s="205"/>
      <c r="F148" s="205"/>
      <c r="G148" s="206"/>
    </row>
    <row r="149" spans="1:14" hidden="1">
      <c r="A149" s="207" t="s">
        <v>289</v>
      </c>
      <c r="B149" s="60"/>
      <c r="C149" s="60"/>
      <c r="D149" s="60"/>
      <c r="E149" s="60"/>
      <c r="F149" s="60"/>
      <c r="G149" s="208"/>
    </row>
    <row r="150" spans="1:14" hidden="1"/>
    <row r="151" spans="1:14" hidden="1">
      <c r="A151" s="202">
        <v>32</v>
      </c>
      <c r="B151" s="61"/>
      <c r="C151" s="61"/>
      <c r="D151" s="61"/>
      <c r="E151" s="61"/>
      <c r="F151" s="61"/>
      <c r="G151" s="203"/>
    </row>
    <row r="152" spans="1:14" hidden="1">
      <c r="A152" s="204">
        <v>33</v>
      </c>
      <c r="B152" s="205"/>
      <c r="C152" s="205"/>
      <c r="D152" s="205"/>
      <c r="E152" s="205"/>
      <c r="F152" s="205"/>
      <c r="G152" s="206"/>
    </row>
    <row r="153" spans="1:14" hidden="1">
      <c r="A153" s="207">
        <v>34</v>
      </c>
      <c r="B153" s="60"/>
      <c r="C153" s="60"/>
      <c r="D153" s="60"/>
      <c r="E153" s="60"/>
      <c r="F153" s="60"/>
      <c r="G153" s="208"/>
    </row>
  </sheetData>
  <mergeCells count="70">
    <mergeCell ref="A118:N118"/>
    <mergeCell ref="A145:N145"/>
    <mergeCell ref="J122:M122"/>
    <mergeCell ref="J123:M123"/>
    <mergeCell ref="J132:M132"/>
    <mergeCell ref="I127:K127"/>
    <mergeCell ref="L127:L128"/>
    <mergeCell ref="M127:M128"/>
    <mergeCell ref="A130:N130"/>
    <mergeCell ref="A132:B133"/>
    <mergeCell ref="C132:D133"/>
    <mergeCell ref="E132:G133"/>
    <mergeCell ref="H132:H133"/>
    <mergeCell ref="A125:B125"/>
    <mergeCell ref="C125:N125"/>
    <mergeCell ref="A127:A128"/>
    <mergeCell ref="B127:C128"/>
    <mergeCell ref="D127:D128"/>
    <mergeCell ref="AX1:AZ1"/>
    <mergeCell ref="AX4:AZ4"/>
    <mergeCell ref="J3:M3"/>
    <mergeCell ref="J4:M4"/>
    <mergeCell ref="P8:P9"/>
    <mergeCell ref="AX2:AZ2"/>
    <mergeCell ref="AX3:AZ3"/>
    <mergeCell ref="AX5:AZ5"/>
    <mergeCell ref="E127:E128"/>
    <mergeCell ref="F127:F128"/>
    <mergeCell ref="G127:G128"/>
    <mergeCell ref="H127:H128"/>
    <mergeCell ref="G8:G9"/>
    <mergeCell ref="H8:H9"/>
    <mergeCell ref="Q2:S2"/>
    <mergeCell ref="A135:B135"/>
    <mergeCell ref="C135:N135"/>
    <mergeCell ref="A137:A138"/>
    <mergeCell ref="B137:C138"/>
    <mergeCell ref="D137:D138"/>
    <mergeCell ref="E137:E138"/>
    <mergeCell ref="F137:F138"/>
    <mergeCell ref="G137:G138"/>
    <mergeCell ref="H137:H138"/>
    <mergeCell ref="I137:K137"/>
    <mergeCell ref="L137:L138"/>
    <mergeCell ref="M137:M138"/>
    <mergeCell ref="N137:N138"/>
    <mergeCell ref="J133:M133"/>
    <mergeCell ref="N127:N128"/>
    <mergeCell ref="L8:L9"/>
    <mergeCell ref="M8:M9"/>
    <mergeCell ref="N8:N9"/>
    <mergeCell ref="A120:N120"/>
    <mergeCell ref="A122:B123"/>
    <mergeCell ref="C122:D123"/>
    <mergeCell ref="E122:G123"/>
    <mergeCell ref="H122:H123"/>
    <mergeCell ref="I8:K8"/>
    <mergeCell ref="A8:A9"/>
    <mergeCell ref="B8:C9"/>
    <mergeCell ref="D8:D9"/>
    <mergeCell ref="E8:E9"/>
    <mergeCell ref="F8:F9"/>
    <mergeCell ref="Q1:S1"/>
    <mergeCell ref="A1:N1"/>
    <mergeCell ref="A3:B4"/>
    <mergeCell ref="A6:B6"/>
    <mergeCell ref="C3:D4"/>
    <mergeCell ref="E3:G4"/>
    <mergeCell ref="H3:H4"/>
    <mergeCell ref="C6:N6"/>
  </mergeCells>
  <phoneticPr fontId="1"/>
  <conditionalFormatting sqref="A10:BB110">
    <cfRule type="expression" dxfId="1" priority="64">
      <formula>OR($A10&lt;&gt;"")</formula>
    </cfRule>
  </conditionalFormatting>
  <conditionalFormatting sqref="C10:BB109">
    <cfRule type="expression" dxfId="0" priority="3">
      <formula>MOD(ROW(),2)=0</formula>
    </cfRule>
  </conditionalFormatting>
  <dataValidations xWindow="783" yWindow="688" count="3">
    <dataValidation type="custom" allowBlank="1" showInputMessage="1" showErrorMessage="1" errorTitle="Please enter unique numbers." error="1 to 100" promptTitle="Enterable characters" prompt="1 to 100" sqref="A10:A109" xr:uid="{A663145E-49FB-4508-B684-E97CF9190E2E}">
      <formula1>AND(A10&gt;0,A10&lt;101,COUNTIF($A$10:$A$109,$A10)=1)</formula1>
    </dataValidation>
    <dataValidation type="date" allowBlank="1" showInputMessage="1" showErrorMessage="1" errorTitle="Enterable characters" error="1900/01/01 to 9999/12/31" promptTitle="Enterable characters" prompt="1900/01/01 to 9999/12/31" sqref="B10:B109" xr:uid="{F7510941-43A4-4E2A-A75F-911115F4E16E}">
      <formula1>1</formula1>
      <formula2>2958465</formula2>
    </dataValidation>
    <dataValidation type="time" allowBlank="1" showInputMessage="1" showErrorMessage="1" errorTitle="Enterable characters" error="00:00 to 23:59" promptTitle="Enterable characters" prompt="00:00 to 23:59" sqref="P10:P109 E10:E109 H10:H109" xr:uid="{EA7DF8F1-2BBF-4B82-BABE-8DFA3F7316D6}">
      <formula1>0</formula1>
      <formula2>0.999305555555556</formula2>
    </dataValidation>
  </dataValidations>
  <pageMargins left="0.25" right="0.25" top="0.75" bottom="0.75" header="0.3" footer="0.3"/>
  <pageSetup paperSize="9" scale="53" fitToHeight="0" orientation="portrait" horizontalDpi="1200" verticalDpi="1200" r:id="rId1"/>
  <drawing r:id="rId2"/>
  <extLst>
    <ext xmlns:x14="http://schemas.microsoft.com/office/spreadsheetml/2009/9/main" uri="{78C0D931-6437-407d-A8EE-F0AAD7539E65}">
      <x14:conditionalFormattings>
        <x14:conditionalFormatting xmlns:xm="http://schemas.microsoft.com/office/excel/2006/main">
          <x14:cfRule type="expression" priority="1" id="{CAE3E75E-7646-49DD-BD42-F340F3D8533E}">
            <xm:f>OR($Q10=ref_list!$AA$7)</xm:f>
            <x14:dxf>
              <border>
                <left/>
                <right/>
                <top style="thin">
                  <color auto="1"/>
                </top>
                <bottom/>
              </border>
            </x14:dxf>
          </x14:cfRule>
          <xm:sqref>A10:BB110</xm:sqref>
        </x14:conditionalFormatting>
      </x14:conditionalFormattings>
    </ext>
    <ext xmlns:x14="http://schemas.microsoft.com/office/spreadsheetml/2009/9/main" uri="{CCE6A557-97BC-4b89-ADB6-D9C93CAAB3DF}">
      <x14:dataValidations xmlns:xm="http://schemas.microsoft.com/office/excel/2006/main" xWindow="783" yWindow="688" count="6">
        <x14:dataValidation type="list" allowBlank="1" showInputMessage="1" showErrorMessage="1" xr:uid="{90653F2D-F964-404C-B0D8-55DD18A9F535}">
          <x14:formula1>
            <xm:f>ref_list!$E$6:$E$15</xm:f>
          </x14:formula1>
          <xm:sqref>D10:D109</xm:sqref>
        </x14:dataValidation>
        <x14:dataValidation type="list" allowBlank="1" showInputMessage="1" showErrorMessage="1" xr:uid="{B23852B8-16AB-4957-BFFA-FF74FB2A0E18}">
          <x14:formula1>
            <xm:f>ref_list!$G$6:$G$8</xm:f>
          </x14:formula1>
          <xm:sqref>I10:K109</xm:sqref>
        </x14:dataValidation>
        <x14:dataValidation type="list" allowBlank="1" showInputMessage="1" showErrorMessage="1" xr:uid="{51FD3FD2-0570-4783-9820-236E54D4DA0B}">
          <x14:formula1>
            <xm:f>ref_list!$O$6:$O$8</xm:f>
          </x14:formula1>
          <xm:sqref>L10:L109</xm:sqref>
        </x14:dataValidation>
        <x14:dataValidation type="list" allowBlank="1" showInputMessage="1" showErrorMessage="1" xr:uid="{5610E04C-8DCD-44BF-ADDE-AAA240608678}">
          <x14:formula1>
            <xm:f>ref_list!$K$6:$K$8</xm:f>
          </x14:formula1>
          <xm:sqref>F10:F109</xm:sqref>
        </x14:dataValidation>
        <x14:dataValidation type="list" allowBlank="1" showInputMessage="1" showErrorMessage="1" xr:uid="{0BEF99F0-A8BF-4DCE-9368-5F71B3E35E13}">
          <x14:formula1>
            <xm:f>ref_fixedCharacters!$G$7:$G$9</xm:f>
          </x14:formula1>
          <xm:sqref>Q2</xm:sqref>
        </x14:dataValidation>
        <x14:dataValidation type="list" allowBlank="1" showInputMessage="1" showErrorMessage="1" xr:uid="{371A41D4-8958-4755-AD42-9EE10B6D2920}">
          <x14:formula1>
            <xm:f>ref_list!$AA$6:$AA$8</xm:f>
          </x14:formula1>
          <xm:sqref>Q10:Q109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AA8AD-ECAF-4CED-A9E3-B54B5078CD5B}">
  <sheetPr codeName="Sheet4">
    <tabColor theme="0" tint="-0.499984740745262"/>
  </sheetPr>
  <dimension ref="A1:AF38"/>
  <sheetViews>
    <sheetView topLeftCell="C1" zoomScale="85" zoomScaleNormal="85" workbookViewId="0">
      <selection activeCell="M15" sqref="M15"/>
    </sheetView>
  </sheetViews>
  <sheetFormatPr defaultRowHeight="18.75"/>
  <cols>
    <col min="4" max="4" width="13" bestFit="1" customWidth="1"/>
    <col min="5" max="5" width="16.75" bestFit="1" customWidth="1"/>
  </cols>
  <sheetData>
    <row r="1" spans="1:32">
      <c r="A1" t="str" cm="1">
        <f t="array" aca="1" ref="A1" ca="1">RIGHT(CELL("filename",A1),LEN(CELL("filename",A1))-FIND("]",CELL("filename",A1)))</f>
        <v>material</v>
      </c>
    </row>
    <row r="2" spans="1:32">
      <c r="D2" s="168" t="s">
        <v>283</v>
      </c>
      <c r="E2" s="169" t="s">
        <v>286</v>
      </c>
      <c r="Y2" s="72"/>
      <c r="Z2" s="56"/>
      <c r="AA2" s="56"/>
      <c r="AB2" s="56"/>
      <c r="AC2" s="56"/>
      <c r="AD2" s="56"/>
      <c r="AE2" s="56"/>
      <c r="AF2" s="73"/>
    </row>
    <row r="3" spans="1:32">
      <c r="D3" s="168" t="s">
        <v>284</v>
      </c>
      <c r="E3" s="169" t="s">
        <v>285</v>
      </c>
      <c r="Y3" s="74"/>
      <c r="Z3" t="s">
        <v>171</v>
      </c>
      <c r="AF3" s="75"/>
    </row>
    <row r="4" spans="1:32">
      <c r="Y4" s="74"/>
      <c r="AF4" s="75"/>
    </row>
    <row r="5" spans="1:32">
      <c r="P5" t="s">
        <v>62</v>
      </c>
      <c r="Y5" s="74"/>
      <c r="AA5" t="s">
        <v>170</v>
      </c>
      <c r="AF5" s="75"/>
    </row>
    <row r="6" spans="1:32">
      <c r="P6" t="s">
        <v>82</v>
      </c>
      <c r="Y6" s="74"/>
      <c r="AA6" t="s">
        <v>238</v>
      </c>
      <c r="AF6" s="75"/>
    </row>
    <row r="7" spans="1:32">
      <c r="P7" t="s">
        <v>63</v>
      </c>
      <c r="Y7" s="74"/>
      <c r="AF7" s="75"/>
    </row>
    <row r="8" spans="1:32">
      <c r="P8" t="s">
        <v>64</v>
      </c>
      <c r="Y8" s="74"/>
      <c r="AA8" t="s">
        <v>170</v>
      </c>
      <c r="AF8" s="75"/>
    </row>
    <row r="9" spans="1:32">
      <c r="P9" t="s">
        <v>65</v>
      </c>
      <c r="Y9" s="74"/>
      <c r="AA9" t="s">
        <v>239</v>
      </c>
      <c r="AF9" s="75"/>
    </row>
    <row r="10" spans="1:32">
      <c r="P10" t="s">
        <v>66</v>
      </c>
      <c r="Y10" s="74"/>
      <c r="AF10" s="75"/>
    </row>
    <row r="11" spans="1:32">
      <c r="Y11" s="74"/>
      <c r="AA11" t="s">
        <v>170</v>
      </c>
      <c r="AF11" s="75"/>
    </row>
    <row r="12" spans="1:32">
      <c r="Y12" s="74"/>
      <c r="AA12" t="s">
        <v>240</v>
      </c>
      <c r="AF12" s="75"/>
    </row>
    <row r="13" spans="1:32">
      <c r="Y13" s="74"/>
      <c r="AF13" s="75"/>
    </row>
    <row r="14" spans="1:32">
      <c r="Y14" s="74"/>
      <c r="AA14" t="s">
        <v>241</v>
      </c>
      <c r="AF14" s="75"/>
    </row>
    <row r="15" spans="1:32">
      <c r="P15" t="s">
        <v>62</v>
      </c>
      <c r="Y15" s="74"/>
      <c r="AA15" t="s">
        <v>240</v>
      </c>
      <c r="AF15" s="75"/>
    </row>
    <row r="16" spans="1:32">
      <c r="P16" t="s">
        <v>151</v>
      </c>
      <c r="Y16" s="74"/>
      <c r="AF16" s="75"/>
    </row>
    <row r="17" spans="16:32">
      <c r="P17" t="s">
        <v>150</v>
      </c>
      <c r="Y17" s="74"/>
      <c r="AF17" s="75"/>
    </row>
    <row r="18" spans="16:32">
      <c r="P18" t="s">
        <v>65</v>
      </c>
      <c r="Y18" s="74"/>
      <c r="AF18" s="75"/>
    </row>
    <row r="19" spans="16:32">
      <c r="P19" t="s">
        <v>66</v>
      </c>
      <c r="Y19" s="74"/>
      <c r="AF19" s="75"/>
    </row>
    <row r="20" spans="16:32">
      <c r="Y20" s="74"/>
      <c r="AF20" s="75"/>
    </row>
    <row r="21" spans="16:32">
      <c r="Y21" s="74"/>
      <c r="AF21" s="75"/>
    </row>
    <row r="22" spans="16:32">
      <c r="Y22" s="74"/>
      <c r="AF22" s="75"/>
    </row>
    <row r="23" spans="16:32">
      <c r="Y23" s="74"/>
      <c r="AF23" s="75"/>
    </row>
    <row r="24" spans="16:32">
      <c r="P24" t="s">
        <v>62</v>
      </c>
      <c r="Y24" s="74"/>
      <c r="AF24" s="75"/>
    </row>
    <row r="25" spans="16:32">
      <c r="P25" t="s">
        <v>149</v>
      </c>
      <c r="Y25" s="74"/>
      <c r="AF25" s="75"/>
    </row>
    <row r="26" spans="16:32">
      <c r="P26" s="54" t="s">
        <v>152</v>
      </c>
      <c r="Y26" s="74"/>
      <c r="AF26" s="75"/>
    </row>
    <row r="27" spans="16:32">
      <c r="P27" s="55" t="s">
        <v>153</v>
      </c>
      <c r="Y27" s="74"/>
      <c r="AF27" s="75"/>
    </row>
    <row r="28" spans="16:32">
      <c r="P28" s="55" t="s">
        <v>154</v>
      </c>
      <c r="Y28" s="74"/>
      <c r="AF28" s="75"/>
    </row>
    <row r="29" spans="16:32">
      <c r="Y29" s="74"/>
      <c r="AF29" s="75"/>
    </row>
    <row r="30" spans="16:32">
      <c r="Y30" s="74"/>
      <c r="AF30" s="75"/>
    </row>
    <row r="31" spans="16:32">
      <c r="Y31" s="74"/>
      <c r="AF31" s="75"/>
    </row>
    <row r="32" spans="16:32">
      <c r="Y32" s="74"/>
      <c r="AF32" s="75"/>
    </row>
    <row r="33" spans="16:32">
      <c r="P33" t="s">
        <v>62</v>
      </c>
      <c r="Y33" s="76"/>
      <c r="Z33" s="77"/>
      <c r="AA33" s="77"/>
      <c r="AB33" s="77"/>
      <c r="AC33" s="77"/>
      <c r="AD33" s="77"/>
      <c r="AE33" s="77"/>
      <c r="AF33" s="78"/>
    </row>
    <row r="34" spans="16:32">
      <c r="P34" t="s">
        <v>186</v>
      </c>
    </row>
    <row r="35" spans="16:32">
      <c r="P35" t="s">
        <v>188</v>
      </c>
    </row>
    <row r="36" spans="16:32">
      <c r="P36" t="s">
        <v>182</v>
      </c>
    </row>
    <row r="37" spans="16:32">
      <c r="P37" t="s">
        <v>183</v>
      </c>
    </row>
    <row r="38" spans="16:32">
      <c r="P38" t="s">
        <v>184</v>
      </c>
    </row>
  </sheetData>
  <phoneticPr fontId="1"/>
  <hyperlinks>
    <hyperlink ref="P27" r:id="rId1" xr:uid="{D0C79331-C329-4778-9635-0D7D3BAE20DC}"/>
    <hyperlink ref="P28" r:id="rId2" xr:uid="{661526BE-041C-45F1-9BC6-CF2E45EEA8A5}"/>
  </hyperlinks>
  <pageMargins left="0.7" right="0.7" top="0.75" bottom="0.75" header="0.3" footer="0.3"/>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1A0BA-0AEE-4B74-A574-77F5159C936B}">
  <sheetPr codeName="Sheet5">
    <tabColor theme="0" tint="-0.499984740745262"/>
  </sheetPr>
  <dimension ref="A1:AC18"/>
  <sheetViews>
    <sheetView zoomScale="145" zoomScaleNormal="145" workbookViewId="0">
      <pane ySplit="5" topLeftCell="A6" activePane="bottomLeft" state="frozen"/>
      <selection activeCell="AA5" sqref="AA5:AA6"/>
      <selection pane="bottomLeft" activeCell="I15" sqref="I15"/>
    </sheetView>
  </sheetViews>
  <sheetFormatPr defaultRowHeight="18.75"/>
  <cols>
    <col min="1" max="1" width="9" style="1"/>
    <col min="2" max="2" width="4.375" style="1" bestFit="1" customWidth="1"/>
    <col min="3" max="3" width="9" style="1" bestFit="1" customWidth="1"/>
    <col min="4" max="4" width="15.25" style="1" bestFit="1" customWidth="1"/>
    <col min="5" max="5" width="14.625" style="1" bestFit="1" customWidth="1"/>
    <col min="6" max="6" width="4.375" style="1" bestFit="1" customWidth="1"/>
    <col min="7" max="8" width="9" style="1" bestFit="1" customWidth="1"/>
    <col min="9" max="9" width="14.625" style="1" bestFit="1" customWidth="1"/>
    <col min="10" max="10" width="4.375" style="1" bestFit="1" customWidth="1"/>
    <col min="11" max="11" width="9" style="1"/>
    <col min="12" max="12" width="11" style="1" bestFit="1" customWidth="1"/>
    <col min="13" max="13" width="14.625" style="1" bestFit="1" customWidth="1"/>
    <col min="14" max="14" width="4.375" style="1" bestFit="1" customWidth="1"/>
    <col min="15" max="15" width="9" style="1"/>
    <col min="16" max="16" width="11" style="1" bestFit="1" customWidth="1"/>
    <col min="17" max="17" width="14.625" style="1" bestFit="1" customWidth="1"/>
    <col min="18" max="18" width="4.375" style="1" bestFit="1" customWidth="1"/>
    <col min="19" max="19" width="9" style="1"/>
    <col min="20" max="20" width="7.125" style="1" bestFit="1" customWidth="1"/>
    <col min="21" max="21" width="14.625" style="1" bestFit="1" customWidth="1"/>
    <col min="22" max="22" width="4.375" style="1" bestFit="1" customWidth="1"/>
    <col min="23" max="23" width="9" style="1"/>
    <col min="24" max="24" width="11" style="1" bestFit="1" customWidth="1"/>
    <col min="25" max="25" width="14.25" style="1" bestFit="1" customWidth="1"/>
    <col min="26" max="28" width="9" style="1"/>
    <col min="29" max="29" width="18" style="1" bestFit="1" customWidth="1"/>
    <col min="30" max="16384" width="9" style="1"/>
  </cols>
  <sheetData>
    <row r="1" spans="1:29">
      <c r="A1" s="1" t="str" cm="1">
        <f t="array" aca="1" ref="A1" ca="1">RIGHT(CELL("filename",A1),LEN(CELL("filename",A1))-FIND("]",CELL("filename",A1)))</f>
        <v>ref_list</v>
      </c>
    </row>
    <row r="2" spans="1:29">
      <c r="B2" s="149" t="s">
        <v>11</v>
      </c>
      <c r="C2" s="150"/>
      <c r="D2" s="150"/>
      <c r="E2" s="151"/>
      <c r="F2" s="149" t="s">
        <v>14</v>
      </c>
      <c r="G2" s="150"/>
      <c r="H2" s="150"/>
      <c r="I2" s="151"/>
      <c r="J2" s="149" t="s">
        <v>55</v>
      </c>
      <c r="K2" s="150"/>
      <c r="L2" s="150"/>
      <c r="M2" s="151"/>
      <c r="N2" s="149" t="s">
        <v>56</v>
      </c>
      <c r="O2" s="150"/>
      <c r="P2" s="150"/>
      <c r="Q2" s="151"/>
      <c r="R2" s="149" t="s">
        <v>77</v>
      </c>
      <c r="S2" s="150"/>
      <c r="T2" s="150"/>
      <c r="U2" s="151"/>
      <c r="V2" s="149" t="s">
        <v>122</v>
      </c>
      <c r="W2" s="150"/>
      <c r="X2" s="150"/>
      <c r="Y2" s="151"/>
      <c r="Z2" s="149" t="s">
        <v>190</v>
      </c>
      <c r="AA2" s="150"/>
      <c r="AB2" s="150"/>
      <c r="AC2" s="151"/>
    </row>
    <row r="3" spans="1:29">
      <c r="B3" s="158" t="s">
        <v>33</v>
      </c>
      <c r="C3" s="153"/>
      <c r="D3" s="153"/>
      <c r="E3" s="154"/>
      <c r="F3" s="158" t="s">
        <v>47</v>
      </c>
      <c r="G3" s="153"/>
      <c r="H3" s="153"/>
      <c r="I3" s="154"/>
      <c r="J3" s="158" t="s">
        <v>78</v>
      </c>
      <c r="K3" s="153"/>
      <c r="L3" s="153"/>
      <c r="M3" s="154"/>
      <c r="N3" s="158" t="s">
        <v>79</v>
      </c>
      <c r="O3" s="153"/>
      <c r="P3" s="153"/>
      <c r="Q3" s="154"/>
      <c r="R3" s="158" t="s">
        <v>80</v>
      </c>
      <c r="S3" s="153"/>
      <c r="T3" s="153"/>
      <c r="U3" s="154"/>
      <c r="V3" s="152" t="s">
        <v>123</v>
      </c>
      <c r="W3" s="153"/>
      <c r="X3" s="153"/>
      <c r="Y3" s="154"/>
      <c r="Z3" s="152" t="s">
        <v>191</v>
      </c>
      <c r="AA3" s="153"/>
      <c r="AB3" s="153"/>
      <c r="AC3" s="154"/>
    </row>
    <row r="4" spans="1:29">
      <c r="B4" s="155" t="s">
        <v>12</v>
      </c>
      <c r="C4" s="156"/>
      <c r="D4" s="156"/>
      <c r="E4" s="157"/>
      <c r="F4" s="155" t="s">
        <v>15</v>
      </c>
      <c r="G4" s="156"/>
      <c r="H4" s="156"/>
      <c r="I4" s="157"/>
      <c r="J4" s="155" t="s">
        <v>54</v>
      </c>
      <c r="K4" s="156"/>
      <c r="L4" s="156"/>
      <c r="M4" s="157"/>
      <c r="N4" s="155" t="s">
        <v>57</v>
      </c>
      <c r="O4" s="156"/>
      <c r="P4" s="156"/>
      <c r="Q4" s="157"/>
      <c r="R4" s="155" t="s">
        <v>76</v>
      </c>
      <c r="S4" s="156"/>
      <c r="T4" s="156"/>
      <c r="U4" s="157"/>
      <c r="V4" s="155" t="s">
        <v>124</v>
      </c>
      <c r="W4" s="156"/>
      <c r="X4" s="156"/>
      <c r="Y4" s="157"/>
      <c r="Z4" s="155" t="s">
        <v>189</v>
      </c>
      <c r="AA4" s="156"/>
      <c r="AB4" s="156"/>
      <c r="AC4" s="157"/>
    </row>
    <row r="5" spans="1:29">
      <c r="B5" s="2" t="s">
        <v>0</v>
      </c>
      <c r="C5" s="3" t="s">
        <v>24</v>
      </c>
      <c r="D5" s="4" t="s">
        <v>25</v>
      </c>
      <c r="E5" s="5" t="s">
        <v>158</v>
      </c>
      <c r="F5" s="2" t="s">
        <v>22</v>
      </c>
      <c r="G5" s="3" t="s">
        <v>23</v>
      </c>
      <c r="H5" s="15" t="s">
        <v>25</v>
      </c>
      <c r="I5" s="5" t="s">
        <v>158</v>
      </c>
      <c r="J5" s="2" t="s">
        <v>22</v>
      </c>
      <c r="K5" s="3" t="s">
        <v>23</v>
      </c>
      <c r="L5" s="15" t="s">
        <v>25</v>
      </c>
      <c r="M5" s="5" t="s">
        <v>158</v>
      </c>
      <c r="N5" s="2" t="s">
        <v>22</v>
      </c>
      <c r="O5" s="3" t="s">
        <v>23</v>
      </c>
      <c r="P5" s="15" t="s">
        <v>25</v>
      </c>
      <c r="Q5" s="5" t="s">
        <v>158</v>
      </c>
      <c r="R5" s="2" t="s">
        <v>0</v>
      </c>
      <c r="S5" s="3" t="s">
        <v>24</v>
      </c>
      <c r="T5" s="15" t="s">
        <v>25</v>
      </c>
      <c r="U5" s="5" t="s">
        <v>158</v>
      </c>
      <c r="V5" s="2" t="s">
        <v>22</v>
      </c>
      <c r="W5" s="3" t="s">
        <v>23</v>
      </c>
      <c r="X5" s="15" t="s">
        <v>25</v>
      </c>
      <c r="Y5" s="5" t="s">
        <v>26</v>
      </c>
      <c r="Z5" s="2" t="s">
        <v>22</v>
      </c>
      <c r="AA5" s="3" t="s">
        <v>23</v>
      </c>
      <c r="AB5" s="15" t="s">
        <v>25</v>
      </c>
      <c r="AC5" s="5" t="s">
        <v>26</v>
      </c>
    </row>
    <row r="6" spans="1:29">
      <c r="B6" s="7">
        <f>ROW()-5</f>
        <v>1</v>
      </c>
      <c r="C6" s="57"/>
      <c r="D6" s="8"/>
      <c r="E6" s="27" t="str">
        <f>C6&amp;E$18&amp;D6</f>
        <v xml:space="preserve"> </v>
      </c>
      <c r="F6" s="7">
        <f t="shared" ref="F6:F8" si="0">ROW()-5</f>
        <v>1</v>
      </c>
      <c r="G6" s="24"/>
      <c r="H6" s="16"/>
      <c r="I6" s="27" t="str">
        <f t="shared" ref="I6:I8" si="1">G6&amp;I$18&amp;H6</f>
        <v xml:space="preserve"> </v>
      </c>
      <c r="J6" s="7">
        <f t="shared" ref="J6:J8" si="2">ROW()-5</f>
        <v>1</v>
      </c>
      <c r="K6" s="24"/>
      <c r="L6" s="16"/>
      <c r="M6" s="27" t="str">
        <f t="shared" ref="M6:M8" si="3">K6&amp;M$18&amp;L6</f>
        <v xml:space="preserve"> </v>
      </c>
      <c r="N6" s="7">
        <f t="shared" ref="N6:N8" si="4">ROW()-5</f>
        <v>1</v>
      </c>
      <c r="O6" s="24"/>
      <c r="P6" s="16"/>
      <c r="Q6" s="27" t="str">
        <f t="shared" ref="Q6:Q8" si="5">O6&amp;Q$18&amp;P6</f>
        <v xml:space="preserve"> </v>
      </c>
      <c r="R6" s="7">
        <f t="shared" ref="R6:R12" si="6">ROW()-5</f>
        <v>1</v>
      </c>
      <c r="S6" s="17"/>
      <c r="T6" s="21"/>
      <c r="U6" s="6" t="str">
        <f t="shared" ref="U6:U12" si="7">S6&amp;U$18&amp;T6</f>
        <v xml:space="preserve"> </v>
      </c>
      <c r="V6" s="7">
        <f t="shared" ref="V6:V8" si="8">ROW()-5</f>
        <v>1</v>
      </c>
      <c r="W6" s="24"/>
      <c r="X6" s="16"/>
      <c r="Y6" s="27" t="str">
        <f t="shared" ref="Y6:Y8" si="9">W6&amp;Y$18&amp;X6</f>
        <v xml:space="preserve"> </v>
      </c>
      <c r="Z6" s="7">
        <f t="shared" ref="Z6:Z8" si="10">ROW()-5</f>
        <v>1</v>
      </c>
      <c r="AA6" s="24"/>
      <c r="AB6" s="16"/>
      <c r="AC6" s="27" t="str">
        <f t="shared" ref="AC6:AC8" si="11">AA6&amp;AC$18&amp;AB6</f>
        <v xml:space="preserve"> </v>
      </c>
    </row>
    <row r="7" spans="1:29">
      <c r="B7" s="7">
        <f t="shared" ref="B7:B15" si="12">ROW()-5</f>
        <v>2</v>
      </c>
      <c r="C7" s="24" t="s">
        <v>2</v>
      </c>
      <c r="D7" s="8" t="s">
        <v>6</v>
      </c>
      <c r="E7" s="27" t="str">
        <f>C7&amp;E$18&amp;D7</f>
        <v>🚌 Bus</v>
      </c>
      <c r="F7" s="7">
        <f t="shared" si="0"/>
        <v>2</v>
      </c>
      <c r="G7" s="24" t="s">
        <v>13</v>
      </c>
      <c r="H7" s="16" t="s">
        <v>27</v>
      </c>
      <c r="I7" s="27" t="str">
        <f t="shared" si="1"/>
        <v>🍽 食事有り</v>
      </c>
      <c r="J7" s="7">
        <f t="shared" si="2"/>
        <v>2</v>
      </c>
      <c r="K7" s="24" t="s">
        <v>48</v>
      </c>
      <c r="L7" s="16" t="s">
        <v>49</v>
      </c>
      <c r="M7" s="27" t="str">
        <f t="shared" si="3"/>
        <v>👤 ガイド有り</v>
      </c>
      <c r="N7" s="7">
        <f t="shared" si="4"/>
        <v>2</v>
      </c>
      <c r="O7" s="24" t="s">
        <v>58</v>
      </c>
      <c r="P7" s="16" t="s">
        <v>59</v>
      </c>
      <c r="Q7" s="27" t="str">
        <f t="shared" si="5"/>
        <v>🏨 ホテル有り</v>
      </c>
      <c r="R7" s="7">
        <f t="shared" si="6"/>
        <v>2</v>
      </c>
      <c r="S7" s="17" t="s">
        <v>69</v>
      </c>
      <c r="T7" s="21" t="s">
        <v>72</v>
      </c>
      <c r="U7" s="6" t="str">
        <f t="shared" si="7"/>
        <v>+ 足す</v>
      </c>
      <c r="V7" s="7">
        <f t="shared" si="8"/>
        <v>2</v>
      </c>
      <c r="W7" s="24" t="s">
        <v>121</v>
      </c>
      <c r="X7" s="16" t="s">
        <v>125</v>
      </c>
      <c r="Y7" s="27" t="str">
        <f t="shared" si="9"/>
        <v>🔗 リンク有り</v>
      </c>
      <c r="Z7" s="7">
        <f t="shared" si="10"/>
        <v>2</v>
      </c>
      <c r="AA7" s="24" t="s">
        <v>192</v>
      </c>
      <c r="AB7" s="16" t="s">
        <v>194</v>
      </c>
      <c r="AC7" s="27" t="str">
        <f t="shared" si="11"/>
        <v>EOL 最終行である</v>
      </c>
    </row>
    <row r="8" spans="1:29">
      <c r="B8" s="9">
        <f t="shared" si="12"/>
        <v>3</v>
      </c>
      <c r="C8" s="25" t="s">
        <v>81</v>
      </c>
      <c r="D8" s="10" t="s">
        <v>5</v>
      </c>
      <c r="E8" s="28" t="str">
        <f t="shared" ref="E8:E15" si="13">C8&amp;E$18&amp;D8</f>
        <v>✈ Jumbo jet</v>
      </c>
      <c r="F8" s="13">
        <f t="shared" si="0"/>
        <v>3</v>
      </c>
      <c r="G8" s="26" t="s">
        <v>52</v>
      </c>
      <c r="H8" s="18" t="s">
        <v>28</v>
      </c>
      <c r="I8" s="29" t="str">
        <f t="shared" si="1"/>
        <v>- 食事無し</v>
      </c>
      <c r="J8" s="13">
        <f t="shared" si="2"/>
        <v>3</v>
      </c>
      <c r="K8" s="26" t="s">
        <v>52</v>
      </c>
      <c r="L8" s="18" t="s">
        <v>50</v>
      </c>
      <c r="M8" s="29" t="str">
        <f t="shared" si="3"/>
        <v>- ガイド無し</v>
      </c>
      <c r="N8" s="13">
        <f t="shared" si="4"/>
        <v>3</v>
      </c>
      <c r="O8" s="26" t="s">
        <v>52</v>
      </c>
      <c r="P8" s="18" t="s">
        <v>60</v>
      </c>
      <c r="Q8" s="29" t="str">
        <f t="shared" si="5"/>
        <v>- ホテル無し</v>
      </c>
      <c r="R8" s="9">
        <f t="shared" si="6"/>
        <v>3</v>
      </c>
      <c r="S8" s="19" t="s">
        <v>52</v>
      </c>
      <c r="T8" s="22" t="s">
        <v>73</v>
      </c>
      <c r="U8" s="11" t="str">
        <f t="shared" si="7"/>
        <v>- 引く</v>
      </c>
      <c r="V8" s="13">
        <f t="shared" si="8"/>
        <v>3</v>
      </c>
      <c r="W8" s="26" t="s">
        <v>52</v>
      </c>
      <c r="X8" s="18" t="s">
        <v>126</v>
      </c>
      <c r="Y8" s="29" t="str">
        <f t="shared" si="9"/>
        <v>- リンク無し</v>
      </c>
      <c r="Z8" s="13">
        <f t="shared" si="10"/>
        <v>3</v>
      </c>
      <c r="AA8" s="26" t="s">
        <v>52</v>
      </c>
      <c r="AB8" s="18" t="s">
        <v>193</v>
      </c>
      <c r="AC8" s="29" t="str">
        <f t="shared" si="11"/>
        <v>- 最終行ではない</v>
      </c>
    </row>
    <row r="9" spans="1:29">
      <c r="B9" s="9">
        <f t="shared" si="12"/>
        <v>4</v>
      </c>
      <c r="C9" s="25" t="s">
        <v>1</v>
      </c>
      <c r="D9" s="10" t="s">
        <v>7</v>
      </c>
      <c r="E9" s="28" t="str">
        <f t="shared" si="13"/>
        <v>🚄 Bullet train</v>
      </c>
      <c r="R9" s="9">
        <f t="shared" si="6"/>
        <v>4</v>
      </c>
      <c r="S9" s="19" t="s">
        <v>70</v>
      </c>
      <c r="T9" s="22" t="s">
        <v>74</v>
      </c>
      <c r="U9" s="11" t="str">
        <f t="shared" si="7"/>
        <v>* 掛ける</v>
      </c>
    </row>
    <row r="10" spans="1:29">
      <c r="B10" s="9">
        <f t="shared" si="12"/>
        <v>5</v>
      </c>
      <c r="C10" s="25" t="s">
        <v>2</v>
      </c>
      <c r="D10" s="10" t="s">
        <v>261</v>
      </c>
      <c r="E10" s="28" t="str">
        <f t="shared" si="13"/>
        <v>🚌 Van(Hiace)</v>
      </c>
      <c r="R10" s="112"/>
      <c r="S10" s="113"/>
      <c r="T10" s="114"/>
      <c r="U10" s="115"/>
    </row>
    <row r="11" spans="1:29">
      <c r="B11" s="9">
        <f t="shared" si="12"/>
        <v>6</v>
      </c>
      <c r="C11" s="25" t="s">
        <v>259</v>
      </c>
      <c r="D11" s="10" t="s">
        <v>260</v>
      </c>
      <c r="E11" s="28" t="str">
        <f t="shared" si="13"/>
        <v>🚙 Car(Alphard)</v>
      </c>
      <c r="R11" s="112"/>
      <c r="S11" s="113"/>
      <c r="T11" s="114"/>
      <c r="U11" s="115"/>
    </row>
    <row r="12" spans="1:29">
      <c r="B12" s="9">
        <f t="shared" si="12"/>
        <v>7</v>
      </c>
      <c r="C12" s="25" t="s">
        <v>4</v>
      </c>
      <c r="D12" s="10" t="s">
        <v>8</v>
      </c>
      <c r="E12" s="28" t="str">
        <f t="shared" si="13"/>
        <v>🚃 Train</v>
      </c>
      <c r="R12" s="13">
        <f t="shared" si="6"/>
        <v>7</v>
      </c>
      <c r="S12" s="20" t="s">
        <v>71</v>
      </c>
      <c r="T12" s="23" t="s">
        <v>75</v>
      </c>
      <c r="U12" s="12" t="str">
        <f t="shared" si="7"/>
        <v>/ 割る</v>
      </c>
    </row>
    <row r="13" spans="1:29">
      <c r="B13" s="9">
        <f t="shared" si="12"/>
        <v>8</v>
      </c>
      <c r="C13" s="25" t="s">
        <v>3</v>
      </c>
      <c r="D13" s="10" t="s">
        <v>9</v>
      </c>
      <c r="E13" s="28" t="str">
        <f t="shared" si="13"/>
        <v>🚖 Taxi</v>
      </c>
    </row>
    <row r="14" spans="1:29">
      <c r="B14" s="9">
        <f t="shared" si="12"/>
        <v>9</v>
      </c>
      <c r="C14" s="25" t="s">
        <v>157</v>
      </c>
      <c r="D14" s="10" t="s">
        <v>10</v>
      </c>
      <c r="E14" s="28" t="str">
        <f t="shared" si="13"/>
        <v>👟 Walk</v>
      </c>
    </row>
    <row r="15" spans="1:29">
      <c r="B15" s="13">
        <f t="shared" si="12"/>
        <v>10</v>
      </c>
      <c r="C15" s="26" t="s">
        <v>52</v>
      </c>
      <c r="D15" s="14" t="s">
        <v>156</v>
      </c>
      <c r="E15" s="29" t="str">
        <f t="shared" si="13"/>
        <v>- Other</v>
      </c>
    </row>
    <row r="17" spans="5:29">
      <c r="E17" s="30" t="s">
        <v>159</v>
      </c>
      <c r="I17" s="30" t="s">
        <v>159</v>
      </c>
      <c r="M17" s="30" t="s">
        <v>159</v>
      </c>
      <c r="Q17" s="30" t="s">
        <v>159</v>
      </c>
      <c r="U17" s="30" t="s">
        <v>159</v>
      </c>
      <c r="Y17" s="30" t="s">
        <v>159</v>
      </c>
      <c r="AC17" s="30" t="s">
        <v>159</v>
      </c>
    </row>
    <row r="18" spans="5:29">
      <c r="E18" s="30" t="s">
        <v>83</v>
      </c>
      <c r="I18" s="30" t="s">
        <v>83</v>
      </c>
      <c r="M18" s="30" t="s">
        <v>83</v>
      </c>
      <c r="Q18" s="30" t="s">
        <v>83</v>
      </c>
      <c r="U18" s="30" t="s">
        <v>83</v>
      </c>
      <c r="Y18" s="30" t="s">
        <v>83</v>
      </c>
      <c r="AC18" s="30" t="s">
        <v>83</v>
      </c>
    </row>
  </sheetData>
  <mergeCells count="21">
    <mergeCell ref="J2:M2"/>
    <mergeCell ref="J3:M3"/>
    <mergeCell ref="J4:M4"/>
    <mergeCell ref="B2:E2"/>
    <mergeCell ref="B3:E3"/>
    <mergeCell ref="B4:E4"/>
    <mergeCell ref="F2:I2"/>
    <mergeCell ref="F3:I3"/>
    <mergeCell ref="F4:I4"/>
    <mergeCell ref="Z2:AC2"/>
    <mergeCell ref="Z3:AC3"/>
    <mergeCell ref="Z4:AC4"/>
    <mergeCell ref="N2:Q2"/>
    <mergeCell ref="N3:Q3"/>
    <mergeCell ref="N4:Q4"/>
    <mergeCell ref="V2:Y2"/>
    <mergeCell ref="V3:Y3"/>
    <mergeCell ref="V4:Y4"/>
    <mergeCell ref="R4:U4"/>
    <mergeCell ref="R2:U2"/>
    <mergeCell ref="R3:U3"/>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81D3F4-BBCA-4AAE-83D5-B2D1A99319F9}">
  <sheetPr codeName="Sheet6">
    <tabColor theme="0" tint="-0.499984740745262"/>
  </sheetPr>
  <dimension ref="A1:H108"/>
  <sheetViews>
    <sheetView zoomScaleNormal="100" workbookViewId="0">
      <pane ySplit="5" topLeftCell="A15" activePane="bottomLeft" state="frozen"/>
      <selection activeCell="E37" sqref="E37"/>
      <selection pane="bottomLeft" activeCell="C37" sqref="C37"/>
    </sheetView>
  </sheetViews>
  <sheetFormatPr defaultRowHeight="18.75"/>
  <cols>
    <col min="1" max="1" width="9" style="1"/>
    <col min="2" max="2" width="9.125" style="1" bestFit="1" customWidth="1"/>
    <col min="3" max="3" width="4.875" style="1" bestFit="1" customWidth="1"/>
    <col min="4" max="4" width="26.875" style="1" bestFit="1" customWidth="1"/>
    <col min="5" max="5" width="25.375" style="1" bestFit="1" customWidth="1"/>
    <col min="6" max="6" width="25.375" style="1" customWidth="1"/>
    <col min="7" max="7" width="68.375" style="1" bestFit="1" customWidth="1"/>
    <col min="8" max="8" width="2.5" style="1" bestFit="1" customWidth="1"/>
    <col min="9" max="9" width="3.375" style="1" bestFit="1" customWidth="1"/>
    <col min="10" max="16384" width="9" style="1"/>
  </cols>
  <sheetData>
    <row r="1" spans="1:7">
      <c r="A1" s="31" t="str" cm="1">
        <f t="array" aca="1" ref="A1" ca="1">RIGHT(CELL("filename",A1),LEN(CELL("filename",A1))-FIND("]",CELL("filename",A1)))</f>
        <v>ref_fixedCharacters</v>
      </c>
      <c r="B1" s="31"/>
      <c r="C1" s="31"/>
      <c r="D1" s="31"/>
      <c r="E1" s="31"/>
      <c r="F1" s="31"/>
      <c r="G1" s="32" t="s">
        <v>110</v>
      </c>
    </row>
    <row r="2" spans="1:7">
      <c r="A2" s="31"/>
      <c r="B2" s="159" t="s">
        <v>111</v>
      </c>
      <c r="C2" s="160"/>
      <c r="D2" s="160"/>
      <c r="E2" s="160"/>
      <c r="F2" s="160"/>
      <c r="G2" s="161"/>
    </row>
    <row r="3" spans="1:7">
      <c r="A3" s="31"/>
      <c r="B3" s="162" t="s">
        <v>114</v>
      </c>
      <c r="C3" s="163"/>
      <c r="D3" s="163"/>
      <c r="E3" s="163"/>
      <c r="F3" s="163"/>
      <c r="G3" s="164"/>
    </row>
    <row r="4" spans="1:7">
      <c r="A4" s="31"/>
      <c r="B4" s="165" t="s">
        <v>112</v>
      </c>
      <c r="C4" s="166"/>
      <c r="D4" s="166"/>
      <c r="E4" s="166"/>
      <c r="F4" s="166"/>
      <c r="G4" s="167"/>
    </row>
    <row r="5" spans="1:7">
      <c r="A5" s="31"/>
      <c r="B5" s="33" t="s">
        <v>0</v>
      </c>
      <c r="C5" s="34" t="s">
        <v>29</v>
      </c>
      <c r="D5" s="35" t="s">
        <v>31</v>
      </c>
      <c r="E5" s="36" t="s">
        <v>32</v>
      </c>
      <c r="F5" s="36" t="s">
        <v>30</v>
      </c>
      <c r="G5" s="37" t="s">
        <v>26</v>
      </c>
    </row>
    <row r="6" spans="1:7">
      <c r="A6" s="31"/>
      <c r="B6" s="38">
        <f>ROW()-5</f>
        <v>1</v>
      </c>
      <c r="C6" s="39"/>
      <c r="D6" s="40" t="s">
        <v>90</v>
      </c>
      <c r="E6" s="41" t="s">
        <v>86</v>
      </c>
      <c r="F6" s="41" t="s">
        <v>89</v>
      </c>
      <c r="G6" s="42" t="str">
        <f>D6&amp;G$1&amp;E6&amp;G$1&amp;F6</f>
        <v>Language / ภาษา / 言語</v>
      </c>
    </row>
    <row r="7" spans="1:7">
      <c r="A7" s="31"/>
      <c r="B7" s="43">
        <f t="shared" ref="B7:B10" si="0">ROW()-5</f>
        <v>2</v>
      </c>
      <c r="C7" s="44"/>
      <c r="D7" s="45" t="s">
        <v>107</v>
      </c>
      <c r="E7" s="46" t="s">
        <v>115</v>
      </c>
      <c r="F7" s="46" t="s">
        <v>31</v>
      </c>
      <c r="G7" s="42" t="str">
        <f>"1_"&amp;D7&amp;G$1&amp;E7&amp;G$1&amp;F7</f>
        <v>1_English / ภาษาอังกฤษ / 英語</v>
      </c>
    </row>
    <row r="8" spans="1:7">
      <c r="A8" s="31"/>
      <c r="B8" s="43">
        <f t="shared" si="0"/>
        <v>3</v>
      </c>
      <c r="C8" s="44"/>
      <c r="D8" s="45" t="s">
        <v>108</v>
      </c>
      <c r="E8" s="46" t="s">
        <v>88</v>
      </c>
      <c r="F8" s="46" t="s">
        <v>32</v>
      </c>
      <c r="G8" s="42" t="str">
        <f>"2_"&amp;D8&amp;G$1&amp;E8&amp;G$1&amp;F8</f>
        <v>2_Thai / กำหนดการเดินทาง / タイ語</v>
      </c>
    </row>
    <row r="9" spans="1:7">
      <c r="A9" s="31"/>
      <c r="B9" s="43">
        <f t="shared" si="0"/>
        <v>4</v>
      </c>
      <c r="C9" s="44"/>
      <c r="D9" s="45" t="s">
        <v>109</v>
      </c>
      <c r="E9" s="46" t="s">
        <v>116</v>
      </c>
      <c r="F9" s="46" t="s">
        <v>30</v>
      </c>
      <c r="G9" s="42" t="str">
        <f>"3_"&amp;D9&amp;G$1&amp;E9&amp;G$1&amp;F9</f>
        <v>3_Japanese / ญี่ปุ่น / 日本語</v>
      </c>
    </row>
    <row r="10" spans="1:7">
      <c r="A10" s="31"/>
      <c r="B10" s="43">
        <f t="shared" si="0"/>
        <v>5</v>
      </c>
      <c r="C10" s="44"/>
      <c r="D10" s="45" t="s">
        <v>87</v>
      </c>
      <c r="E10" s="46" t="s">
        <v>88</v>
      </c>
      <c r="F10" s="46" t="s">
        <v>68</v>
      </c>
      <c r="G10" s="42" t="str">
        <f t="shared" ref="G10:G73" si="1">D10&amp;G$1&amp;E10&amp;G$1&amp;F10</f>
        <v>Itinerary  / กำหนดการเดินทาง / 旅程表</v>
      </c>
    </row>
    <row r="11" spans="1:7">
      <c r="A11" s="31"/>
      <c r="B11" s="43">
        <f t="shared" ref="B11:B108" si="2">ROW()-5</f>
        <v>6</v>
      </c>
      <c r="C11" s="44" t="s">
        <v>22</v>
      </c>
      <c r="D11" s="45" t="s">
        <v>22</v>
      </c>
      <c r="E11" s="46" t="s">
        <v>22</v>
      </c>
      <c r="F11" s="46" t="s">
        <v>22</v>
      </c>
      <c r="G11" s="42" t="str">
        <f t="shared" si="1"/>
        <v>No. / No. / No.</v>
      </c>
    </row>
    <row r="12" spans="1:7">
      <c r="A12" s="31"/>
      <c r="B12" s="43">
        <f t="shared" si="2"/>
        <v>7</v>
      </c>
      <c r="C12" s="44"/>
      <c r="D12" s="45" t="s">
        <v>127</v>
      </c>
      <c r="E12" s="53" t="s">
        <v>130</v>
      </c>
      <c r="F12" s="46" t="s">
        <v>129</v>
      </c>
      <c r="G12" s="42" t="str">
        <f t="shared" si="1"/>
        <v>Day / วันที่ / 日</v>
      </c>
    </row>
    <row r="13" spans="1:7">
      <c r="A13" s="31"/>
      <c r="B13" s="43">
        <f t="shared" si="2"/>
        <v>8</v>
      </c>
      <c r="C13" s="44"/>
      <c r="D13" s="45" t="s">
        <v>67</v>
      </c>
      <c r="E13" s="117" t="s">
        <v>263</v>
      </c>
      <c r="F13" s="46" t="s">
        <v>34</v>
      </c>
      <c r="G13" s="42" t="str">
        <f t="shared" si="1"/>
        <v>Date / วัน/เดือน/ปี  / 日付</v>
      </c>
    </row>
    <row r="14" spans="1:7">
      <c r="A14" s="31"/>
      <c r="B14" s="43">
        <f t="shared" si="2"/>
        <v>9</v>
      </c>
      <c r="C14" s="44"/>
      <c r="D14" s="45" t="s">
        <v>113</v>
      </c>
      <c r="E14" s="46" t="s">
        <v>117</v>
      </c>
      <c r="F14" s="46" t="s">
        <v>12</v>
      </c>
      <c r="G14" s="42" t="str">
        <f t="shared" si="1"/>
        <v>Transportation / การขนส่ง / 交通手段</v>
      </c>
    </row>
    <row r="15" spans="1:7">
      <c r="A15" s="31"/>
      <c r="B15" s="43">
        <f t="shared" si="2"/>
        <v>10</v>
      </c>
      <c r="C15" s="44" t="s">
        <v>19</v>
      </c>
      <c r="D15" s="45" t="s">
        <v>18</v>
      </c>
      <c r="E15" s="46" t="s">
        <v>93</v>
      </c>
      <c r="F15" s="46" t="s">
        <v>20</v>
      </c>
      <c r="G15" s="42" t="str">
        <f>D15&amp;G$1&amp;E15&amp;G$1&amp;F15</f>
        <v>Estimated time of arrival / เวลาที่คาดว่าจะมาถึง / 到着予定時刻</v>
      </c>
    </row>
    <row r="16" spans="1:7">
      <c r="A16" s="31"/>
      <c r="B16" s="43">
        <f t="shared" si="2"/>
        <v>11</v>
      </c>
      <c r="C16" s="44"/>
      <c r="D16" s="45" t="s">
        <v>94</v>
      </c>
      <c r="E16" s="46" t="s">
        <v>88</v>
      </c>
      <c r="F16" s="46" t="s">
        <v>61</v>
      </c>
      <c r="G16" s="42" t="str">
        <f t="shared" ref="G16" si="3">D16&amp;G$1&amp;E16&amp;G$1&amp;F16</f>
        <v>Itinerary / กำหนดการเดินทาง / 旅程</v>
      </c>
    </row>
    <row r="17" spans="1:7">
      <c r="A17" s="31"/>
      <c r="B17" s="43">
        <f t="shared" si="2"/>
        <v>12</v>
      </c>
      <c r="C17" s="44" t="s">
        <v>16</v>
      </c>
      <c r="D17" s="45" t="s">
        <v>91</v>
      </c>
      <c r="E17" s="46" t="s">
        <v>92</v>
      </c>
      <c r="F17" s="46" t="s">
        <v>17</v>
      </c>
      <c r="G17" s="42" t="str">
        <f t="shared" si="1"/>
        <v>Estimated time of departure / เวลาออกเดินทางโดยประมาณ / 出発予定時刻</v>
      </c>
    </row>
    <row r="18" spans="1:7">
      <c r="A18" s="31"/>
      <c r="B18" s="43">
        <f t="shared" si="2"/>
        <v>13</v>
      </c>
      <c r="C18" s="44"/>
      <c r="D18" s="45" t="s">
        <v>266</v>
      </c>
      <c r="E18" s="118" t="s">
        <v>267</v>
      </c>
      <c r="F18" s="46" t="s">
        <v>21</v>
      </c>
      <c r="G18" s="42" t="str">
        <f t="shared" si="1"/>
        <v>Maximum staying time / ระยะเวลาการเยี่ยมชม / 最大滞在時間</v>
      </c>
    </row>
    <row r="19" spans="1:7">
      <c r="A19" s="31"/>
      <c r="B19" s="43">
        <f t="shared" si="2"/>
        <v>14</v>
      </c>
      <c r="C19" s="44"/>
      <c r="D19" s="45" t="s">
        <v>265</v>
      </c>
      <c r="E19" s="118" t="s">
        <v>264</v>
      </c>
      <c r="F19" s="46" t="s">
        <v>37</v>
      </c>
      <c r="G19" s="42" t="str">
        <f t="shared" si="1"/>
        <v>Estimated transfer time / ระยะเวลาเดินทางโดยประมาณ / 移動予定時間</v>
      </c>
    </row>
    <row r="20" spans="1:7">
      <c r="A20" s="31"/>
      <c r="B20" s="43">
        <f t="shared" si="2"/>
        <v>15</v>
      </c>
      <c r="C20" s="44"/>
      <c r="D20" s="45" t="s">
        <v>94</v>
      </c>
      <c r="E20" s="46" t="s">
        <v>88</v>
      </c>
      <c r="F20" s="46" t="s">
        <v>61</v>
      </c>
      <c r="G20" s="42" t="str">
        <f t="shared" si="1"/>
        <v>Itinerary / กำหนดการเดินทาง / 旅程</v>
      </c>
    </row>
    <row r="21" spans="1:7">
      <c r="A21" s="31"/>
      <c r="B21" s="43">
        <f t="shared" si="2"/>
        <v>16</v>
      </c>
      <c r="C21" s="44"/>
      <c r="D21" s="45" t="s">
        <v>95</v>
      </c>
      <c r="E21" s="46" t="s">
        <v>96</v>
      </c>
      <c r="F21" s="46" t="s">
        <v>15</v>
      </c>
      <c r="G21" s="42" t="str">
        <f t="shared" si="1"/>
        <v>Meal / มื้อ / 食事</v>
      </c>
    </row>
    <row r="22" spans="1:7">
      <c r="A22" s="31"/>
      <c r="B22" s="43">
        <f t="shared" si="2"/>
        <v>17</v>
      </c>
      <c r="C22" s="44"/>
      <c r="D22" s="45" t="s">
        <v>97</v>
      </c>
      <c r="E22" s="46" t="s">
        <v>98</v>
      </c>
      <c r="F22" s="46" t="s">
        <v>44</v>
      </c>
      <c r="G22" s="42" t="str">
        <f t="shared" si="1"/>
        <v>Morning / เช้า / 朝</v>
      </c>
    </row>
    <row r="23" spans="1:7">
      <c r="A23" s="31"/>
      <c r="B23" s="43">
        <f t="shared" si="2"/>
        <v>18</v>
      </c>
      <c r="C23" s="44"/>
      <c r="D23" s="45" t="s">
        <v>99</v>
      </c>
      <c r="E23" s="46" t="s">
        <v>100</v>
      </c>
      <c r="F23" s="46" t="s">
        <v>45</v>
      </c>
      <c r="G23" s="42" t="str">
        <f t="shared" si="1"/>
        <v>Noon / กลางวัน / 昼</v>
      </c>
    </row>
    <row r="24" spans="1:7">
      <c r="A24" s="31"/>
      <c r="B24" s="43">
        <f t="shared" si="2"/>
        <v>19</v>
      </c>
      <c r="C24" s="44"/>
      <c r="D24" s="45" t="s">
        <v>101</v>
      </c>
      <c r="E24" s="46" t="s">
        <v>102</v>
      </c>
      <c r="F24" s="46" t="s">
        <v>46</v>
      </c>
      <c r="G24" s="42" t="str">
        <f t="shared" si="1"/>
        <v>Evening / ตอนเย็น / 夕</v>
      </c>
    </row>
    <row r="25" spans="1:7">
      <c r="A25" s="31"/>
      <c r="B25" s="43">
        <f t="shared" si="2"/>
        <v>20</v>
      </c>
      <c r="C25" s="44"/>
      <c r="D25" s="45" t="s">
        <v>41</v>
      </c>
      <c r="E25" s="46" t="s">
        <v>103</v>
      </c>
      <c r="F25" s="46" t="s">
        <v>38</v>
      </c>
      <c r="G25" s="42" t="str">
        <f t="shared" si="1"/>
        <v>Breakfast / อาหารเช้า / 朝食</v>
      </c>
    </row>
    <row r="26" spans="1:7">
      <c r="A26" s="31"/>
      <c r="B26" s="43">
        <f t="shared" si="2"/>
        <v>21</v>
      </c>
      <c r="C26" s="44"/>
      <c r="D26" s="45" t="s">
        <v>42</v>
      </c>
      <c r="E26" s="46" t="s">
        <v>104</v>
      </c>
      <c r="F26" s="46" t="s">
        <v>39</v>
      </c>
      <c r="G26" s="42" t="str">
        <f t="shared" si="1"/>
        <v>Lunch / อาหารกลางวัน / 昼食</v>
      </c>
    </row>
    <row r="27" spans="1:7">
      <c r="A27" s="31"/>
      <c r="B27" s="43">
        <f t="shared" si="2"/>
        <v>22</v>
      </c>
      <c r="C27" s="44"/>
      <c r="D27" s="45" t="s">
        <v>43</v>
      </c>
      <c r="E27" s="46" t="s">
        <v>105</v>
      </c>
      <c r="F27" s="46" t="s">
        <v>40</v>
      </c>
      <c r="G27" s="42" t="str">
        <f t="shared" si="1"/>
        <v>Dinner / อาหารเย็น / 夕食</v>
      </c>
    </row>
    <row r="28" spans="1:7">
      <c r="A28" s="31"/>
      <c r="B28" s="43">
        <f t="shared" si="2"/>
        <v>23</v>
      </c>
      <c r="C28" s="44"/>
      <c r="D28" s="45" t="s">
        <v>118</v>
      </c>
      <c r="E28" s="46" t="s">
        <v>119</v>
      </c>
      <c r="F28" s="46" t="s">
        <v>120</v>
      </c>
      <c r="G28" s="42" t="str">
        <f t="shared" si="1"/>
        <v>Guide / แนะนำ / ガイド</v>
      </c>
    </row>
    <row r="29" spans="1:7">
      <c r="A29" s="31"/>
      <c r="B29" s="43">
        <f t="shared" si="2"/>
        <v>24</v>
      </c>
      <c r="C29" s="44"/>
      <c r="D29" s="45" t="s">
        <v>36</v>
      </c>
      <c r="E29" s="46" t="s">
        <v>106</v>
      </c>
      <c r="F29" s="46" t="s">
        <v>35</v>
      </c>
      <c r="G29" s="47" t="str">
        <f t="shared" si="1"/>
        <v>Hotel / โรงแรม / ホテル</v>
      </c>
    </row>
    <row r="30" spans="1:7">
      <c r="A30" s="31"/>
      <c r="B30" s="43">
        <f t="shared" si="2"/>
        <v>25</v>
      </c>
      <c r="C30" s="44"/>
      <c r="D30" s="45" t="s">
        <v>138</v>
      </c>
      <c r="E30" s="53" t="s">
        <v>140</v>
      </c>
      <c r="F30" s="46" t="s">
        <v>139</v>
      </c>
      <c r="G30" s="47" t="str">
        <f t="shared" si="1"/>
        <v>Tourists name / ชื่อนักท่องเที่ยว / 旅行者一行名</v>
      </c>
    </row>
    <row r="31" spans="1:7">
      <c r="A31" s="31"/>
      <c r="B31" s="43">
        <f t="shared" si="2"/>
        <v>26</v>
      </c>
      <c r="C31" s="44"/>
      <c r="D31" s="45" t="s">
        <v>141</v>
      </c>
      <c r="E31" s="53" t="s">
        <v>262</v>
      </c>
      <c r="F31" s="46"/>
      <c r="G31" s="47" t="str">
        <f t="shared" si="1"/>
        <v xml:space="preserve">Dear / คุณ / </v>
      </c>
    </row>
    <row r="32" spans="1:7">
      <c r="A32" s="31"/>
      <c r="B32" s="43">
        <f t="shared" si="2"/>
        <v>27</v>
      </c>
      <c r="C32" s="44"/>
      <c r="D32" s="45"/>
      <c r="E32" s="46"/>
      <c r="F32" s="46" t="s">
        <v>142</v>
      </c>
      <c r="G32" s="47" t="str">
        <f t="shared" si="1"/>
        <v xml:space="preserve"> /  / 様</v>
      </c>
    </row>
    <row r="33" spans="1:8">
      <c r="A33" s="31"/>
      <c r="B33" s="43">
        <f t="shared" si="2"/>
        <v>28</v>
      </c>
      <c r="C33" s="44"/>
      <c r="D33" s="45" t="s">
        <v>144</v>
      </c>
      <c r="E33" s="53" t="s">
        <v>145</v>
      </c>
      <c r="F33" s="46" t="s">
        <v>143</v>
      </c>
      <c r="G33" s="47" t="str">
        <f t="shared" si="1"/>
        <v>Schedule / กำหนดการ / スケジュール</v>
      </c>
    </row>
    <row r="34" spans="1:8">
      <c r="A34" s="31"/>
      <c r="B34" s="43">
        <f t="shared" si="2"/>
        <v>29</v>
      </c>
      <c r="C34" s="44"/>
      <c r="D34" s="45" t="s">
        <v>146</v>
      </c>
      <c r="E34" s="53" t="s">
        <v>148</v>
      </c>
      <c r="F34" s="46" t="s">
        <v>147</v>
      </c>
      <c r="G34" s="47" t="str">
        <f t="shared" si="1"/>
        <v>Destination / ปลายทาง / 行き先</v>
      </c>
    </row>
    <row r="35" spans="1:8">
      <c r="A35" s="31"/>
      <c r="B35" s="43">
        <f t="shared" si="2"/>
        <v>30</v>
      </c>
      <c r="C35" s="44"/>
      <c r="D35" s="45" t="s">
        <v>165</v>
      </c>
      <c r="E35" s="53" t="s">
        <v>164</v>
      </c>
      <c r="F35" s="46" t="s">
        <v>163</v>
      </c>
      <c r="G35" s="47" t="str">
        <f t="shared" si="1"/>
        <v>Number of days / จำนวนวัน / 日数</v>
      </c>
    </row>
    <row r="36" spans="1:8">
      <c r="A36" s="31"/>
      <c r="B36" s="43">
        <f t="shared" si="2"/>
        <v>31</v>
      </c>
      <c r="C36" s="44"/>
      <c r="D36" s="45" t="s">
        <v>282</v>
      </c>
      <c r="E36" s="119" t="s">
        <v>268</v>
      </c>
      <c r="F36" s="46" t="s">
        <v>281</v>
      </c>
      <c r="G36" s="47" t="str">
        <f t="shared" si="1"/>
        <v>Please note there may be time delays depending on traffic and weather conditions. Including if you do not gather at the appointed time, the plan may not be as specified. And we ask for cooperation from everyone to please help maintain the time as specified. / โปรดทราบอาจเกิดความล่าช้าของเวลาขึ้นอยู่กับสภาพการจราจรและสภาพอากาศ รวมถึงหากท่านไม่มารวมตัวตามเวลานัดหมายอาจทำให้แพลนไม่เป็นไปตามที่กำหนด และขอความร่วมมือจากทุกท่านโปรดช่วยรักษาเวลาตามที่กำหนดด้วย / 交通状況や天候により遅延する場合がございますので、予めご了承ください。 約束の時間に集合しなかった場合も含め、予定通りにならない場合がございます。 また、時間厳守のため皆様のご協力をお願いいたします。</v>
      </c>
      <c r="H36" s="1" t="s">
        <v>279</v>
      </c>
    </row>
    <row r="37" spans="1:8">
      <c r="A37" s="31"/>
      <c r="B37" s="43">
        <f t="shared" si="2"/>
        <v>32</v>
      </c>
      <c r="C37" s="44"/>
      <c r="D37" s="45" t="s">
        <v>271</v>
      </c>
      <c r="E37" s="53" t="s">
        <v>270</v>
      </c>
      <c r="F37" s="46" t="s">
        <v>272</v>
      </c>
      <c r="G37" s="47" t="str">
        <f t="shared" si="1"/>
        <v>Please note there may be time delays depending on traffic and weather conditions. / โปรดทราบอาจเกิดความล่าช้าของเวลาขึ้นอยู่กับสภาพการจราจรและสภาพอากาศ / 交通状況や天候により遅延する場合がございますので、予めご了承ください。</v>
      </c>
      <c r="H37" s="1" t="s">
        <v>280</v>
      </c>
    </row>
    <row r="38" spans="1:8">
      <c r="A38" s="31"/>
      <c r="B38" s="43">
        <f t="shared" si="2"/>
        <v>33</v>
      </c>
      <c r="C38" s="44"/>
      <c r="D38" s="45" t="s">
        <v>275</v>
      </c>
      <c r="E38" s="53" t="s">
        <v>274</v>
      </c>
      <c r="F38" s="46" t="s">
        <v>273</v>
      </c>
      <c r="G38" s="47" t="str">
        <f t="shared" si="1"/>
        <v>Including if you do not keep the scheduled time, it may cause the schedule to change. / รวมถึงหากท่านไม่รักษาเวลาตามกำหนดการอาจทำให้กำหนดการเกิดการเปลี่ยนแปลง / 予定時間を守らない場合も含め、予定が変更となる場合がございます。</v>
      </c>
      <c r="H38" s="1" t="s">
        <v>280</v>
      </c>
    </row>
    <row r="39" spans="1:8">
      <c r="A39" s="31"/>
      <c r="B39" s="43">
        <f t="shared" si="2"/>
        <v>34</v>
      </c>
      <c r="C39" s="44"/>
      <c r="D39" s="45" t="s">
        <v>277</v>
      </c>
      <c r="E39" s="53" t="s">
        <v>276</v>
      </c>
      <c r="F39" s="46" t="s">
        <v>278</v>
      </c>
      <c r="G39" s="47" t="str">
        <f t="shared" si="1"/>
        <v>And we ask for cooperation from everyone to please help maintain the time as specified. / และขอความร่วมมือจากทุกท่านโปรดช่วยรักษาเวลาตามที่กำหนดด้วย / また、時間厳守のため皆様のご協力をお願いいたします。</v>
      </c>
      <c r="H39" s="1" t="s">
        <v>280</v>
      </c>
    </row>
    <row r="40" spans="1:8">
      <c r="A40" s="31"/>
      <c r="B40" s="43">
        <f t="shared" si="2"/>
        <v>35</v>
      </c>
      <c r="C40" s="44"/>
      <c r="D40" s="45"/>
      <c r="E40" s="46"/>
      <c r="F40" s="46"/>
      <c r="G40" s="47" t="str">
        <f t="shared" si="1"/>
        <v xml:space="preserve"> /  / </v>
      </c>
    </row>
    <row r="41" spans="1:8">
      <c r="A41" s="31"/>
      <c r="B41" s="43">
        <f t="shared" si="2"/>
        <v>36</v>
      </c>
      <c r="C41" s="44"/>
      <c r="D41" s="45"/>
      <c r="E41" s="46"/>
      <c r="F41" s="46"/>
      <c r="G41" s="47" t="str">
        <f t="shared" si="1"/>
        <v xml:space="preserve"> /  / </v>
      </c>
    </row>
    <row r="42" spans="1:8">
      <c r="A42" s="31"/>
      <c r="B42" s="43">
        <f t="shared" si="2"/>
        <v>37</v>
      </c>
      <c r="C42" s="44"/>
      <c r="D42" s="45"/>
      <c r="E42" s="46"/>
      <c r="F42" s="46"/>
      <c r="G42" s="47" t="str">
        <f t="shared" si="1"/>
        <v xml:space="preserve"> /  / </v>
      </c>
    </row>
    <row r="43" spans="1:8">
      <c r="A43" s="31"/>
      <c r="B43" s="43">
        <f t="shared" si="2"/>
        <v>38</v>
      </c>
      <c r="C43" s="44"/>
      <c r="D43" s="45"/>
      <c r="E43" s="46"/>
      <c r="F43" s="46"/>
      <c r="G43" s="47" t="str">
        <f t="shared" si="1"/>
        <v xml:space="preserve"> /  / </v>
      </c>
    </row>
    <row r="44" spans="1:8">
      <c r="A44" s="31"/>
      <c r="B44" s="43">
        <f t="shared" si="2"/>
        <v>39</v>
      </c>
      <c r="C44" s="44"/>
      <c r="D44" s="45"/>
      <c r="E44" s="46"/>
      <c r="F44" s="46"/>
      <c r="G44" s="47" t="str">
        <f t="shared" si="1"/>
        <v xml:space="preserve"> /  / </v>
      </c>
    </row>
    <row r="45" spans="1:8">
      <c r="A45" s="31"/>
      <c r="B45" s="43">
        <f t="shared" si="2"/>
        <v>40</v>
      </c>
      <c r="C45" s="44"/>
      <c r="D45" s="45"/>
      <c r="E45" s="46"/>
      <c r="F45" s="46"/>
      <c r="G45" s="47" t="str">
        <f t="shared" si="1"/>
        <v xml:space="preserve"> /  / </v>
      </c>
    </row>
    <row r="46" spans="1:8">
      <c r="A46" s="31"/>
      <c r="B46" s="43">
        <f t="shared" si="2"/>
        <v>41</v>
      </c>
      <c r="C46" s="44"/>
      <c r="D46" s="45"/>
      <c r="E46" s="46"/>
      <c r="F46" s="46"/>
      <c r="G46" s="47" t="str">
        <f t="shared" si="1"/>
        <v xml:space="preserve"> /  / </v>
      </c>
    </row>
    <row r="47" spans="1:8">
      <c r="A47" s="31"/>
      <c r="B47" s="43">
        <f t="shared" si="2"/>
        <v>42</v>
      </c>
      <c r="C47" s="44"/>
      <c r="D47" s="45"/>
      <c r="E47" s="46"/>
      <c r="F47" s="46"/>
      <c r="G47" s="47" t="str">
        <f t="shared" si="1"/>
        <v xml:space="preserve"> /  / </v>
      </c>
    </row>
    <row r="48" spans="1:8">
      <c r="A48" s="31"/>
      <c r="B48" s="43">
        <f t="shared" si="2"/>
        <v>43</v>
      </c>
      <c r="C48" s="44"/>
      <c r="D48" s="45"/>
      <c r="E48" s="46"/>
      <c r="F48" s="46"/>
      <c r="G48" s="47" t="str">
        <f t="shared" si="1"/>
        <v xml:space="preserve"> /  / </v>
      </c>
    </row>
    <row r="49" spans="1:7">
      <c r="A49" s="31"/>
      <c r="B49" s="43">
        <f t="shared" si="2"/>
        <v>44</v>
      </c>
      <c r="C49" s="44"/>
      <c r="D49" s="45"/>
      <c r="E49" s="46"/>
      <c r="F49" s="46"/>
      <c r="G49" s="47" t="str">
        <f t="shared" si="1"/>
        <v xml:space="preserve"> /  / </v>
      </c>
    </row>
    <row r="50" spans="1:7">
      <c r="A50" s="31"/>
      <c r="B50" s="43">
        <f t="shared" si="2"/>
        <v>45</v>
      </c>
      <c r="C50" s="44"/>
      <c r="D50" s="45"/>
      <c r="E50" s="46"/>
      <c r="F50" s="46"/>
      <c r="G50" s="47" t="str">
        <f t="shared" si="1"/>
        <v xml:space="preserve"> /  / </v>
      </c>
    </row>
    <row r="51" spans="1:7">
      <c r="A51" s="31"/>
      <c r="B51" s="43">
        <f t="shared" si="2"/>
        <v>46</v>
      </c>
      <c r="C51" s="44"/>
      <c r="D51" s="45"/>
      <c r="E51" s="46"/>
      <c r="F51" s="46"/>
      <c r="G51" s="47" t="str">
        <f t="shared" si="1"/>
        <v xml:space="preserve"> /  / </v>
      </c>
    </row>
    <row r="52" spans="1:7">
      <c r="A52" s="31"/>
      <c r="B52" s="43">
        <f t="shared" si="2"/>
        <v>47</v>
      </c>
      <c r="C52" s="44"/>
      <c r="D52" s="45"/>
      <c r="E52" s="46"/>
      <c r="F52" s="46"/>
      <c r="G52" s="47" t="str">
        <f t="shared" si="1"/>
        <v xml:space="preserve"> /  / </v>
      </c>
    </row>
    <row r="53" spans="1:7">
      <c r="A53" s="31"/>
      <c r="B53" s="43">
        <f t="shared" si="2"/>
        <v>48</v>
      </c>
      <c r="C53" s="44"/>
      <c r="D53" s="45"/>
      <c r="E53" s="46"/>
      <c r="F53" s="46"/>
      <c r="G53" s="47" t="str">
        <f t="shared" si="1"/>
        <v xml:space="preserve"> /  / </v>
      </c>
    </row>
    <row r="54" spans="1:7">
      <c r="A54" s="31"/>
      <c r="B54" s="43">
        <f t="shared" si="2"/>
        <v>49</v>
      </c>
      <c r="C54" s="44"/>
      <c r="D54" s="45"/>
      <c r="E54" s="46"/>
      <c r="F54" s="46"/>
      <c r="G54" s="47" t="str">
        <f t="shared" si="1"/>
        <v xml:space="preserve"> /  / </v>
      </c>
    </row>
    <row r="55" spans="1:7">
      <c r="A55" s="31"/>
      <c r="B55" s="43">
        <f t="shared" si="2"/>
        <v>50</v>
      </c>
      <c r="C55" s="44"/>
      <c r="D55" s="45"/>
      <c r="E55" s="46"/>
      <c r="F55" s="46"/>
      <c r="G55" s="47" t="str">
        <f t="shared" si="1"/>
        <v xml:space="preserve"> /  / </v>
      </c>
    </row>
    <row r="56" spans="1:7">
      <c r="A56" s="31"/>
      <c r="B56" s="43">
        <f t="shared" si="2"/>
        <v>51</v>
      </c>
      <c r="C56" s="44"/>
      <c r="D56" s="45"/>
      <c r="E56" s="46"/>
      <c r="F56" s="46"/>
      <c r="G56" s="47" t="str">
        <f t="shared" si="1"/>
        <v xml:space="preserve"> /  / </v>
      </c>
    </row>
    <row r="57" spans="1:7">
      <c r="A57" s="31"/>
      <c r="B57" s="43">
        <f t="shared" si="2"/>
        <v>52</v>
      </c>
      <c r="C57" s="44"/>
      <c r="D57" s="45"/>
      <c r="E57" s="46"/>
      <c r="F57" s="46"/>
      <c r="G57" s="47" t="str">
        <f t="shared" si="1"/>
        <v xml:space="preserve"> /  / </v>
      </c>
    </row>
    <row r="58" spans="1:7">
      <c r="A58" s="31"/>
      <c r="B58" s="43">
        <f t="shared" si="2"/>
        <v>53</v>
      </c>
      <c r="C58" s="44"/>
      <c r="D58" s="45"/>
      <c r="E58" s="46"/>
      <c r="F58" s="46"/>
      <c r="G58" s="47" t="str">
        <f t="shared" si="1"/>
        <v xml:space="preserve"> /  / </v>
      </c>
    </row>
    <row r="59" spans="1:7">
      <c r="A59" s="31"/>
      <c r="B59" s="43">
        <f t="shared" si="2"/>
        <v>54</v>
      </c>
      <c r="C59" s="44"/>
      <c r="D59" s="45"/>
      <c r="E59" s="46"/>
      <c r="F59" s="46"/>
      <c r="G59" s="47" t="str">
        <f t="shared" si="1"/>
        <v xml:space="preserve"> /  / </v>
      </c>
    </row>
    <row r="60" spans="1:7">
      <c r="A60" s="31"/>
      <c r="B60" s="43">
        <f t="shared" si="2"/>
        <v>55</v>
      </c>
      <c r="C60" s="44"/>
      <c r="D60" s="45"/>
      <c r="E60" s="46"/>
      <c r="F60" s="46"/>
      <c r="G60" s="47" t="str">
        <f t="shared" si="1"/>
        <v xml:space="preserve"> /  / </v>
      </c>
    </row>
    <row r="61" spans="1:7">
      <c r="A61" s="31"/>
      <c r="B61" s="43">
        <f t="shared" si="2"/>
        <v>56</v>
      </c>
      <c r="C61" s="44"/>
      <c r="D61" s="45"/>
      <c r="E61" s="46"/>
      <c r="F61" s="46"/>
      <c r="G61" s="47" t="str">
        <f t="shared" si="1"/>
        <v xml:space="preserve"> /  / </v>
      </c>
    </row>
    <row r="62" spans="1:7">
      <c r="A62" s="31"/>
      <c r="B62" s="43">
        <f t="shared" si="2"/>
        <v>57</v>
      </c>
      <c r="C62" s="44"/>
      <c r="D62" s="45"/>
      <c r="E62" s="46"/>
      <c r="F62" s="46"/>
      <c r="G62" s="47" t="str">
        <f t="shared" si="1"/>
        <v xml:space="preserve"> /  / </v>
      </c>
    </row>
    <row r="63" spans="1:7">
      <c r="A63" s="31"/>
      <c r="B63" s="43">
        <f t="shared" si="2"/>
        <v>58</v>
      </c>
      <c r="C63" s="44"/>
      <c r="D63" s="45"/>
      <c r="E63" s="46"/>
      <c r="F63" s="46"/>
      <c r="G63" s="47" t="str">
        <f t="shared" si="1"/>
        <v xml:space="preserve"> /  / </v>
      </c>
    </row>
    <row r="64" spans="1:7">
      <c r="A64" s="31"/>
      <c r="B64" s="43">
        <f t="shared" si="2"/>
        <v>59</v>
      </c>
      <c r="C64" s="44"/>
      <c r="D64" s="45"/>
      <c r="E64" s="46"/>
      <c r="F64" s="46"/>
      <c r="G64" s="47" t="str">
        <f t="shared" si="1"/>
        <v xml:space="preserve"> /  / </v>
      </c>
    </row>
    <row r="65" spans="1:7">
      <c r="A65" s="31"/>
      <c r="B65" s="43">
        <f t="shared" si="2"/>
        <v>60</v>
      </c>
      <c r="C65" s="44"/>
      <c r="D65" s="45"/>
      <c r="E65" s="46"/>
      <c r="F65" s="46"/>
      <c r="G65" s="47" t="str">
        <f t="shared" si="1"/>
        <v xml:space="preserve"> /  / </v>
      </c>
    </row>
    <row r="66" spans="1:7">
      <c r="A66" s="31"/>
      <c r="B66" s="43">
        <f t="shared" si="2"/>
        <v>61</v>
      </c>
      <c r="C66" s="44"/>
      <c r="D66" s="45"/>
      <c r="E66" s="46"/>
      <c r="F66" s="46"/>
      <c r="G66" s="47" t="str">
        <f t="shared" si="1"/>
        <v xml:space="preserve"> /  / </v>
      </c>
    </row>
    <row r="67" spans="1:7">
      <c r="A67" s="31"/>
      <c r="B67" s="43">
        <f t="shared" si="2"/>
        <v>62</v>
      </c>
      <c r="C67" s="44"/>
      <c r="D67" s="45"/>
      <c r="E67" s="46"/>
      <c r="F67" s="46"/>
      <c r="G67" s="47" t="str">
        <f t="shared" si="1"/>
        <v xml:space="preserve"> /  / </v>
      </c>
    </row>
    <row r="68" spans="1:7">
      <c r="A68" s="31"/>
      <c r="B68" s="43">
        <f t="shared" si="2"/>
        <v>63</v>
      </c>
      <c r="C68" s="44"/>
      <c r="D68" s="45"/>
      <c r="E68" s="46"/>
      <c r="F68" s="46"/>
      <c r="G68" s="47" t="str">
        <f t="shared" si="1"/>
        <v xml:space="preserve"> /  / </v>
      </c>
    </row>
    <row r="69" spans="1:7">
      <c r="A69" s="31"/>
      <c r="B69" s="43">
        <f t="shared" si="2"/>
        <v>64</v>
      </c>
      <c r="C69" s="44"/>
      <c r="D69" s="45"/>
      <c r="E69" s="46"/>
      <c r="F69" s="46"/>
      <c r="G69" s="47" t="str">
        <f t="shared" si="1"/>
        <v xml:space="preserve"> /  / </v>
      </c>
    </row>
    <row r="70" spans="1:7">
      <c r="A70" s="31"/>
      <c r="B70" s="43">
        <f t="shared" si="2"/>
        <v>65</v>
      </c>
      <c r="C70" s="44"/>
      <c r="D70" s="45"/>
      <c r="E70" s="46"/>
      <c r="F70" s="46"/>
      <c r="G70" s="47" t="str">
        <f t="shared" si="1"/>
        <v xml:space="preserve"> /  / </v>
      </c>
    </row>
    <row r="71" spans="1:7">
      <c r="A71" s="31"/>
      <c r="B71" s="43">
        <f t="shared" si="2"/>
        <v>66</v>
      </c>
      <c r="C71" s="44"/>
      <c r="D71" s="45"/>
      <c r="E71" s="46"/>
      <c r="F71" s="46"/>
      <c r="G71" s="47" t="str">
        <f t="shared" si="1"/>
        <v xml:space="preserve"> /  / </v>
      </c>
    </row>
    <row r="72" spans="1:7">
      <c r="A72" s="31"/>
      <c r="B72" s="43">
        <f t="shared" si="2"/>
        <v>67</v>
      </c>
      <c r="C72" s="44"/>
      <c r="D72" s="45"/>
      <c r="E72" s="46"/>
      <c r="F72" s="46"/>
      <c r="G72" s="47" t="str">
        <f t="shared" si="1"/>
        <v xml:space="preserve"> /  / </v>
      </c>
    </row>
    <row r="73" spans="1:7">
      <c r="A73" s="31"/>
      <c r="B73" s="43">
        <f t="shared" si="2"/>
        <v>68</v>
      </c>
      <c r="C73" s="44"/>
      <c r="D73" s="45"/>
      <c r="E73" s="46"/>
      <c r="F73" s="46"/>
      <c r="G73" s="47" t="str">
        <f t="shared" si="1"/>
        <v xml:space="preserve"> /  / </v>
      </c>
    </row>
    <row r="74" spans="1:7">
      <c r="A74" s="31"/>
      <c r="B74" s="43">
        <f t="shared" si="2"/>
        <v>69</v>
      </c>
      <c r="C74" s="44"/>
      <c r="D74" s="45"/>
      <c r="E74" s="46"/>
      <c r="F74" s="46"/>
      <c r="G74" s="47" t="str">
        <f t="shared" ref="G74:G108" si="4">D74&amp;G$1&amp;E74&amp;G$1&amp;F74</f>
        <v xml:space="preserve"> /  / </v>
      </c>
    </row>
    <row r="75" spans="1:7">
      <c r="A75" s="31"/>
      <c r="B75" s="43">
        <f t="shared" si="2"/>
        <v>70</v>
      </c>
      <c r="C75" s="44"/>
      <c r="D75" s="45"/>
      <c r="E75" s="46"/>
      <c r="F75" s="46"/>
      <c r="G75" s="47" t="str">
        <f t="shared" si="4"/>
        <v xml:space="preserve"> /  / </v>
      </c>
    </row>
    <row r="76" spans="1:7">
      <c r="A76" s="31"/>
      <c r="B76" s="43">
        <f t="shared" si="2"/>
        <v>71</v>
      </c>
      <c r="C76" s="44"/>
      <c r="D76" s="45"/>
      <c r="E76" s="46"/>
      <c r="F76" s="46"/>
      <c r="G76" s="47" t="str">
        <f t="shared" si="4"/>
        <v xml:space="preserve"> /  / </v>
      </c>
    </row>
    <row r="77" spans="1:7">
      <c r="A77" s="31"/>
      <c r="B77" s="43">
        <f t="shared" si="2"/>
        <v>72</v>
      </c>
      <c r="C77" s="44"/>
      <c r="D77" s="45"/>
      <c r="E77" s="46"/>
      <c r="F77" s="46"/>
      <c r="G77" s="47" t="str">
        <f t="shared" si="4"/>
        <v xml:space="preserve"> /  / </v>
      </c>
    </row>
    <row r="78" spans="1:7">
      <c r="A78" s="31"/>
      <c r="B78" s="43">
        <f t="shared" si="2"/>
        <v>73</v>
      </c>
      <c r="C78" s="44"/>
      <c r="D78" s="45"/>
      <c r="E78" s="46"/>
      <c r="F78" s="46"/>
      <c r="G78" s="47" t="str">
        <f t="shared" si="4"/>
        <v xml:space="preserve"> /  / </v>
      </c>
    </row>
    <row r="79" spans="1:7">
      <c r="A79" s="31"/>
      <c r="B79" s="43">
        <f t="shared" si="2"/>
        <v>74</v>
      </c>
      <c r="C79" s="44"/>
      <c r="D79" s="45"/>
      <c r="E79" s="46"/>
      <c r="F79" s="46"/>
      <c r="G79" s="47" t="str">
        <f t="shared" si="4"/>
        <v xml:space="preserve"> /  / </v>
      </c>
    </row>
    <row r="80" spans="1:7">
      <c r="A80" s="31"/>
      <c r="B80" s="43">
        <f t="shared" si="2"/>
        <v>75</v>
      </c>
      <c r="C80" s="44"/>
      <c r="D80" s="45"/>
      <c r="E80" s="46"/>
      <c r="F80" s="46"/>
      <c r="G80" s="47" t="str">
        <f t="shared" si="4"/>
        <v xml:space="preserve"> /  / </v>
      </c>
    </row>
    <row r="81" spans="1:7">
      <c r="A81" s="31"/>
      <c r="B81" s="43">
        <f t="shared" si="2"/>
        <v>76</v>
      </c>
      <c r="C81" s="44"/>
      <c r="D81" s="45"/>
      <c r="E81" s="46"/>
      <c r="F81" s="46"/>
      <c r="G81" s="47" t="str">
        <f t="shared" si="4"/>
        <v xml:space="preserve"> /  / </v>
      </c>
    </row>
    <row r="82" spans="1:7">
      <c r="A82" s="31"/>
      <c r="B82" s="43">
        <f t="shared" si="2"/>
        <v>77</v>
      </c>
      <c r="C82" s="44"/>
      <c r="D82" s="45"/>
      <c r="E82" s="46"/>
      <c r="F82" s="46"/>
      <c r="G82" s="47" t="str">
        <f t="shared" si="4"/>
        <v xml:space="preserve"> /  / </v>
      </c>
    </row>
    <row r="83" spans="1:7">
      <c r="A83" s="31"/>
      <c r="B83" s="43">
        <f t="shared" si="2"/>
        <v>78</v>
      </c>
      <c r="C83" s="44"/>
      <c r="D83" s="45"/>
      <c r="E83" s="46"/>
      <c r="F83" s="46"/>
      <c r="G83" s="47" t="str">
        <f t="shared" si="4"/>
        <v xml:space="preserve"> /  / </v>
      </c>
    </row>
    <row r="84" spans="1:7">
      <c r="A84" s="31"/>
      <c r="B84" s="43">
        <f t="shared" si="2"/>
        <v>79</v>
      </c>
      <c r="C84" s="44"/>
      <c r="D84" s="45"/>
      <c r="E84" s="46"/>
      <c r="F84" s="46"/>
      <c r="G84" s="47" t="str">
        <f t="shared" si="4"/>
        <v xml:space="preserve"> /  / </v>
      </c>
    </row>
    <row r="85" spans="1:7">
      <c r="A85" s="31"/>
      <c r="B85" s="43">
        <f t="shared" si="2"/>
        <v>80</v>
      </c>
      <c r="C85" s="44"/>
      <c r="D85" s="45"/>
      <c r="E85" s="46"/>
      <c r="F85" s="46"/>
      <c r="G85" s="47" t="str">
        <f t="shared" si="4"/>
        <v xml:space="preserve"> /  / </v>
      </c>
    </row>
    <row r="86" spans="1:7">
      <c r="A86" s="31"/>
      <c r="B86" s="43">
        <f t="shared" si="2"/>
        <v>81</v>
      </c>
      <c r="C86" s="44"/>
      <c r="D86" s="45"/>
      <c r="E86" s="46"/>
      <c r="F86" s="46"/>
      <c r="G86" s="47" t="str">
        <f t="shared" si="4"/>
        <v xml:space="preserve"> /  / </v>
      </c>
    </row>
    <row r="87" spans="1:7">
      <c r="A87" s="31"/>
      <c r="B87" s="43">
        <f t="shared" si="2"/>
        <v>82</v>
      </c>
      <c r="C87" s="44"/>
      <c r="D87" s="45"/>
      <c r="E87" s="46"/>
      <c r="F87" s="46"/>
      <c r="G87" s="47" t="str">
        <f t="shared" si="4"/>
        <v xml:space="preserve"> /  / </v>
      </c>
    </row>
    <row r="88" spans="1:7">
      <c r="A88" s="31"/>
      <c r="B88" s="43">
        <f t="shared" si="2"/>
        <v>83</v>
      </c>
      <c r="C88" s="44"/>
      <c r="D88" s="45"/>
      <c r="E88" s="46"/>
      <c r="F88" s="46"/>
      <c r="G88" s="47" t="str">
        <f t="shared" si="4"/>
        <v xml:space="preserve"> /  / </v>
      </c>
    </row>
    <row r="89" spans="1:7">
      <c r="A89" s="31"/>
      <c r="B89" s="43">
        <f t="shared" si="2"/>
        <v>84</v>
      </c>
      <c r="C89" s="44"/>
      <c r="D89" s="45"/>
      <c r="E89" s="46"/>
      <c r="F89" s="46"/>
      <c r="G89" s="47" t="str">
        <f t="shared" si="4"/>
        <v xml:space="preserve"> /  / </v>
      </c>
    </row>
    <row r="90" spans="1:7">
      <c r="A90" s="31"/>
      <c r="B90" s="43">
        <f t="shared" si="2"/>
        <v>85</v>
      </c>
      <c r="C90" s="44"/>
      <c r="D90" s="45"/>
      <c r="E90" s="46"/>
      <c r="F90" s="46"/>
      <c r="G90" s="47" t="str">
        <f t="shared" si="4"/>
        <v xml:space="preserve"> /  / </v>
      </c>
    </row>
    <row r="91" spans="1:7">
      <c r="A91" s="31"/>
      <c r="B91" s="43">
        <f t="shared" si="2"/>
        <v>86</v>
      </c>
      <c r="C91" s="44"/>
      <c r="D91" s="45"/>
      <c r="E91" s="46"/>
      <c r="F91" s="46"/>
      <c r="G91" s="47" t="str">
        <f t="shared" si="4"/>
        <v xml:space="preserve"> /  / </v>
      </c>
    </row>
    <row r="92" spans="1:7">
      <c r="A92" s="31"/>
      <c r="B92" s="43">
        <f t="shared" si="2"/>
        <v>87</v>
      </c>
      <c r="C92" s="44"/>
      <c r="D92" s="45"/>
      <c r="E92" s="46"/>
      <c r="F92" s="46"/>
      <c r="G92" s="47" t="str">
        <f t="shared" si="4"/>
        <v xml:space="preserve"> /  / </v>
      </c>
    </row>
    <row r="93" spans="1:7">
      <c r="A93" s="31"/>
      <c r="B93" s="43">
        <f t="shared" si="2"/>
        <v>88</v>
      </c>
      <c r="C93" s="44"/>
      <c r="D93" s="45"/>
      <c r="E93" s="46"/>
      <c r="F93" s="46"/>
      <c r="G93" s="47" t="str">
        <f t="shared" si="4"/>
        <v xml:space="preserve"> /  / </v>
      </c>
    </row>
    <row r="94" spans="1:7">
      <c r="A94" s="31"/>
      <c r="B94" s="43">
        <f t="shared" si="2"/>
        <v>89</v>
      </c>
      <c r="C94" s="44"/>
      <c r="D94" s="45"/>
      <c r="E94" s="46"/>
      <c r="F94" s="46"/>
      <c r="G94" s="47" t="str">
        <f t="shared" si="4"/>
        <v xml:space="preserve"> /  / </v>
      </c>
    </row>
    <row r="95" spans="1:7">
      <c r="A95" s="31"/>
      <c r="B95" s="43">
        <f t="shared" si="2"/>
        <v>90</v>
      </c>
      <c r="C95" s="44"/>
      <c r="D95" s="45"/>
      <c r="E95" s="46"/>
      <c r="F95" s="46"/>
      <c r="G95" s="47" t="str">
        <f t="shared" si="4"/>
        <v xml:space="preserve"> /  / </v>
      </c>
    </row>
    <row r="96" spans="1:7">
      <c r="A96" s="31"/>
      <c r="B96" s="43">
        <f t="shared" si="2"/>
        <v>91</v>
      </c>
      <c r="C96" s="44"/>
      <c r="D96" s="45"/>
      <c r="E96" s="46"/>
      <c r="F96" s="46"/>
      <c r="G96" s="47" t="str">
        <f t="shared" si="4"/>
        <v xml:space="preserve"> /  / </v>
      </c>
    </row>
    <row r="97" spans="1:7">
      <c r="A97" s="31"/>
      <c r="B97" s="43">
        <f t="shared" si="2"/>
        <v>92</v>
      </c>
      <c r="C97" s="44"/>
      <c r="D97" s="45"/>
      <c r="E97" s="46"/>
      <c r="F97" s="46"/>
      <c r="G97" s="47" t="str">
        <f t="shared" si="4"/>
        <v xml:space="preserve"> /  / </v>
      </c>
    </row>
    <row r="98" spans="1:7">
      <c r="A98" s="31"/>
      <c r="B98" s="43">
        <f t="shared" si="2"/>
        <v>93</v>
      </c>
      <c r="C98" s="44"/>
      <c r="D98" s="45"/>
      <c r="E98" s="46"/>
      <c r="F98" s="46"/>
      <c r="G98" s="47" t="str">
        <f t="shared" si="4"/>
        <v xml:space="preserve"> /  / </v>
      </c>
    </row>
    <row r="99" spans="1:7">
      <c r="A99" s="31"/>
      <c r="B99" s="43">
        <f t="shared" si="2"/>
        <v>94</v>
      </c>
      <c r="C99" s="44"/>
      <c r="D99" s="45"/>
      <c r="E99" s="46"/>
      <c r="F99" s="46"/>
      <c r="G99" s="47" t="str">
        <f t="shared" si="4"/>
        <v xml:space="preserve"> /  / </v>
      </c>
    </row>
    <row r="100" spans="1:7">
      <c r="A100" s="31"/>
      <c r="B100" s="43">
        <f t="shared" si="2"/>
        <v>95</v>
      </c>
      <c r="C100" s="44"/>
      <c r="D100" s="45"/>
      <c r="E100" s="46"/>
      <c r="F100" s="46"/>
      <c r="G100" s="47" t="str">
        <f t="shared" si="4"/>
        <v xml:space="preserve"> /  / </v>
      </c>
    </row>
    <row r="101" spans="1:7">
      <c r="A101" s="31"/>
      <c r="B101" s="43">
        <f t="shared" si="2"/>
        <v>96</v>
      </c>
      <c r="C101" s="44"/>
      <c r="D101" s="45"/>
      <c r="E101" s="46"/>
      <c r="F101" s="46"/>
      <c r="G101" s="47" t="str">
        <f t="shared" si="4"/>
        <v xml:space="preserve"> /  / </v>
      </c>
    </row>
    <row r="102" spans="1:7">
      <c r="A102" s="31"/>
      <c r="B102" s="43">
        <f t="shared" si="2"/>
        <v>97</v>
      </c>
      <c r="C102" s="44"/>
      <c r="D102" s="45"/>
      <c r="E102" s="46"/>
      <c r="F102" s="46"/>
      <c r="G102" s="47" t="str">
        <f t="shared" si="4"/>
        <v xml:space="preserve"> /  / </v>
      </c>
    </row>
    <row r="103" spans="1:7">
      <c r="A103" s="31"/>
      <c r="B103" s="43">
        <f t="shared" si="2"/>
        <v>98</v>
      </c>
      <c r="C103" s="44"/>
      <c r="D103" s="45"/>
      <c r="E103" s="46"/>
      <c r="F103" s="46"/>
      <c r="G103" s="47" t="str">
        <f t="shared" si="4"/>
        <v xml:space="preserve"> /  / </v>
      </c>
    </row>
    <row r="104" spans="1:7">
      <c r="A104" s="31"/>
      <c r="B104" s="43">
        <f t="shared" si="2"/>
        <v>99</v>
      </c>
      <c r="C104" s="44"/>
      <c r="D104" s="45"/>
      <c r="E104" s="46"/>
      <c r="F104" s="46"/>
      <c r="G104" s="47" t="str">
        <f t="shared" si="4"/>
        <v xml:space="preserve"> /  / </v>
      </c>
    </row>
    <row r="105" spans="1:7">
      <c r="A105" s="31"/>
      <c r="B105" s="43">
        <f t="shared" si="2"/>
        <v>100</v>
      </c>
      <c r="C105" s="44"/>
      <c r="D105" s="45"/>
      <c r="E105" s="46"/>
      <c r="F105" s="46"/>
      <c r="G105" s="47" t="str">
        <f t="shared" si="4"/>
        <v xml:space="preserve"> /  / </v>
      </c>
    </row>
    <row r="106" spans="1:7">
      <c r="A106" s="31"/>
      <c r="B106" s="43">
        <f t="shared" si="2"/>
        <v>101</v>
      </c>
      <c r="C106" s="44"/>
      <c r="D106" s="45"/>
      <c r="E106" s="46"/>
      <c r="F106" s="46"/>
      <c r="G106" s="47" t="str">
        <f t="shared" si="4"/>
        <v xml:space="preserve"> /  / </v>
      </c>
    </row>
    <row r="107" spans="1:7">
      <c r="A107" s="31"/>
      <c r="B107" s="43">
        <f t="shared" si="2"/>
        <v>102</v>
      </c>
      <c r="C107" s="44"/>
      <c r="D107" s="45"/>
      <c r="E107" s="46"/>
      <c r="F107" s="46"/>
      <c r="G107" s="47" t="str">
        <f t="shared" si="4"/>
        <v xml:space="preserve"> /  / </v>
      </c>
    </row>
    <row r="108" spans="1:7">
      <c r="A108" s="31"/>
      <c r="B108" s="48">
        <f t="shared" si="2"/>
        <v>103</v>
      </c>
      <c r="C108" s="49"/>
      <c r="D108" s="50"/>
      <c r="E108" s="51"/>
      <c r="F108" s="51"/>
      <c r="G108" s="52" t="str">
        <f t="shared" si="4"/>
        <v xml:space="preserve"> /  / </v>
      </c>
    </row>
  </sheetData>
  <mergeCells count="3">
    <mergeCell ref="B2:G2"/>
    <mergeCell ref="B3:G3"/>
    <mergeCell ref="B4:G4"/>
  </mergeCells>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4924F0-92B2-49B5-96EA-7B0298E3B5F5}">
  <sheetPr codeName="Sheet7">
    <tabColor theme="0" tint="-0.499984740745262"/>
  </sheetPr>
  <dimension ref="M8:R17"/>
  <sheetViews>
    <sheetView workbookViewId="0">
      <selection activeCell="K30" sqref="K30"/>
    </sheetView>
  </sheetViews>
  <sheetFormatPr defaultRowHeight="18.75"/>
  <sheetData>
    <row r="8" spans="13:18">
      <c r="M8" s="96">
        <v>1</v>
      </c>
      <c r="R8">
        <f>COUNTIF(M8:M10,M8)</f>
        <v>1</v>
      </c>
    </row>
    <row r="9" spans="13:18">
      <c r="M9" s="96">
        <v>100</v>
      </c>
      <c r="N9">
        <v>98</v>
      </c>
    </row>
    <row r="10" spans="13:18">
      <c r="M10" s="96">
        <v>2</v>
      </c>
    </row>
    <row r="15" spans="13:18">
      <c r="Q15">
        <v>9</v>
      </c>
    </row>
    <row r="16" spans="13:18">
      <c r="Q16">
        <v>9</v>
      </c>
    </row>
    <row r="17" spans="17:17">
      <c r="Q17">
        <v>9</v>
      </c>
    </row>
  </sheetData>
  <phoneticPr fontId="1"/>
  <dataValidations count="1">
    <dataValidation type="custom" allowBlank="1" showInputMessage="1" showErrorMessage="1" errorTitle="Please enter unique numbers." error="1 to 100" promptTitle="Please enter unique numbers." prompt="1 to 100" sqref="M8:M10" xr:uid="{481EBA05-1D91-4C15-8703-444A42B529A6}">
      <formula1>AND(M8&gt;0,M8&lt;101,COUNTIF($M$8:$M$10,$M8)=1)</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update history</vt:lpstr>
      <vt:lpstr>instruction manual</vt:lpstr>
      <vt:lpstr>Itinerary</vt:lpstr>
      <vt:lpstr>material</vt:lpstr>
      <vt:lpstr>ref_list</vt:lpstr>
      <vt:lpstr>ref_fixedCharacters</vt:lpstr>
      <vt:lpstr>実験場</vt:lpstr>
      <vt:lpstr>Itinerary!Print_Area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2024-02-17T04:10:57Z</cp:lastPrinted>
  <dcterms:created xsi:type="dcterms:W3CDTF">2015-06-05T18:19:34Z</dcterms:created>
  <dcterms:modified xsi:type="dcterms:W3CDTF">2024-02-17T04:22:35Z</dcterms:modified>
</cp:coreProperties>
</file>