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08-2020\"/>
    </mc:Choice>
  </mc:AlternateContent>
  <bookViews>
    <workbookView xWindow="0" yWindow="0" windowWidth="28800" windowHeight="12330" activeTab="10"/>
  </bookViews>
  <sheets>
    <sheet name="Đông 83" sheetId="2" r:id="rId1"/>
    <sheet name="Hùng 79" sheetId="3" r:id="rId2"/>
    <sheet name="Phúc 08" sheetId="4" r:id="rId3"/>
    <sheet name="Nguyên 94" sheetId="5" r:id="rId4"/>
    <sheet name="Tuấn 88" sheetId="6" r:id="rId5"/>
    <sheet name="Huyên 59" sheetId="7" r:id="rId6"/>
    <sheet name="Sơn 16" sheetId="8" r:id="rId7"/>
    <sheet name="Đại 38" sheetId="9" r:id="rId8"/>
    <sheet name="Kiên 98" sheetId="10" r:id="rId9"/>
    <sheet name="Nghiệp 69" sheetId="11" r:id="rId10"/>
    <sheet name="Dần 09" sheetId="12" r:id="rId11"/>
    <sheet name="Bảng Lương Mẫu" sheetId="1" r:id="rId12"/>
  </sheets>
  <definedNames>
    <definedName name="_xlnm.Print_Area" localSheetId="11">'Bảng Lương Mẫu'!$A$1:$J$28</definedName>
    <definedName name="_xlnm.Print_Area" localSheetId="10">'Dần 09'!$A$1:$J$28</definedName>
    <definedName name="_xlnm.Print_Area" localSheetId="7">'Đại 38'!$A$1:$J$28</definedName>
    <definedName name="_xlnm.Print_Area" localSheetId="0">'Đông 83'!$A$1:$J$28</definedName>
    <definedName name="_xlnm.Print_Area" localSheetId="1">'Hùng 79'!$A$1:$J$28</definedName>
    <definedName name="_xlnm.Print_Area" localSheetId="5">'Huyên 59'!$A$1:$J$28</definedName>
    <definedName name="_xlnm.Print_Area" localSheetId="8">'Kiên 98'!$A$1:$J$28</definedName>
    <definedName name="_xlnm.Print_Area" localSheetId="9">'Nghiệp 69'!$A$1:$J$28</definedName>
    <definedName name="_xlnm.Print_Area" localSheetId="3">'Nguyên 94'!$A$1:$J$28</definedName>
    <definedName name="_xlnm.Print_Area" localSheetId="2">'Phúc 08'!$A$1:$J$28</definedName>
    <definedName name="_xlnm.Print_Area" localSheetId="6">'Sơn 16'!$A$1:$J$28</definedName>
    <definedName name="_xlnm.Print_Area" localSheetId="4">'Tuấn 88'!$A$1:$J$28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2" l="1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G3" i="12"/>
  <c r="F3" i="12"/>
  <c r="D3" i="12"/>
  <c r="D22" i="12" s="1"/>
  <c r="F22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G3" i="11"/>
  <c r="F3" i="11"/>
  <c r="D3" i="11"/>
  <c r="D22" i="11" s="1"/>
  <c r="F22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G3" i="10"/>
  <c r="F3" i="10"/>
  <c r="D3" i="10"/>
  <c r="D22" i="10" s="1"/>
  <c r="F22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G3" i="9"/>
  <c r="F3" i="9"/>
  <c r="D3" i="9"/>
  <c r="D22" i="9" s="1"/>
  <c r="F22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G3" i="8"/>
  <c r="F3" i="8"/>
  <c r="D3" i="8"/>
  <c r="D22" i="8" s="1"/>
  <c r="F22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G3" i="7"/>
  <c r="F3" i="7"/>
  <c r="D3" i="7"/>
  <c r="D22" i="7" s="1"/>
  <c r="F22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G3" i="6"/>
  <c r="F3" i="6"/>
  <c r="D3" i="6"/>
  <c r="D22" i="6" s="1"/>
  <c r="F22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G3" i="5"/>
  <c r="F3" i="5"/>
  <c r="D3" i="5"/>
  <c r="D22" i="5" s="1"/>
  <c r="F22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3" i="4"/>
  <c r="F3" i="4"/>
  <c r="D3" i="4"/>
  <c r="D22" i="4" s="1"/>
  <c r="F22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G3" i="3"/>
  <c r="F3" i="3"/>
  <c r="D3" i="3"/>
  <c r="D22" i="3" s="1"/>
  <c r="F22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G3" i="2"/>
  <c r="F3" i="2"/>
  <c r="D3" i="2"/>
  <c r="D22" i="2" s="1"/>
  <c r="H3" i="1"/>
  <c r="E3" i="3" l="1"/>
  <c r="E22" i="3" s="1"/>
  <c r="E3" i="12"/>
  <c r="E22" i="12" s="1"/>
  <c r="G22" i="12" s="1"/>
  <c r="H22" i="12" s="1"/>
  <c r="H3" i="12"/>
  <c r="E3" i="11"/>
  <c r="E22" i="11" s="1"/>
  <c r="G22" i="11" s="1"/>
  <c r="H22" i="11" s="1"/>
  <c r="E3" i="10"/>
  <c r="E22" i="10" s="1"/>
  <c r="G22" i="10" s="1"/>
  <c r="H22" i="10" s="1"/>
  <c r="E3" i="9"/>
  <c r="E22" i="9" s="1"/>
  <c r="G22" i="9" s="1"/>
  <c r="H22" i="9" s="1"/>
  <c r="E3" i="8"/>
  <c r="E22" i="8" s="1"/>
  <c r="G22" i="8" s="1"/>
  <c r="H22" i="8" s="1"/>
  <c r="E3" i="7"/>
  <c r="E22" i="7" s="1"/>
  <c r="G22" i="7" s="1"/>
  <c r="H22" i="7" s="1"/>
  <c r="E3" i="6"/>
  <c r="E22" i="6" s="1"/>
  <c r="G22" i="6" s="1"/>
  <c r="H22" i="6" s="1"/>
  <c r="E3" i="5"/>
  <c r="E22" i="5" s="1"/>
  <c r="G22" i="5" s="1"/>
  <c r="H22" i="5" s="1"/>
  <c r="E3" i="4"/>
  <c r="H3" i="4" s="1"/>
  <c r="G22" i="3"/>
  <c r="H22" i="3" s="1"/>
  <c r="H3" i="3"/>
  <c r="E3" i="2"/>
  <c r="E22" i="2" s="1"/>
  <c r="G22" i="2" s="1"/>
  <c r="H22" i="2" s="1"/>
  <c r="H3" i="6" l="1"/>
  <c r="H3" i="9"/>
  <c r="H3" i="10"/>
  <c r="H3" i="5"/>
  <c r="E22" i="4"/>
  <c r="G22" i="4" s="1"/>
  <c r="H22" i="4" s="1"/>
  <c r="H3" i="11"/>
  <c r="H3" i="8"/>
  <c r="H3" i="7"/>
  <c r="H3" i="2"/>
  <c r="G3" i="1" l="1"/>
  <c r="D3" i="1"/>
  <c r="F3" i="1" l="1"/>
  <c r="E3" i="1"/>
  <c r="D22" i="1"/>
  <c r="F22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  <c r="E22" i="1" l="1"/>
  <c r="G22" i="1" s="1"/>
  <c r="H22" i="1" s="1"/>
</calcChain>
</file>

<file path=xl/sharedStrings.xml><?xml version="1.0" encoding="utf-8"?>
<sst xmlns="http://schemas.openxmlformats.org/spreadsheetml/2006/main" count="514" uniqueCount="110">
  <si>
    <t xml:space="preserve">Họ Tên : </t>
  </si>
  <si>
    <t>TCP / 50%</t>
  </si>
  <si>
    <t xml:space="preserve"> Tổng D.Thu</t>
  </si>
  <si>
    <t>% DT</t>
  </si>
  <si>
    <t>Tổng Nợ</t>
  </si>
  <si>
    <t>TT</t>
  </si>
  <si>
    <t>Ngày</t>
  </si>
  <si>
    <t>D.Thu</t>
  </si>
  <si>
    <t>Nợ</t>
  </si>
  <si>
    <t>Thực Nộp</t>
  </si>
  <si>
    <t>Chi phí</t>
  </si>
  <si>
    <t>Chú Thích</t>
  </si>
  <si>
    <t>Ghi Chú</t>
  </si>
  <si>
    <t>N.Liệu (LX)</t>
  </si>
  <si>
    <t>Rửa Xe(LX)</t>
  </si>
  <si>
    <t>C.Đoàn(LX)</t>
  </si>
  <si>
    <t>Đàm</t>
  </si>
  <si>
    <t>Định Vị/Tháng</t>
  </si>
  <si>
    <t>B.H Dân Sự</t>
  </si>
  <si>
    <t>B.H Vật Chất(LX)</t>
  </si>
  <si>
    <t>THƯỞNG</t>
  </si>
  <si>
    <t>PHẠT</t>
  </si>
  <si>
    <t>Chi phí (LX)</t>
  </si>
  <si>
    <t xml:space="preserve">BKS : </t>
  </si>
  <si>
    <t>Lái Xe Ký Nhận :</t>
  </si>
  <si>
    <t>Thực Lĩnh ( LX )</t>
  </si>
  <si>
    <t>Tổng D.Thu</t>
  </si>
  <si>
    <t>% Lái Xe</t>
  </si>
  <si>
    <t xml:space="preserve"> TCP 100%</t>
  </si>
  <si>
    <t>Cổ Phần Ký Nhận :</t>
  </si>
  <si>
    <t xml:space="preserve">Bảng Quyết Toán Xe Cổ Phần Tháng </t>
  </si>
  <si>
    <t>Tổng doanh thu trong tháng   &lt; 17Tr hưởng  43%</t>
  </si>
  <si>
    <t>Tổng doanh thu trong tháng &gt;= 17Tr đến &lt; 25Tr hưởng 45%</t>
  </si>
  <si>
    <t>Tổng doanh thu trong tháng &gt;=25Tr đến &lt;30Tr hưởng  47%</t>
  </si>
  <si>
    <t>Tổng doanh thu trong tháng &gt;=30Tr trở lên hưởng  49%</t>
  </si>
  <si>
    <t>VP TAXI MY SƠN, Ngày: …..Tháng …..Năm 2020</t>
  </si>
  <si>
    <t>Chi Phí  Vào Xe</t>
  </si>
  <si>
    <t>Bảng Lương Lái Xe Tháng 08/2020</t>
  </si>
  <si>
    <t>Họ Tên : ĐOÀN ĐỨC ĐÔNG</t>
  </si>
  <si>
    <t>BKS : 15A-37549</t>
  </si>
  <si>
    <t>17h/30/07 - 19h/02/08</t>
  </si>
  <si>
    <t>02 - 05</t>
  </si>
  <si>
    <t>05 - 10</t>
  </si>
  <si>
    <t>Họ Tên : TRẦN VĂN HÙNG</t>
  </si>
  <si>
    <t>BKS : 15A-37804</t>
  </si>
  <si>
    <t>21h15/31/07 - 22h25/03/08</t>
  </si>
  <si>
    <t>22h 03 - 15h 05</t>
  </si>
  <si>
    <t>05 - 10 16h30'</t>
  </si>
  <si>
    <t>Họ Tên :  Nguyễn Văn Phúc</t>
  </si>
  <si>
    <t>BKS : 15A-19113</t>
  </si>
  <si>
    <t>01-02</t>
  </si>
  <si>
    <t>03-04</t>
  </si>
  <si>
    <t>05-07</t>
  </si>
  <si>
    <t>07-08</t>
  </si>
  <si>
    <t>sửa xe gara Đạo</t>
  </si>
  <si>
    <t>Gạt mưa</t>
  </si>
  <si>
    <t>Họ Tên : Nguyễn X Nguyên</t>
  </si>
  <si>
    <t>BKS : 15A-28769</t>
  </si>
  <si>
    <t>31/07-05/08</t>
  </si>
  <si>
    <t>05 - 10 7h30'</t>
  </si>
  <si>
    <t>Họ Tên : Lại Văn Tuấn</t>
  </si>
  <si>
    <t>BKS : 15A-26087</t>
  </si>
  <si>
    <t>31/07 - 05/08</t>
  </si>
  <si>
    <t xml:space="preserve">05-10 13h46' </t>
  </si>
  <si>
    <t>Họ Tên : Đoàn Văn Huyên</t>
  </si>
  <si>
    <t>BKS : 15A- 19302</t>
  </si>
  <si>
    <t>30/07 - 05/08</t>
  </si>
  <si>
    <t>05 - 10 16h51'</t>
  </si>
  <si>
    <t>Họ Tên : Phạm Văn Sơn</t>
  </si>
  <si>
    <t>BKS : 15A-29697</t>
  </si>
  <si>
    <t>05-10 7h40'</t>
  </si>
  <si>
    <t>Họ Tên : Nguyễn Văn Đại</t>
  </si>
  <si>
    <t>BKS : 15A-35085</t>
  </si>
  <si>
    <t>30/07 - 8h11' 05/08</t>
  </si>
  <si>
    <t>05 - 10 10h35'</t>
  </si>
  <si>
    <t>Họ Tên : Phạm Văn Kiên</t>
  </si>
  <si>
    <t>BKS : 15A-19478</t>
  </si>
  <si>
    <t>31/07 - 01/08</t>
  </si>
  <si>
    <t>03 - 05</t>
  </si>
  <si>
    <t>Họ Tên : Vũ Văn Nghiệp</t>
  </si>
  <si>
    <t>BKS : 15A-19449</t>
  </si>
  <si>
    <t>30/07 - 02/08 10h26'</t>
  </si>
  <si>
    <t>02 - 03 21h20</t>
  </si>
  <si>
    <t>03 - 05 15h51</t>
  </si>
  <si>
    <t>05 - 10 10h</t>
  </si>
  <si>
    <t>Thay dầu + lọc</t>
  </si>
  <si>
    <t>Thay 02 lốp</t>
  </si>
  <si>
    <t>KM 404150</t>
  </si>
  <si>
    <t>Họ Tên :  Đinh Khắc Dần</t>
  </si>
  <si>
    <t>BKS : 15A-38990</t>
  </si>
  <si>
    <t xml:space="preserve">30/07 -04/08 11h52' </t>
  </si>
  <si>
    <t>05 - 10 16h18'</t>
  </si>
  <si>
    <t>Thay Dầu + Lọc</t>
  </si>
  <si>
    <t>Thiếu tháng 07 chưa TT</t>
  </si>
  <si>
    <t xml:space="preserve">10 - 15 </t>
  </si>
  <si>
    <t>10 - 15</t>
  </si>
  <si>
    <t>09 - 10</t>
  </si>
  <si>
    <t xml:space="preserve">11 - 12 </t>
  </si>
  <si>
    <t>10 - 16</t>
  </si>
  <si>
    <t>Sửa Xe 15/08</t>
  </si>
  <si>
    <t>15 - 20</t>
  </si>
  <si>
    <t xml:space="preserve">15 - 20 </t>
  </si>
  <si>
    <t>Thay bóng đèn</t>
  </si>
  <si>
    <t>15 - 19</t>
  </si>
  <si>
    <t>Thay 01 lốp</t>
  </si>
  <si>
    <t>16 - 20</t>
  </si>
  <si>
    <t>Tổng doanh thu trong tháng   &lt; 17Tr LX hưởng  43%</t>
  </si>
  <si>
    <t>Tổng doanh thu trong tháng &gt;= 17Tr đến &lt; 25Tr LX hưởng 45%</t>
  </si>
  <si>
    <t>Tổng doanh thu trong tháng &gt;=25Tr đến &lt;30Tr LX hưởng  47%</t>
  </si>
  <si>
    <t>Tổng doanh thu trong tháng &gt;=30Tr trở lên LX hưởng  49%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</si>
</sst>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₫_-;\-* #,##0.00\ _₫_-;_-* &quot;-&quot;??\ _₫_-;_-@_-"/>
    <numFmt numFmtId="164" formatCode="_-* #,##0\ _₫_-;\-* #,##0\ _₫_-;_-* &quot;-&quot;??\ _₫_-;_-@_-"/>
  </numFmts>
  <fonts count="11" x14ac:knownFonts="1">
    <font>
      <sz val="11"/>
      <color theme="1"/>
      <name val="Calibri"/>
      <family val="2"/>
      <charset val="163"/>
      <scheme val="minor"/>
    </font>
    <font>
      <sz val="12"/>
      <name val="Times New Roman"/>
      <family val="1"/>
    </font>
    <font>
      <b/>
      <sz val="12"/>
      <name val="Times New Roman"/>
      <family val="1"/>
      <charset val="163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  <charset val="163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2"/>
      <name val="Times New Roman"/>
      <family val="1"/>
    </font>
    <font>
      <sz val="10"/>
      <color rgb="FF000099"/>
      <name val="Times New Roman"/>
      <family val="1"/>
    </font>
    <font>
      <sz val="11"/>
      <color theme="1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98">
    <xf numFmtId="0" fontId="0" fillId="0" borderId="0" xfId="0"/>
    <xf numFmtId="164" fontId="5" fillId="0" borderId="4" xfId="2" applyNumberFormat="1" applyFont="1" applyBorder="1" applyAlignment="1">
      <alignment horizontal="center" vertical="center"/>
    </xf>
    <xf numFmtId="0" fontId="1" fillId="0" borderId="0" xfId="1"/>
    <xf numFmtId="0" fontId="5" fillId="0" borderId="4" xfId="1" applyFont="1" applyBorder="1" applyAlignment="1">
      <alignment horizontal="center" vertical="center"/>
    </xf>
    <xf numFmtId="164" fontId="5" fillId="0" borderId="4" xfId="2" quotePrefix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/>
    </xf>
    <xf numFmtId="164" fontId="2" fillId="0" borderId="4" xfId="2" applyNumberFormat="1" applyFont="1" applyBorder="1" applyAlignment="1">
      <alignment horizontal="center"/>
    </xf>
    <xf numFmtId="0" fontId="1" fillId="0" borderId="4" xfId="1" applyBorder="1"/>
    <xf numFmtId="164" fontId="3" fillId="0" borderId="4" xfId="2" applyNumberFormat="1" applyFont="1" applyBorder="1" applyAlignment="1">
      <alignment horizontal="center"/>
    </xf>
    <xf numFmtId="164" fontId="3" fillId="0" borderId="4" xfId="2" applyNumberFormat="1" applyFont="1" applyBorder="1"/>
    <xf numFmtId="0" fontId="1" fillId="0" borderId="0" xfId="1" applyBorder="1"/>
    <xf numFmtId="0" fontId="1" fillId="0" borderId="0" xfId="1" applyBorder="1" applyAlignment="1">
      <alignment horizontal="center"/>
    </xf>
    <xf numFmtId="0" fontId="1" fillId="0" borderId="0" xfId="1" applyAlignment="1">
      <alignment horizontal="center"/>
    </xf>
    <xf numFmtId="0" fontId="4" fillId="0" borderId="6" xfId="1" applyFont="1" applyBorder="1" applyAlignment="1">
      <alignment horizontal="center" vertical="center"/>
    </xf>
    <xf numFmtId="0" fontId="1" fillId="0" borderId="8" xfId="1" applyBorder="1"/>
    <xf numFmtId="0" fontId="5" fillId="0" borderId="5" xfId="1" applyFont="1" applyBorder="1" applyAlignment="1">
      <alignment horizontal="center" vertical="center"/>
    </xf>
    <xf numFmtId="164" fontId="3" fillId="0" borderId="0" xfId="2" applyNumberFormat="1" applyFont="1" applyBorder="1"/>
    <xf numFmtId="0" fontId="6" fillId="0" borderId="0" xfId="1" applyFont="1" applyBorder="1" applyAlignment="1">
      <alignment horizontal="left" vertical="center"/>
    </xf>
    <xf numFmtId="164" fontId="5" fillId="0" borderId="7" xfId="1" applyNumberFormat="1" applyFont="1" applyBorder="1" applyAlignment="1">
      <alignment vertical="center"/>
    </xf>
    <xf numFmtId="0" fontId="6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1" xfId="1" applyBorder="1"/>
    <xf numFmtId="0" fontId="6" fillId="0" borderId="0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164" fontId="4" fillId="0" borderId="6" xfId="2" applyNumberFormat="1" applyFont="1" applyBorder="1" applyAlignment="1">
      <alignment horizontal="center" vertical="center"/>
    </xf>
    <xf numFmtId="164" fontId="4" fillId="0" borderId="5" xfId="2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1" fillId="0" borderId="14" xfId="1" applyBorder="1"/>
    <xf numFmtId="0" fontId="1" fillId="0" borderId="7" xfId="1" applyBorder="1"/>
    <xf numFmtId="0" fontId="1" fillId="0" borderId="13" xfId="1" applyBorder="1"/>
    <xf numFmtId="0" fontId="7" fillId="0" borderId="0" xfId="1" applyFont="1" applyBorder="1" applyAlignment="1">
      <alignment vertical="center"/>
    </xf>
    <xf numFmtId="0" fontId="1" fillId="0" borderId="0" xfId="1" applyBorder="1" applyAlignment="1">
      <alignment horizontal="center"/>
    </xf>
    <xf numFmtId="0" fontId="5" fillId="0" borderId="5" xfId="1" applyFont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1" fillId="0" borderId="4" xfId="1" applyBorder="1" applyAlignment="1">
      <alignment horizontal="center"/>
    </xf>
    <xf numFmtId="164" fontId="3" fillId="0" borderId="0" xfId="3" applyNumberFormat="1" applyFont="1"/>
    <xf numFmtId="164" fontId="3" fillId="3" borderId="4" xfId="2" applyNumberFormat="1" applyFont="1" applyFill="1" applyBorder="1"/>
    <xf numFmtId="0" fontId="3" fillId="3" borderId="4" xfId="1" applyFont="1" applyFill="1" applyBorder="1" applyAlignment="1">
      <alignment horizontal="center"/>
    </xf>
    <xf numFmtId="164" fontId="3" fillId="2" borderId="4" xfId="2" applyNumberFormat="1" applyFont="1" applyFill="1" applyBorder="1"/>
    <xf numFmtId="0" fontId="3" fillId="2" borderId="4" xfId="1" applyFont="1" applyFill="1" applyBorder="1" applyAlignment="1">
      <alignment horizontal="center"/>
    </xf>
    <xf numFmtId="0" fontId="2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top"/>
    </xf>
    <xf numFmtId="0" fontId="6" fillId="0" borderId="12" xfId="1" applyFont="1" applyBorder="1" applyAlignment="1">
      <alignment horizontal="center" vertical="top"/>
    </xf>
    <xf numFmtId="0" fontId="6" fillId="0" borderId="11" xfId="1" applyFont="1" applyBorder="1" applyAlignment="1">
      <alignment horizontal="center" vertical="top"/>
    </xf>
    <xf numFmtId="0" fontId="6" fillId="0" borderId="14" xfId="1" applyFont="1" applyBorder="1" applyAlignment="1">
      <alignment horizontal="center" vertical="top"/>
    </xf>
    <xf numFmtId="0" fontId="5" fillId="0" borderId="5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164" fontId="2" fillId="0" borderId="5" xfId="2" applyNumberFormat="1" applyFont="1" applyBorder="1" applyAlignment="1">
      <alignment horizontal="center"/>
    </xf>
    <xf numFmtId="164" fontId="2" fillId="0" borderId="12" xfId="2" applyNumberFormat="1" applyFont="1" applyBorder="1" applyAlignment="1">
      <alignment horizontal="center"/>
    </xf>
    <xf numFmtId="49" fontId="3" fillId="0" borderId="1" xfId="2" applyNumberFormat="1" applyFont="1" applyBorder="1" applyAlignment="1">
      <alignment horizontal="center"/>
    </xf>
    <xf numFmtId="49" fontId="3" fillId="0" borderId="3" xfId="2" applyNumberFormat="1" applyFont="1" applyBorder="1" applyAlignment="1">
      <alignment horizontal="center"/>
    </xf>
    <xf numFmtId="49" fontId="3" fillId="0" borderId="1" xfId="1" applyNumberFormat="1" applyFont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0" fontId="9" fillId="0" borderId="7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49" fontId="3" fillId="0" borderId="4" xfId="1" applyNumberFormat="1" applyFont="1" applyBorder="1" applyAlignment="1">
      <alignment horizontal="center"/>
    </xf>
    <xf numFmtId="164" fontId="2" fillId="0" borderId="1" xfId="2" applyNumberFormat="1" applyFont="1" applyBorder="1" applyAlignment="1">
      <alignment horizontal="center"/>
    </xf>
    <xf numFmtId="164" fontId="2" fillId="0" borderId="3" xfId="2" applyNumberFormat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0" fontId="6" fillId="0" borderId="5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15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 wrapText="1"/>
    </xf>
    <xf numFmtId="164" fontId="4" fillId="0" borderId="9" xfId="2" applyNumberFormat="1" applyFont="1" applyBorder="1" applyAlignment="1">
      <alignment horizontal="center" vertical="center"/>
    </xf>
    <xf numFmtId="164" fontId="4" fillId="0" borderId="8" xfId="2" applyNumberFormat="1" applyFont="1" applyBorder="1" applyAlignment="1">
      <alignment horizontal="center" vertical="center"/>
    </xf>
    <xf numFmtId="164" fontId="5" fillId="0" borderId="9" xfId="2" applyNumberFormat="1" applyFont="1" applyBorder="1" applyAlignment="1">
      <alignment horizontal="center" vertical="center"/>
    </xf>
    <xf numFmtId="164" fontId="5" fillId="0" borderId="8" xfId="2" applyNumberFormat="1" applyFont="1" applyBorder="1" applyAlignment="1">
      <alignment horizontal="center" vertical="center"/>
    </xf>
    <xf numFmtId="164" fontId="5" fillId="2" borderId="11" xfId="2" applyNumberFormat="1" applyFont="1" applyFill="1" applyBorder="1" applyAlignment="1">
      <alignment horizontal="center" vertical="center"/>
    </xf>
    <xf numFmtId="164" fontId="5" fillId="2" borderId="7" xfId="2" applyNumberFormat="1" applyFont="1" applyFill="1" applyBorder="1" applyAlignment="1">
      <alignment horizontal="center" vertical="center"/>
    </xf>
    <xf numFmtId="0" fontId="1" fillId="0" borderId="0" xfId="1" applyBorder="1" applyAlignment="1">
      <alignment horizontal="center"/>
    </xf>
    <xf numFmtId="0" fontId="9" fillId="0" borderId="5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8" fillId="0" borderId="0" xfId="1" applyFont="1" applyBorder="1" applyAlignment="1">
      <alignment horizontal="right"/>
    </xf>
    <xf numFmtId="0" fontId="6" fillId="0" borderId="4" xfId="1" applyFont="1" applyBorder="1" applyAlignment="1">
      <alignment horizontal="center"/>
    </xf>
    <xf numFmtId="49" fontId="3" fillId="0" borderId="0" xfId="1" applyNumberFormat="1" applyFont="1" applyBorder="1" applyAlignment="1">
      <alignment horizontal="center"/>
    </xf>
  </cellXfs>
  <cellStyles count="4">
    <cellStyle name="Comma" xfId="3" builtinId="3"/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H11" sqref="H11"/>
    </sheetView>
  </sheetViews>
  <sheetFormatPr defaultRowHeight="15.75" x14ac:dyDescent="0.25"/>
  <cols>
    <col min="1" max="1" width="4.28515625" style="2" customWidth="1"/>
    <col min="2" max="2" width="9.42578125" style="2" customWidth="1"/>
    <col min="3" max="3" width="14.140625" style="2" customWidth="1"/>
    <col min="4" max="4" width="15.5703125" style="2" customWidth="1"/>
    <col min="5" max="5" width="14.7109375" style="2" customWidth="1"/>
    <col min="6" max="6" width="15.5703125" style="2" customWidth="1"/>
    <col min="7" max="7" width="15.140625" style="2" customWidth="1"/>
    <col min="8" max="8" width="15.42578125" style="13" customWidth="1"/>
    <col min="9" max="9" width="15.28515625" style="2" customWidth="1"/>
    <col min="10" max="10" width="9.140625" style="2"/>
    <col min="11" max="11" width="9.140625" style="11"/>
    <col min="12" max="16384" width="9.140625" style="2"/>
  </cols>
  <sheetData>
    <row r="1" spans="1:10" ht="32.25" customHeight="1" x14ac:dyDescent="0.25">
      <c r="A1" s="44" t="s">
        <v>37</v>
      </c>
      <c r="B1" s="45"/>
      <c r="C1" s="45"/>
      <c r="D1" s="45"/>
      <c r="E1" s="45" t="s">
        <v>38</v>
      </c>
      <c r="F1" s="45"/>
      <c r="G1" s="46" t="s">
        <v>39</v>
      </c>
      <c r="H1" s="47"/>
      <c r="I1" s="48" t="s">
        <v>24</v>
      </c>
      <c r="J1" s="49"/>
    </row>
    <row r="2" spans="1:10" ht="37.5" customHeight="1" x14ac:dyDescent="0.25">
      <c r="A2" s="52" t="s">
        <v>20</v>
      </c>
      <c r="B2" s="5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50"/>
      <c r="J2" s="51"/>
    </row>
    <row r="3" spans="1:10" ht="37.5" customHeight="1" x14ac:dyDescent="0.25">
      <c r="A3" s="54"/>
      <c r="B3" s="55"/>
      <c r="C3" s="15"/>
      <c r="D3" s="4">
        <f>SUM(D5:D19)</f>
        <v>12760000</v>
      </c>
      <c r="E3" s="5">
        <f>IF(D3&lt;17000000,D3*43%,IF(AND(D3&gt;=17000000,D3&lt;25000000),D3*45%,IF(AND(D3&gt;=25000000,D3&lt;30000000),D3*47%,IF(D3&gt;=30000000,D3*49%,0))))</f>
        <v>5486800</v>
      </c>
      <c r="F3" s="5">
        <f>G5+G6+G7+G8</f>
        <v>300000</v>
      </c>
      <c r="G3" s="1">
        <f>SUM(E5:E19)</f>
        <v>0</v>
      </c>
      <c r="H3" s="19">
        <f>E3-G3-G5-G6-G7-G8+A3-C3</f>
        <v>5186800</v>
      </c>
      <c r="I3" s="50"/>
      <c r="J3" s="51"/>
    </row>
    <row r="4" spans="1:10" x14ac:dyDescent="0.25">
      <c r="A4" s="37" t="s">
        <v>5</v>
      </c>
      <c r="B4" s="56" t="s">
        <v>6</v>
      </c>
      <c r="C4" s="57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58" t="s">
        <v>12</v>
      </c>
      <c r="J4" s="59"/>
    </row>
    <row r="5" spans="1:10" x14ac:dyDescent="0.25">
      <c r="A5" s="8">
        <v>1</v>
      </c>
      <c r="B5" s="60" t="s">
        <v>40</v>
      </c>
      <c r="C5" s="61"/>
      <c r="D5" s="9">
        <v>3250000</v>
      </c>
      <c r="E5" s="10"/>
      <c r="F5" s="10">
        <f>D5-E5</f>
        <v>3250000</v>
      </c>
      <c r="G5" s="10"/>
      <c r="H5" s="21" t="s">
        <v>13</v>
      </c>
      <c r="I5" s="58"/>
      <c r="J5" s="59"/>
    </row>
    <row r="6" spans="1:10" x14ac:dyDescent="0.25">
      <c r="A6" s="8">
        <v>2</v>
      </c>
      <c r="B6" s="60" t="s">
        <v>41</v>
      </c>
      <c r="C6" s="61"/>
      <c r="D6" s="9">
        <v>1270000</v>
      </c>
      <c r="E6" s="10"/>
      <c r="F6" s="10">
        <f>D6-E6</f>
        <v>1270000</v>
      </c>
      <c r="G6" s="10">
        <v>200000</v>
      </c>
      <c r="H6" s="21" t="s">
        <v>14</v>
      </c>
      <c r="I6" s="58"/>
      <c r="J6" s="59"/>
    </row>
    <row r="7" spans="1:10" x14ac:dyDescent="0.25">
      <c r="A7" s="8">
        <v>3</v>
      </c>
      <c r="B7" s="60" t="s">
        <v>42</v>
      </c>
      <c r="C7" s="61"/>
      <c r="D7" s="9">
        <v>1800000</v>
      </c>
      <c r="E7" s="10"/>
      <c r="F7" s="10">
        <f>D7-E7</f>
        <v>1800000</v>
      </c>
      <c r="G7" s="10">
        <v>100000</v>
      </c>
      <c r="H7" s="21" t="s">
        <v>15</v>
      </c>
      <c r="I7" s="58"/>
      <c r="J7" s="59"/>
    </row>
    <row r="8" spans="1:10" x14ac:dyDescent="0.25">
      <c r="A8" s="8">
        <v>4</v>
      </c>
      <c r="B8" s="62" t="s">
        <v>94</v>
      </c>
      <c r="C8" s="63"/>
      <c r="D8" s="9">
        <v>2380000</v>
      </c>
      <c r="E8" s="10"/>
      <c r="F8" s="10">
        <f t="shared" ref="F8:F19" si="0">D8-E8</f>
        <v>2380000</v>
      </c>
      <c r="H8" s="21" t="s">
        <v>19</v>
      </c>
      <c r="I8" s="58"/>
      <c r="J8" s="59"/>
    </row>
    <row r="9" spans="1:10" x14ac:dyDescent="0.25">
      <c r="A9" s="8">
        <v>5</v>
      </c>
      <c r="B9" s="62" t="s">
        <v>101</v>
      </c>
      <c r="C9" s="63"/>
      <c r="D9" s="9">
        <v>4060000</v>
      </c>
      <c r="E9" s="10"/>
      <c r="F9" s="10">
        <f t="shared" si="0"/>
        <v>4060000</v>
      </c>
      <c r="G9" s="10">
        <v>125000</v>
      </c>
      <c r="H9" s="22" t="s">
        <v>17</v>
      </c>
      <c r="I9" s="58"/>
      <c r="J9" s="59"/>
    </row>
    <row r="10" spans="1:10" x14ac:dyDescent="0.25">
      <c r="A10" s="8">
        <v>6</v>
      </c>
      <c r="B10" s="62"/>
      <c r="C10" s="63"/>
      <c r="D10" s="10"/>
      <c r="E10" s="10"/>
      <c r="F10" s="10">
        <f t="shared" si="0"/>
        <v>0</v>
      </c>
      <c r="G10" s="10">
        <v>3000000</v>
      </c>
      <c r="H10" s="22" t="s">
        <v>16</v>
      </c>
      <c r="I10" s="58"/>
      <c r="J10" s="59"/>
    </row>
    <row r="11" spans="1:10" x14ac:dyDescent="0.25">
      <c r="A11" s="8">
        <v>7</v>
      </c>
      <c r="B11" s="62"/>
      <c r="C11" s="63"/>
      <c r="D11" s="10"/>
      <c r="E11" s="10"/>
      <c r="F11" s="10">
        <f t="shared" si="0"/>
        <v>0</v>
      </c>
      <c r="G11" s="10"/>
      <c r="H11" s="22"/>
      <c r="I11" s="58"/>
      <c r="J11" s="59"/>
    </row>
    <row r="12" spans="1:10" x14ac:dyDescent="0.25">
      <c r="A12" s="8">
        <v>8</v>
      </c>
      <c r="B12" s="62"/>
      <c r="C12" s="63"/>
      <c r="D12" s="10"/>
      <c r="E12" s="10"/>
      <c r="F12" s="10">
        <f t="shared" si="0"/>
        <v>0</v>
      </c>
      <c r="G12" s="10"/>
      <c r="H12" s="22"/>
      <c r="I12" s="58"/>
      <c r="J12" s="59"/>
    </row>
    <row r="13" spans="1:10" x14ac:dyDescent="0.25">
      <c r="A13" s="8">
        <v>9</v>
      </c>
      <c r="B13" s="62"/>
      <c r="C13" s="63"/>
      <c r="D13" s="10"/>
      <c r="E13" s="10"/>
      <c r="F13" s="10">
        <f t="shared" si="0"/>
        <v>0</v>
      </c>
      <c r="G13" s="10"/>
      <c r="H13" s="22"/>
      <c r="I13" s="58"/>
      <c r="J13" s="59"/>
    </row>
    <row r="14" spans="1:10" x14ac:dyDescent="0.25">
      <c r="A14" s="8">
        <v>10</v>
      </c>
      <c r="B14" s="62"/>
      <c r="C14" s="63"/>
      <c r="D14" s="10"/>
      <c r="E14" s="10"/>
      <c r="F14" s="10">
        <f t="shared" si="0"/>
        <v>0</v>
      </c>
      <c r="G14" s="10"/>
      <c r="H14" s="22"/>
      <c r="I14" s="58"/>
      <c r="J14" s="59"/>
    </row>
    <row r="15" spans="1:10" x14ac:dyDescent="0.25">
      <c r="A15" s="8">
        <v>11</v>
      </c>
      <c r="B15" s="62"/>
      <c r="C15" s="63"/>
      <c r="D15" s="10"/>
      <c r="E15" s="10"/>
      <c r="F15" s="10">
        <f t="shared" si="0"/>
        <v>0</v>
      </c>
      <c r="G15" s="10"/>
      <c r="H15" s="22"/>
      <c r="I15" s="58"/>
      <c r="J15" s="59"/>
    </row>
    <row r="16" spans="1:10" x14ac:dyDescent="0.25">
      <c r="A16" s="8">
        <v>12</v>
      </c>
      <c r="B16" s="62"/>
      <c r="C16" s="63"/>
      <c r="D16" s="10"/>
      <c r="E16" s="10"/>
      <c r="F16" s="10">
        <f t="shared" si="0"/>
        <v>0</v>
      </c>
      <c r="G16" s="10"/>
      <c r="H16" s="22"/>
      <c r="I16" s="58"/>
      <c r="J16" s="59"/>
    </row>
    <row r="17" spans="1:11" x14ac:dyDescent="0.25">
      <c r="A17" s="8">
        <v>13</v>
      </c>
      <c r="B17" s="62"/>
      <c r="C17" s="63"/>
      <c r="D17" s="10"/>
      <c r="E17" s="10"/>
      <c r="F17" s="10">
        <f t="shared" si="0"/>
        <v>0</v>
      </c>
      <c r="G17" s="10"/>
      <c r="H17" s="22"/>
      <c r="I17" s="58"/>
      <c r="J17" s="59"/>
    </row>
    <row r="18" spans="1:11" x14ac:dyDescent="0.25">
      <c r="A18" s="8">
        <v>14</v>
      </c>
      <c r="B18" s="62"/>
      <c r="C18" s="63"/>
      <c r="D18" s="10"/>
      <c r="E18" s="10"/>
      <c r="F18" s="10">
        <f t="shared" si="0"/>
        <v>0</v>
      </c>
      <c r="G18" s="10"/>
      <c r="H18" s="22"/>
      <c r="I18" s="58"/>
      <c r="J18" s="59"/>
    </row>
    <row r="19" spans="1:11" x14ac:dyDescent="0.25">
      <c r="A19" s="8">
        <v>15</v>
      </c>
      <c r="B19" s="67"/>
      <c r="C19" s="67"/>
      <c r="D19" s="10"/>
      <c r="E19" s="10"/>
      <c r="F19" s="10">
        <f t="shared" si="0"/>
        <v>0</v>
      </c>
      <c r="G19" s="10"/>
      <c r="H19" s="22"/>
      <c r="I19" s="68"/>
      <c r="J19" s="69"/>
    </row>
    <row r="20" spans="1:11" x14ac:dyDescent="0.25">
      <c r="A20" s="11"/>
      <c r="B20" s="70"/>
      <c r="C20" s="70"/>
      <c r="D20" s="17"/>
      <c r="E20" s="17"/>
      <c r="F20" s="17"/>
      <c r="G20" s="17"/>
      <c r="H20" s="34"/>
      <c r="I20" s="71" t="s">
        <v>29</v>
      </c>
      <c r="J20" s="72"/>
    </row>
    <row r="21" spans="1:11" s="25" customFormat="1" x14ac:dyDescent="0.25">
      <c r="A21" s="73" t="s">
        <v>30</v>
      </c>
      <c r="B21" s="74"/>
      <c r="C21" s="7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76"/>
      <c r="B22" s="77"/>
      <c r="C22" s="78"/>
      <c r="D22" s="82">
        <f>D3</f>
        <v>12760000</v>
      </c>
      <c r="E22" s="82">
        <f>E3</f>
        <v>5486800</v>
      </c>
      <c r="F22" s="82">
        <f>SUM(G9:G19)</f>
        <v>3125000</v>
      </c>
      <c r="G22" s="84">
        <f>D22-E22-F22</f>
        <v>4148200</v>
      </c>
      <c r="H22" s="86">
        <f>G22/2</f>
        <v>2074100</v>
      </c>
      <c r="I22" s="23"/>
      <c r="J22" s="30"/>
    </row>
    <row r="23" spans="1:11" x14ac:dyDescent="0.25">
      <c r="A23" s="79"/>
      <c r="B23" s="80"/>
      <c r="C23" s="81"/>
      <c r="D23" s="83"/>
      <c r="E23" s="83"/>
      <c r="F23" s="83"/>
      <c r="G23" s="85"/>
      <c r="H23" s="87"/>
      <c r="I23" s="23"/>
      <c r="J23" s="30"/>
    </row>
    <row r="24" spans="1:11" x14ac:dyDescent="0.25">
      <c r="A24" s="11"/>
      <c r="B24" s="88"/>
      <c r="C24" s="8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89" t="s">
        <v>31</v>
      </c>
      <c r="C25" s="90"/>
      <c r="D25" s="90"/>
      <c r="E25" s="90"/>
      <c r="F25" s="91"/>
      <c r="I25" s="31"/>
      <c r="J25" s="32"/>
    </row>
    <row r="26" spans="1:11" ht="18.75" customHeight="1" x14ac:dyDescent="0.25">
      <c r="A26" s="33"/>
      <c r="B26" s="92" t="s">
        <v>32</v>
      </c>
      <c r="C26" s="93"/>
      <c r="D26" s="93"/>
      <c r="E26" s="93"/>
      <c r="F26" s="94"/>
    </row>
    <row r="27" spans="1:11" ht="18.75" customHeight="1" x14ac:dyDescent="0.25">
      <c r="A27" s="33"/>
      <c r="B27" s="92" t="s">
        <v>33</v>
      </c>
      <c r="C27" s="93"/>
      <c r="D27" s="93"/>
      <c r="E27" s="93"/>
      <c r="F27" s="94"/>
      <c r="G27" s="95" t="s">
        <v>35</v>
      </c>
      <c r="H27" s="95"/>
      <c r="I27" s="95"/>
      <c r="J27" s="95"/>
    </row>
    <row r="28" spans="1:11" ht="18.75" customHeight="1" x14ac:dyDescent="0.25">
      <c r="A28" s="11"/>
      <c r="B28" s="64" t="s">
        <v>34</v>
      </c>
      <c r="C28" s="65"/>
      <c r="D28" s="65"/>
      <c r="E28" s="65"/>
      <c r="F28" s="6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D1"/>
    <mergeCell ref="E1:F1"/>
    <mergeCell ref="G1:H1"/>
    <mergeCell ref="I1:J3"/>
    <mergeCell ref="A2:B2"/>
    <mergeCell ref="A3:B3"/>
  </mergeCells>
  <pageMargins left="0.25" right="0.25" top="0.75" bottom="0.73" header="0.3" footer="0.1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G12" sqref="G12"/>
    </sheetView>
  </sheetViews>
  <sheetFormatPr defaultRowHeight="15.75" x14ac:dyDescent="0.25"/>
  <cols>
    <col min="1" max="1" width="4.28515625" style="2" customWidth="1"/>
    <col min="2" max="2" width="9.42578125" style="2" customWidth="1"/>
    <col min="3" max="3" width="14.140625" style="2" customWidth="1"/>
    <col min="4" max="4" width="15.5703125" style="2" customWidth="1"/>
    <col min="5" max="5" width="14.7109375" style="2" customWidth="1"/>
    <col min="6" max="6" width="15.5703125" style="2" customWidth="1"/>
    <col min="7" max="7" width="15.140625" style="2" customWidth="1"/>
    <col min="8" max="8" width="15.42578125" style="13" customWidth="1"/>
    <col min="9" max="9" width="15.28515625" style="2" customWidth="1"/>
    <col min="10" max="10" width="9.140625" style="2"/>
    <col min="11" max="11" width="9.140625" style="11"/>
    <col min="12" max="16384" width="9.140625" style="2"/>
  </cols>
  <sheetData>
    <row r="1" spans="1:10" ht="32.25" customHeight="1" x14ac:dyDescent="0.25">
      <c r="A1" s="44" t="s">
        <v>37</v>
      </c>
      <c r="B1" s="45"/>
      <c r="C1" s="45"/>
      <c r="D1" s="45"/>
      <c r="E1" s="45" t="s">
        <v>79</v>
      </c>
      <c r="F1" s="45"/>
      <c r="G1" s="46" t="s">
        <v>80</v>
      </c>
      <c r="H1" s="47"/>
      <c r="I1" s="48" t="s">
        <v>24</v>
      </c>
      <c r="J1" s="49"/>
    </row>
    <row r="2" spans="1:10" ht="37.5" customHeight="1" x14ac:dyDescent="0.25">
      <c r="A2" s="52" t="s">
        <v>20</v>
      </c>
      <c r="B2" s="5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50"/>
      <c r="J2" s="51"/>
    </row>
    <row r="3" spans="1:10" ht="37.5" customHeight="1" x14ac:dyDescent="0.25">
      <c r="A3" s="54"/>
      <c r="B3" s="55"/>
      <c r="C3" s="15"/>
      <c r="D3" s="4">
        <f>SUM(D5:D19)</f>
        <v>21145000</v>
      </c>
      <c r="E3" s="5">
        <f>IF(D3&lt;17000000,D3*43%,IF(AND(D3&gt;=17000000,D3&lt;25000000),D3*45%,IF(AND(D3&gt;=25000000,D3&lt;30000000),D3*47%,IF(D3&gt;=30000000,D3*49%,0))))</f>
        <v>9515250</v>
      </c>
      <c r="F3" s="5">
        <f>G5+G6+G7+G8</f>
        <v>300000</v>
      </c>
      <c r="G3" s="1">
        <f>SUM(E5:E19)</f>
        <v>500000</v>
      </c>
      <c r="H3" s="19">
        <f>E3-G3-G5-G6-G7-G8+A3-C3</f>
        <v>8715250</v>
      </c>
      <c r="I3" s="50"/>
      <c r="J3" s="51"/>
    </row>
    <row r="4" spans="1:10" x14ac:dyDescent="0.25">
      <c r="A4" s="37" t="s">
        <v>5</v>
      </c>
      <c r="B4" s="56" t="s">
        <v>6</v>
      </c>
      <c r="C4" s="57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58" t="s">
        <v>12</v>
      </c>
      <c r="J4" s="59"/>
    </row>
    <row r="5" spans="1:10" x14ac:dyDescent="0.25">
      <c r="A5" s="8">
        <v>1</v>
      </c>
      <c r="B5" s="60" t="s">
        <v>81</v>
      </c>
      <c r="C5" s="61"/>
      <c r="D5" s="9">
        <v>2290000</v>
      </c>
      <c r="E5" s="10"/>
      <c r="F5" s="10">
        <f>D5-E5</f>
        <v>2290000</v>
      </c>
      <c r="G5" s="10"/>
      <c r="H5" s="21" t="s">
        <v>13</v>
      </c>
      <c r="I5" s="58"/>
      <c r="J5" s="59"/>
    </row>
    <row r="6" spans="1:10" x14ac:dyDescent="0.25">
      <c r="A6" s="8">
        <v>2</v>
      </c>
      <c r="B6" s="60" t="s">
        <v>82</v>
      </c>
      <c r="C6" s="61"/>
      <c r="D6" s="9">
        <v>2710000</v>
      </c>
      <c r="E6" s="10"/>
      <c r="F6" s="10">
        <f t="shared" ref="F6:F19" si="0">D6-E6</f>
        <v>2710000</v>
      </c>
      <c r="G6" s="10">
        <v>200000</v>
      </c>
      <c r="H6" s="21" t="s">
        <v>14</v>
      </c>
      <c r="I6" s="58"/>
      <c r="J6" s="59"/>
    </row>
    <row r="7" spans="1:10" x14ac:dyDescent="0.25">
      <c r="A7" s="8">
        <v>3</v>
      </c>
      <c r="B7" s="60" t="s">
        <v>83</v>
      </c>
      <c r="C7" s="61"/>
      <c r="D7" s="9">
        <v>1500000</v>
      </c>
      <c r="E7" s="10"/>
      <c r="F7" s="10">
        <f t="shared" si="0"/>
        <v>1500000</v>
      </c>
      <c r="G7" s="10">
        <v>100000</v>
      </c>
      <c r="H7" s="21" t="s">
        <v>15</v>
      </c>
      <c r="I7" s="58"/>
      <c r="J7" s="59"/>
    </row>
    <row r="8" spans="1:10" x14ac:dyDescent="0.25">
      <c r="A8" s="8">
        <v>4</v>
      </c>
      <c r="B8" s="60" t="s">
        <v>84</v>
      </c>
      <c r="C8" s="61"/>
      <c r="D8" s="9">
        <v>4335000</v>
      </c>
      <c r="E8" s="10"/>
      <c r="F8" s="10">
        <f t="shared" si="0"/>
        <v>4335000</v>
      </c>
      <c r="H8" s="21" t="s">
        <v>19</v>
      </c>
      <c r="I8" s="58"/>
      <c r="J8" s="59"/>
    </row>
    <row r="9" spans="1:10" x14ac:dyDescent="0.25">
      <c r="A9" s="8">
        <v>5</v>
      </c>
      <c r="B9" s="62" t="s">
        <v>94</v>
      </c>
      <c r="C9" s="63"/>
      <c r="D9" s="9">
        <v>5615000</v>
      </c>
      <c r="E9" s="10">
        <v>500000</v>
      </c>
      <c r="F9" s="10">
        <f t="shared" si="0"/>
        <v>5115000</v>
      </c>
      <c r="G9" s="10">
        <v>125000</v>
      </c>
      <c r="H9" s="22" t="s">
        <v>17</v>
      </c>
      <c r="I9" s="58"/>
      <c r="J9" s="59"/>
    </row>
    <row r="10" spans="1:10" x14ac:dyDescent="0.25">
      <c r="A10" s="8">
        <v>6</v>
      </c>
      <c r="B10" s="62" t="s">
        <v>100</v>
      </c>
      <c r="C10" s="63"/>
      <c r="D10" s="10">
        <v>4695000</v>
      </c>
      <c r="E10" s="10"/>
      <c r="F10" s="10">
        <f t="shared" si="0"/>
        <v>4695000</v>
      </c>
      <c r="G10" s="10">
        <v>3000000</v>
      </c>
      <c r="H10" s="22" t="s">
        <v>16</v>
      </c>
      <c r="I10" s="58"/>
      <c r="J10" s="59"/>
    </row>
    <row r="11" spans="1:10" x14ac:dyDescent="0.25">
      <c r="A11" s="8">
        <v>7</v>
      </c>
      <c r="B11" s="62"/>
      <c r="C11" s="63"/>
      <c r="D11" s="10"/>
      <c r="E11" s="10"/>
      <c r="F11" s="10">
        <f t="shared" si="0"/>
        <v>0</v>
      </c>
      <c r="G11" s="10">
        <v>1425000</v>
      </c>
      <c r="H11" s="22" t="s">
        <v>18</v>
      </c>
      <c r="I11" s="58"/>
      <c r="J11" s="59"/>
    </row>
    <row r="12" spans="1:10" x14ac:dyDescent="0.25">
      <c r="A12" s="8">
        <v>8</v>
      </c>
      <c r="B12" s="62"/>
      <c r="C12" s="63"/>
      <c r="D12" s="10"/>
      <c r="E12" s="10"/>
      <c r="F12" s="10">
        <f t="shared" si="0"/>
        <v>0</v>
      </c>
      <c r="G12" s="10">
        <v>530000</v>
      </c>
      <c r="H12" s="38" t="s">
        <v>85</v>
      </c>
      <c r="I12" s="58" t="s">
        <v>87</v>
      </c>
      <c r="J12" s="59"/>
    </row>
    <row r="13" spans="1:10" x14ac:dyDescent="0.25">
      <c r="A13" s="8">
        <v>9</v>
      </c>
      <c r="B13" s="62"/>
      <c r="C13" s="63"/>
      <c r="D13" s="10"/>
      <c r="E13" s="10"/>
      <c r="F13" s="10">
        <f t="shared" si="0"/>
        <v>0</v>
      </c>
      <c r="G13" s="10">
        <v>1800000</v>
      </c>
      <c r="H13" s="38" t="s">
        <v>86</v>
      </c>
      <c r="I13" s="58"/>
      <c r="J13" s="59"/>
    </row>
    <row r="14" spans="1:10" x14ac:dyDescent="0.25">
      <c r="A14" s="8">
        <v>10</v>
      </c>
      <c r="B14" s="62"/>
      <c r="C14" s="63"/>
      <c r="D14" s="10"/>
      <c r="E14" s="10"/>
      <c r="F14" s="10">
        <f t="shared" si="0"/>
        <v>0</v>
      </c>
      <c r="G14" s="10"/>
      <c r="H14" s="22"/>
      <c r="I14" s="58"/>
      <c r="J14" s="59"/>
    </row>
    <row r="15" spans="1:10" x14ac:dyDescent="0.25">
      <c r="A15" s="8">
        <v>11</v>
      </c>
      <c r="B15" s="62"/>
      <c r="C15" s="63"/>
      <c r="D15" s="10"/>
      <c r="E15" s="10"/>
      <c r="F15" s="10">
        <f t="shared" si="0"/>
        <v>0</v>
      </c>
      <c r="G15" s="10"/>
      <c r="H15" s="22"/>
      <c r="I15" s="58"/>
      <c r="J15" s="59"/>
    </row>
    <row r="16" spans="1:10" x14ac:dyDescent="0.25">
      <c r="A16" s="8">
        <v>12</v>
      </c>
      <c r="B16" s="62"/>
      <c r="C16" s="63"/>
      <c r="D16" s="10"/>
      <c r="E16" s="10"/>
      <c r="F16" s="10">
        <f t="shared" si="0"/>
        <v>0</v>
      </c>
      <c r="G16" s="10"/>
      <c r="H16" s="22"/>
      <c r="I16" s="58"/>
      <c r="J16" s="59"/>
    </row>
    <row r="17" spans="1:11" x14ac:dyDescent="0.25">
      <c r="A17" s="8">
        <v>13</v>
      </c>
      <c r="B17" s="62"/>
      <c r="C17" s="63"/>
      <c r="D17" s="10"/>
      <c r="E17" s="10"/>
      <c r="F17" s="10">
        <f t="shared" si="0"/>
        <v>0</v>
      </c>
      <c r="G17" s="10"/>
      <c r="H17" s="22"/>
      <c r="I17" s="58"/>
      <c r="J17" s="59"/>
    </row>
    <row r="18" spans="1:11" x14ac:dyDescent="0.25">
      <c r="A18" s="8">
        <v>14</v>
      </c>
      <c r="B18" s="62"/>
      <c r="C18" s="63"/>
      <c r="D18" s="10"/>
      <c r="E18" s="10"/>
      <c r="F18" s="10">
        <f t="shared" si="0"/>
        <v>0</v>
      </c>
      <c r="G18" s="10"/>
      <c r="H18" s="22"/>
      <c r="I18" s="58"/>
      <c r="J18" s="59"/>
    </row>
    <row r="19" spans="1:11" x14ac:dyDescent="0.25">
      <c r="A19" s="8">
        <v>15</v>
      </c>
      <c r="B19" s="67"/>
      <c r="C19" s="67"/>
      <c r="D19" s="10"/>
      <c r="E19" s="10"/>
      <c r="F19" s="10">
        <f t="shared" si="0"/>
        <v>0</v>
      </c>
      <c r="G19" s="10"/>
      <c r="H19" s="22"/>
      <c r="I19" s="68"/>
      <c r="J19" s="69"/>
    </row>
    <row r="20" spans="1:11" x14ac:dyDescent="0.25">
      <c r="A20" s="11"/>
      <c r="B20" s="70"/>
      <c r="C20" s="70"/>
      <c r="D20" s="17"/>
      <c r="E20" s="17"/>
      <c r="F20" s="17"/>
      <c r="G20" s="17"/>
      <c r="H20" s="34"/>
      <c r="I20" s="71" t="s">
        <v>29</v>
      </c>
      <c r="J20" s="72"/>
    </row>
    <row r="21" spans="1:11" s="25" customFormat="1" x14ac:dyDescent="0.25">
      <c r="A21" s="73" t="s">
        <v>30</v>
      </c>
      <c r="B21" s="74"/>
      <c r="C21" s="7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76"/>
      <c r="B22" s="77"/>
      <c r="C22" s="78"/>
      <c r="D22" s="82">
        <f>D3</f>
        <v>21145000</v>
      </c>
      <c r="E22" s="82">
        <f>E3</f>
        <v>9515250</v>
      </c>
      <c r="F22" s="82">
        <f>SUM(G9:G19)</f>
        <v>6880000</v>
      </c>
      <c r="G22" s="84">
        <f>D22-E22-F22</f>
        <v>4749750</v>
      </c>
      <c r="H22" s="86">
        <f>G22/2</f>
        <v>2374875</v>
      </c>
      <c r="I22" s="23"/>
      <c r="J22" s="30"/>
    </row>
    <row r="23" spans="1:11" x14ac:dyDescent="0.25">
      <c r="A23" s="79"/>
      <c r="B23" s="80"/>
      <c r="C23" s="81"/>
      <c r="D23" s="83"/>
      <c r="E23" s="83"/>
      <c r="F23" s="83"/>
      <c r="G23" s="85"/>
      <c r="H23" s="87"/>
      <c r="I23" s="23"/>
      <c r="J23" s="30"/>
    </row>
    <row r="24" spans="1:11" x14ac:dyDescent="0.25">
      <c r="A24" s="11"/>
      <c r="B24" s="88"/>
      <c r="C24" s="8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89" t="s">
        <v>31</v>
      </c>
      <c r="C25" s="90"/>
      <c r="D25" s="90"/>
      <c r="E25" s="90"/>
      <c r="F25" s="91"/>
      <c r="I25" s="31"/>
      <c r="J25" s="32"/>
    </row>
    <row r="26" spans="1:11" ht="18.75" customHeight="1" x14ac:dyDescent="0.25">
      <c r="A26" s="33"/>
      <c r="B26" s="92" t="s">
        <v>32</v>
      </c>
      <c r="C26" s="93"/>
      <c r="D26" s="93"/>
      <c r="E26" s="93"/>
      <c r="F26" s="94"/>
    </row>
    <row r="27" spans="1:11" ht="18.75" customHeight="1" x14ac:dyDescent="0.25">
      <c r="A27" s="33"/>
      <c r="B27" s="92" t="s">
        <v>33</v>
      </c>
      <c r="C27" s="93"/>
      <c r="D27" s="93"/>
      <c r="E27" s="93"/>
      <c r="F27" s="94"/>
      <c r="G27" s="95" t="s">
        <v>35</v>
      </c>
      <c r="H27" s="95"/>
      <c r="I27" s="95"/>
      <c r="J27" s="95"/>
    </row>
    <row r="28" spans="1:11" ht="18.75" customHeight="1" x14ac:dyDescent="0.25">
      <c r="A28" s="11"/>
      <c r="B28" s="64" t="s">
        <v>34</v>
      </c>
      <c r="C28" s="65"/>
      <c r="D28" s="65"/>
      <c r="E28" s="65"/>
      <c r="F28" s="6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D1"/>
    <mergeCell ref="E1:F1"/>
    <mergeCell ref="G1:H1"/>
    <mergeCell ref="I1:J3"/>
    <mergeCell ref="A2:B2"/>
    <mergeCell ref="A3:B3"/>
  </mergeCells>
  <pageMargins left="0.25" right="0.25" top="0.75" bottom="0.73" header="0.3" footer="0.15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view="pageLayout" zoomScaleNormal="100" workbookViewId="0">
      <selection activeCell="H3" sqref="H3"/>
    </sheetView>
  </sheetViews>
  <sheetFormatPr defaultRowHeight="15.75" x14ac:dyDescent="0.25"/>
  <cols>
    <col min="1" max="1" width="4.28515625" style="2" customWidth="1"/>
    <col min="2" max="2" width="9.42578125" style="2" customWidth="1"/>
    <col min="3" max="3" width="14.140625" style="2" customWidth="1"/>
    <col min="4" max="4" width="15.5703125" style="2" customWidth="1"/>
    <col min="5" max="5" width="14.7109375" style="2" customWidth="1"/>
    <col min="6" max="6" width="15.5703125" style="2" customWidth="1"/>
    <col min="7" max="7" width="15.140625" style="2" customWidth="1"/>
    <col min="8" max="8" width="15.42578125" style="13" customWidth="1"/>
    <col min="9" max="9" width="15.28515625" style="2" customWidth="1"/>
    <col min="10" max="10" width="9.140625" style="2"/>
    <col min="11" max="11" width="9.140625" style="11"/>
    <col min="12" max="16384" width="9.140625" style="2"/>
  </cols>
  <sheetData>
    <row r="1" spans="1:10" ht="32.25" customHeight="1" x14ac:dyDescent="0.25">
      <c r="A1" s="44" t="s">
        <v>37</v>
      </c>
      <c r="B1" s="45"/>
      <c r="C1" s="45"/>
      <c r="D1" s="45"/>
      <c r="E1" s="45" t="s">
        <v>88</v>
      </c>
      <c r="F1" s="45"/>
      <c r="G1" s="46" t="s">
        <v>89</v>
      </c>
      <c r="H1" s="47"/>
      <c r="I1" s="48" t="s">
        <v>24</v>
      </c>
      <c r="J1" s="49"/>
    </row>
    <row r="2" spans="1:10" ht="37.5" customHeight="1" x14ac:dyDescent="0.25">
      <c r="A2" s="52" t="s">
        <v>20</v>
      </c>
      <c r="B2" s="5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50"/>
      <c r="J2" s="51"/>
    </row>
    <row r="3" spans="1:10" ht="37.5" customHeight="1" x14ac:dyDescent="0.25">
      <c r="A3" s="54"/>
      <c r="B3" s="55"/>
      <c r="C3" s="15"/>
      <c r="D3" s="4">
        <f>SUM(D5:D19)</f>
        <v>11299000</v>
      </c>
      <c r="E3" s="5">
        <f>IF(D3&lt;17000000,D3*43%,IF(AND(D3&gt;=17000000,D3&lt;25000000),D3*45%,IF(AND(D3&gt;=25000000,D3&lt;30000000),D3*47%,IF(D3&gt;=30000000,D3*49%,0))))</f>
        <v>4858570</v>
      </c>
      <c r="F3" s="5">
        <f>G5+G6+G7+G8</f>
        <v>600000</v>
      </c>
      <c r="G3" s="1">
        <f>SUM(E5:E19)</f>
        <v>3145000</v>
      </c>
      <c r="H3" s="19">
        <f>E3-G3-G5-G6-G7-G8+A3-C3</f>
        <v>1113570</v>
      </c>
      <c r="I3" s="50"/>
      <c r="J3" s="51"/>
    </row>
    <row r="4" spans="1:10" x14ac:dyDescent="0.25">
      <c r="A4" s="37" t="s">
        <v>5</v>
      </c>
      <c r="B4" s="56" t="s">
        <v>6</v>
      </c>
      <c r="C4" s="57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58" t="s">
        <v>12</v>
      </c>
      <c r="J4" s="59"/>
    </row>
    <row r="5" spans="1:10" x14ac:dyDescent="0.25">
      <c r="A5" s="8">
        <v>1</v>
      </c>
      <c r="B5" s="60" t="s">
        <v>90</v>
      </c>
      <c r="C5" s="61"/>
      <c r="D5" s="9">
        <v>3145000</v>
      </c>
      <c r="E5" s="9">
        <v>3145000</v>
      </c>
      <c r="F5" s="10">
        <f>D5-E5</f>
        <v>0</v>
      </c>
      <c r="G5" s="10"/>
      <c r="H5" s="21" t="s">
        <v>13</v>
      </c>
      <c r="I5" s="58"/>
      <c r="J5" s="59"/>
    </row>
    <row r="6" spans="1:10" x14ac:dyDescent="0.25">
      <c r="A6" s="8">
        <v>2</v>
      </c>
      <c r="B6" s="60" t="s">
        <v>91</v>
      </c>
      <c r="C6" s="61"/>
      <c r="D6" s="9">
        <v>2525000</v>
      </c>
      <c r="E6" s="10"/>
      <c r="F6" s="10">
        <f t="shared" ref="F6:F19" si="0">D6-E6</f>
        <v>2525000</v>
      </c>
      <c r="G6" s="10">
        <v>200000</v>
      </c>
      <c r="H6" s="21" t="s">
        <v>14</v>
      </c>
      <c r="I6" s="58"/>
      <c r="J6" s="59"/>
    </row>
    <row r="7" spans="1:10" x14ac:dyDescent="0.25">
      <c r="A7" s="8">
        <v>3</v>
      </c>
      <c r="B7" s="62" t="s">
        <v>95</v>
      </c>
      <c r="C7" s="63"/>
      <c r="D7" s="9">
        <v>2195000</v>
      </c>
      <c r="E7" s="10"/>
      <c r="F7" s="10">
        <f t="shared" si="0"/>
        <v>2195000</v>
      </c>
      <c r="G7" s="10">
        <v>100000</v>
      </c>
      <c r="H7" s="21" t="s">
        <v>15</v>
      </c>
      <c r="I7" s="58"/>
      <c r="J7" s="59"/>
    </row>
    <row r="8" spans="1:10" x14ac:dyDescent="0.25">
      <c r="A8" s="8">
        <v>4</v>
      </c>
      <c r="B8" s="62" t="s">
        <v>100</v>
      </c>
      <c r="C8" s="63"/>
      <c r="D8" s="9">
        <v>3434000</v>
      </c>
      <c r="E8" s="10"/>
      <c r="F8" s="10">
        <f t="shared" si="0"/>
        <v>3434000</v>
      </c>
      <c r="G8" s="39">
        <v>300000</v>
      </c>
      <c r="H8" s="21" t="s">
        <v>19</v>
      </c>
      <c r="I8" s="58"/>
      <c r="J8" s="59"/>
    </row>
    <row r="9" spans="1:10" x14ac:dyDescent="0.25">
      <c r="A9" s="8">
        <v>5</v>
      </c>
      <c r="B9" s="62"/>
      <c r="C9" s="63"/>
      <c r="D9" s="9"/>
      <c r="E9" s="10"/>
      <c r="F9" s="10">
        <f t="shared" si="0"/>
        <v>0</v>
      </c>
      <c r="G9" s="10">
        <v>125000</v>
      </c>
      <c r="H9" s="22" t="s">
        <v>17</v>
      </c>
      <c r="I9" s="58"/>
      <c r="J9" s="59"/>
    </row>
    <row r="10" spans="1:10" x14ac:dyDescent="0.25">
      <c r="A10" s="8">
        <v>6</v>
      </c>
      <c r="B10" s="62"/>
      <c r="C10" s="63"/>
      <c r="D10" s="10"/>
      <c r="E10" s="10"/>
      <c r="F10" s="10">
        <f t="shared" si="0"/>
        <v>0</v>
      </c>
      <c r="G10" s="10">
        <v>3000000</v>
      </c>
      <c r="H10" s="22" t="s">
        <v>16</v>
      </c>
      <c r="I10" s="58"/>
      <c r="J10" s="59"/>
    </row>
    <row r="11" spans="1:10" x14ac:dyDescent="0.25">
      <c r="A11" s="8">
        <v>7</v>
      </c>
      <c r="B11" s="62"/>
      <c r="C11" s="63"/>
      <c r="D11" s="10"/>
      <c r="E11" s="10"/>
      <c r="F11" s="10">
        <f t="shared" si="0"/>
        <v>0</v>
      </c>
      <c r="G11" s="10"/>
      <c r="H11" s="22" t="s">
        <v>18</v>
      </c>
      <c r="I11" s="58"/>
      <c r="J11" s="59"/>
    </row>
    <row r="12" spans="1:10" x14ac:dyDescent="0.25">
      <c r="A12" s="8">
        <v>8</v>
      </c>
      <c r="B12" s="62"/>
      <c r="C12" s="63"/>
      <c r="D12" s="10"/>
      <c r="E12" s="10"/>
      <c r="F12" s="10">
        <f t="shared" si="0"/>
        <v>0</v>
      </c>
      <c r="G12" s="10"/>
      <c r="H12" s="22"/>
      <c r="I12" s="58"/>
      <c r="J12" s="59"/>
    </row>
    <row r="13" spans="1:10" x14ac:dyDescent="0.25">
      <c r="A13" s="8">
        <v>9</v>
      </c>
      <c r="B13" s="62"/>
      <c r="C13" s="63"/>
      <c r="D13" s="10"/>
      <c r="E13" s="10"/>
      <c r="F13" s="10">
        <f t="shared" si="0"/>
        <v>0</v>
      </c>
      <c r="G13" s="10"/>
      <c r="H13" s="22"/>
      <c r="I13" s="58"/>
      <c r="J13" s="59"/>
    </row>
    <row r="14" spans="1:10" x14ac:dyDescent="0.25">
      <c r="A14" s="8">
        <v>10</v>
      </c>
      <c r="B14" s="62"/>
      <c r="C14" s="63"/>
      <c r="D14" s="10"/>
      <c r="E14" s="10"/>
      <c r="F14" s="10">
        <f t="shared" si="0"/>
        <v>0</v>
      </c>
      <c r="G14" s="10"/>
      <c r="H14" s="22"/>
      <c r="I14" s="58"/>
      <c r="J14" s="59"/>
    </row>
    <row r="15" spans="1:10" x14ac:dyDescent="0.25">
      <c r="A15" s="8">
        <v>11</v>
      </c>
      <c r="B15" s="62"/>
      <c r="C15" s="63"/>
      <c r="D15" s="10"/>
      <c r="E15" s="10"/>
      <c r="F15" s="10">
        <f t="shared" si="0"/>
        <v>0</v>
      </c>
      <c r="G15" s="10"/>
      <c r="H15" s="22"/>
      <c r="I15" s="58"/>
      <c r="J15" s="59"/>
    </row>
    <row r="16" spans="1:10" x14ac:dyDescent="0.25">
      <c r="A16" s="8">
        <v>12</v>
      </c>
      <c r="B16" s="62"/>
      <c r="C16" s="63"/>
      <c r="D16" s="10"/>
      <c r="E16" s="10"/>
      <c r="F16" s="10">
        <f t="shared" si="0"/>
        <v>0</v>
      </c>
      <c r="G16" s="10"/>
      <c r="H16" s="22"/>
      <c r="I16" s="58"/>
      <c r="J16" s="59"/>
    </row>
    <row r="17" spans="1:11" x14ac:dyDescent="0.25">
      <c r="A17" s="8">
        <v>13</v>
      </c>
      <c r="B17" s="62"/>
      <c r="C17" s="63"/>
      <c r="D17" s="10"/>
      <c r="E17" s="10"/>
      <c r="F17" s="10">
        <f t="shared" si="0"/>
        <v>0</v>
      </c>
      <c r="G17" s="10"/>
      <c r="H17" s="22"/>
      <c r="I17" s="58"/>
      <c r="J17" s="59"/>
    </row>
    <row r="18" spans="1:11" x14ac:dyDescent="0.25">
      <c r="A18" s="8">
        <v>14</v>
      </c>
      <c r="B18" s="62"/>
      <c r="C18" s="63"/>
      <c r="D18" s="10"/>
      <c r="E18" s="10"/>
      <c r="F18" s="10">
        <f t="shared" si="0"/>
        <v>0</v>
      </c>
      <c r="G18" s="10"/>
      <c r="H18" s="22"/>
      <c r="I18" s="58"/>
      <c r="J18" s="59"/>
    </row>
    <row r="19" spans="1:11" x14ac:dyDescent="0.25">
      <c r="A19" s="8">
        <v>15</v>
      </c>
      <c r="B19" s="67"/>
      <c r="C19" s="67"/>
      <c r="D19" s="10"/>
      <c r="E19" s="10"/>
      <c r="F19" s="10">
        <f t="shared" si="0"/>
        <v>0</v>
      </c>
      <c r="G19" s="10"/>
      <c r="H19" s="22"/>
      <c r="I19" s="68"/>
      <c r="J19" s="69"/>
    </row>
    <row r="20" spans="1:11" x14ac:dyDescent="0.25">
      <c r="A20" s="11"/>
      <c r="B20" s="70"/>
      <c r="C20" s="70"/>
      <c r="D20" s="17"/>
      <c r="E20" s="17"/>
      <c r="F20" s="17"/>
      <c r="G20" s="17"/>
      <c r="H20" s="34"/>
      <c r="I20" s="71" t="s">
        <v>29</v>
      </c>
      <c r="J20" s="72"/>
    </row>
    <row r="21" spans="1:11" s="25" customFormat="1" x14ac:dyDescent="0.25">
      <c r="A21" s="73" t="s">
        <v>30</v>
      </c>
      <c r="B21" s="74"/>
      <c r="C21" s="7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76"/>
      <c r="B22" s="77"/>
      <c r="C22" s="78"/>
      <c r="D22" s="82">
        <f>D3</f>
        <v>11299000</v>
      </c>
      <c r="E22" s="82">
        <f>E3</f>
        <v>4858570</v>
      </c>
      <c r="F22" s="82">
        <f>SUM(G9:G19)</f>
        <v>3125000</v>
      </c>
      <c r="G22" s="84">
        <f>D22-E22-F22</f>
        <v>3315430</v>
      </c>
      <c r="H22" s="86">
        <f>G22/2</f>
        <v>1657715</v>
      </c>
      <c r="I22" s="23"/>
      <c r="J22" s="30"/>
    </row>
    <row r="23" spans="1:11" x14ac:dyDescent="0.25">
      <c r="A23" s="79"/>
      <c r="B23" s="80"/>
      <c r="C23" s="81"/>
      <c r="D23" s="83"/>
      <c r="E23" s="83"/>
      <c r="F23" s="83"/>
      <c r="G23" s="85"/>
      <c r="H23" s="87"/>
      <c r="I23" s="23"/>
      <c r="J23" s="30"/>
    </row>
    <row r="24" spans="1:11" x14ac:dyDescent="0.25">
      <c r="A24" s="11"/>
      <c r="B24" s="88"/>
      <c r="C24" s="8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89" t="s">
        <v>31</v>
      </c>
      <c r="C25" s="90"/>
      <c r="D25" s="90"/>
      <c r="E25" s="90"/>
      <c r="F25" s="91"/>
      <c r="I25" s="31"/>
      <c r="J25" s="32"/>
    </row>
    <row r="26" spans="1:11" ht="18.75" customHeight="1" x14ac:dyDescent="0.25">
      <c r="A26" s="33"/>
      <c r="B26" s="92" t="s">
        <v>32</v>
      </c>
      <c r="C26" s="93"/>
      <c r="D26" s="93"/>
      <c r="E26" s="93"/>
      <c r="F26" s="94"/>
    </row>
    <row r="27" spans="1:11" ht="18.75" customHeight="1" x14ac:dyDescent="0.25">
      <c r="A27" s="33"/>
      <c r="B27" s="92" t="s">
        <v>33</v>
      </c>
      <c r="C27" s="93"/>
      <c r="D27" s="93"/>
      <c r="E27" s="93"/>
      <c r="F27" s="94"/>
      <c r="G27" s="95" t="s">
        <v>35</v>
      </c>
      <c r="H27" s="95"/>
      <c r="I27" s="95"/>
      <c r="J27" s="95"/>
    </row>
    <row r="28" spans="1:11" ht="18.75" customHeight="1" x14ac:dyDescent="0.25">
      <c r="A28" s="11"/>
      <c r="B28" s="64" t="s">
        <v>34</v>
      </c>
      <c r="C28" s="65"/>
      <c r="D28" s="65"/>
      <c r="E28" s="65"/>
      <c r="F28" s="6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D1"/>
    <mergeCell ref="E1:F1"/>
    <mergeCell ref="G1:H1"/>
    <mergeCell ref="I1:J3"/>
    <mergeCell ref="A2:B2"/>
    <mergeCell ref="A3:B3"/>
  </mergeCells>
  <pageMargins left="0.25" right="0.25" top="0.75" bottom="0.73" header="0.3" footer="0.15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topLeftCell="A4" zoomScaleNormal="100" workbookViewId="0">
      <selection activeCell="E12" sqref="E12"/>
    </sheetView>
  </sheetViews>
  <sheetFormatPr defaultRowHeight="15.75" x14ac:dyDescent="0.25"/>
  <cols>
    <col min="1" max="1" width="4.28515625" style="2" customWidth="1"/>
    <col min="2" max="2" width="9.42578125" style="2" customWidth="1"/>
    <col min="3" max="3" width="14.140625" style="2" customWidth="1"/>
    <col min="4" max="4" width="15.5703125" style="2" customWidth="1"/>
    <col min="5" max="5" width="14.7109375" style="2" customWidth="1"/>
    <col min="6" max="6" width="15.5703125" style="2" customWidth="1"/>
    <col min="7" max="7" width="15.140625" style="2" customWidth="1"/>
    <col min="8" max="8" width="15.42578125" style="13" customWidth="1"/>
    <col min="9" max="9" width="15.28515625" style="2" customWidth="1"/>
    <col min="10" max="10" width="9.140625" style="2"/>
    <col min="11" max="11" width="9.140625" style="11"/>
    <col min="12" max="16384" width="9.140625" style="2"/>
  </cols>
  <sheetData>
    <row r="1" spans="1:10" ht="32.25" customHeight="1" x14ac:dyDescent="0.25">
      <c r="A1" s="44" t="s">
        <v>37</v>
      </c>
      <c r="B1" s="45"/>
      <c r="C1" s="45"/>
      <c r="D1" s="45"/>
      <c r="E1" s="45" t="s">
        <v>0</v>
      </c>
      <c r="F1" s="45"/>
      <c r="G1" s="46" t="s">
        <v>23</v>
      </c>
      <c r="H1" s="47"/>
      <c r="I1" s="48" t="s">
        <v>24</v>
      </c>
      <c r="J1" s="49"/>
    </row>
    <row r="2" spans="1:10" ht="37.5" customHeight="1" x14ac:dyDescent="0.25">
      <c r="A2" s="52" t="s">
        <v>20</v>
      </c>
      <c r="B2" s="5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16" t="s">
        <v>25</v>
      </c>
      <c r="I2" s="50"/>
      <c r="J2" s="51"/>
    </row>
    <row r="3" spans="1:10" ht="37.5" customHeight="1" x14ac:dyDescent="0.25">
      <c r="A3" s="54"/>
      <c r="B3" s="55"/>
      <c r="C3" s="15"/>
      <c r="D3" s="4">
        <f>SUM(D5:D19)</f>
        <v>0</v>
      </c>
      <c r="E3" s="5">
        <f>IF(D3&lt;17000000,D3*43%,IF(AND(D3&gt;=17000000,D3&lt;25000000),D3*45%,IF(AND(D3&gt;=25000000,D3&lt;30000000),D3*47%,IF(D3&gt;=30000000,D3*49%,0))))</f>
        <v>0</v>
      </c>
      <c r="F3" s="5">
        <f>G5+G6+G7+G8</f>
        <v>300000</v>
      </c>
      <c r="G3" s="1">
        <f>SUM(E5:E19)</f>
        <v>0</v>
      </c>
      <c r="H3" s="19">
        <f>E3-G3-G5-G6-G7-G8+A3-C3</f>
        <v>-300000</v>
      </c>
      <c r="I3" s="50"/>
      <c r="J3" s="51"/>
    </row>
    <row r="4" spans="1:10" x14ac:dyDescent="0.25">
      <c r="A4" s="6" t="s">
        <v>5</v>
      </c>
      <c r="B4" s="56" t="s">
        <v>6</v>
      </c>
      <c r="C4" s="57"/>
      <c r="D4" s="6" t="s">
        <v>7</v>
      </c>
      <c r="E4" s="6" t="s">
        <v>8</v>
      </c>
      <c r="F4" s="6" t="s">
        <v>9</v>
      </c>
      <c r="G4" s="7" t="s">
        <v>10</v>
      </c>
      <c r="H4" s="20" t="s">
        <v>11</v>
      </c>
      <c r="I4" s="58" t="s">
        <v>12</v>
      </c>
      <c r="J4" s="59"/>
    </row>
    <row r="5" spans="1:10" x14ac:dyDescent="0.25">
      <c r="A5" s="8">
        <v>1</v>
      </c>
      <c r="B5" s="62"/>
      <c r="C5" s="63"/>
      <c r="D5" s="9"/>
      <c r="E5" s="10"/>
      <c r="F5" s="10">
        <f>D5-E5</f>
        <v>0</v>
      </c>
      <c r="G5" s="10"/>
      <c r="H5" s="21" t="s">
        <v>13</v>
      </c>
      <c r="I5" s="58"/>
      <c r="J5" s="59"/>
    </row>
    <row r="6" spans="1:10" x14ac:dyDescent="0.25">
      <c r="A6" s="8">
        <v>2</v>
      </c>
      <c r="B6" s="62"/>
      <c r="C6" s="63"/>
      <c r="D6" s="9"/>
      <c r="E6" s="10"/>
      <c r="F6" s="10">
        <f t="shared" ref="F6:F19" si="0">D6-E6</f>
        <v>0</v>
      </c>
      <c r="G6" s="10">
        <v>200000</v>
      </c>
      <c r="H6" s="21" t="s">
        <v>14</v>
      </c>
      <c r="I6" s="58"/>
      <c r="J6" s="59"/>
    </row>
    <row r="7" spans="1:10" x14ac:dyDescent="0.25">
      <c r="A7" s="8">
        <v>3</v>
      </c>
      <c r="B7" s="62"/>
      <c r="C7" s="63"/>
      <c r="D7" s="9"/>
      <c r="E7" s="10"/>
      <c r="F7" s="10">
        <f t="shared" si="0"/>
        <v>0</v>
      </c>
      <c r="G7" s="10">
        <v>100000</v>
      </c>
      <c r="H7" s="21" t="s">
        <v>15</v>
      </c>
      <c r="I7" s="58"/>
      <c r="J7" s="59"/>
    </row>
    <row r="8" spans="1:10" x14ac:dyDescent="0.25">
      <c r="A8" s="8">
        <v>4</v>
      </c>
      <c r="B8" s="62"/>
      <c r="C8" s="63"/>
      <c r="D8" s="9"/>
      <c r="E8" s="10"/>
      <c r="F8" s="10">
        <f t="shared" si="0"/>
        <v>0</v>
      </c>
      <c r="H8" s="21" t="s">
        <v>19</v>
      </c>
      <c r="I8" s="58"/>
      <c r="J8" s="59"/>
    </row>
    <row r="9" spans="1:10" x14ac:dyDescent="0.25">
      <c r="A9" s="8">
        <v>5</v>
      </c>
      <c r="B9" s="62"/>
      <c r="C9" s="63"/>
      <c r="D9" s="9"/>
      <c r="E9" s="10"/>
      <c r="F9" s="10">
        <f t="shared" si="0"/>
        <v>0</v>
      </c>
      <c r="G9" s="10">
        <v>125000</v>
      </c>
      <c r="H9" s="22" t="s">
        <v>17</v>
      </c>
      <c r="I9" s="58"/>
      <c r="J9" s="59"/>
    </row>
    <row r="10" spans="1:10" x14ac:dyDescent="0.25">
      <c r="A10" s="8">
        <v>6</v>
      </c>
      <c r="B10" s="62"/>
      <c r="C10" s="63"/>
      <c r="D10" s="10"/>
      <c r="E10" s="10"/>
      <c r="F10" s="10">
        <f t="shared" si="0"/>
        <v>0</v>
      </c>
      <c r="G10" s="10">
        <v>3000000</v>
      </c>
      <c r="H10" s="22" t="s">
        <v>16</v>
      </c>
      <c r="I10" s="58"/>
      <c r="J10" s="59"/>
    </row>
    <row r="11" spans="1:10" x14ac:dyDescent="0.25">
      <c r="A11" s="8">
        <v>7</v>
      </c>
      <c r="B11" s="62"/>
      <c r="C11" s="63"/>
      <c r="D11" s="10"/>
      <c r="E11" s="10"/>
      <c r="F11" s="10">
        <f t="shared" si="0"/>
        <v>0</v>
      </c>
      <c r="G11" s="10"/>
      <c r="H11" s="22" t="s">
        <v>18</v>
      </c>
      <c r="I11" s="58"/>
      <c r="J11" s="59"/>
    </row>
    <row r="12" spans="1:10" x14ac:dyDescent="0.25">
      <c r="A12" s="8">
        <v>8</v>
      </c>
      <c r="B12" s="62"/>
      <c r="C12" s="63"/>
      <c r="D12" s="10"/>
      <c r="E12" s="10"/>
      <c r="F12" s="10">
        <f t="shared" si="0"/>
        <v>0</v>
      </c>
      <c r="G12" s="10"/>
      <c r="H12" s="22"/>
      <c r="I12" s="58"/>
      <c r="J12" s="59"/>
    </row>
    <row r="13" spans="1:10" x14ac:dyDescent="0.25">
      <c r="A13" s="8">
        <v>9</v>
      </c>
      <c r="B13" s="62"/>
      <c r="C13" s="63"/>
      <c r="D13" s="10"/>
      <c r="E13" s="10"/>
      <c r="F13" s="10">
        <f t="shared" si="0"/>
        <v>0</v>
      </c>
      <c r="G13" s="10"/>
      <c r="H13" s="22"/>
      <c r="I13" s="58"/>
      <c r="J13" s="59"/>
    </row>
    <row r="14" spans="1:10" x14ac:dyDescent="0.25">
      <c r="A14" s="8">
        <v>10</v>
      </c>
      <c r="B14" s="62"/>
      <c r="C14" s="63"/>
      <c r="D14" s="10"/>
      <c r="E14" s="10"/>
      <c r="F14" s="10">
        <f t="shared" si="0"/>
        <v>0</v>
      </c>
      <c r="G14" s="10"/>
      <c r="H14" s="22"/>
      <c r="I14" s="58"/>
      <c r="J14" s="59"/>
    </row>
    <row r="15" spans="1:10" x14ac:dyDescent="0.25">
      <c r="A15" s="8">
        <v>11</v>
      </c>
      <c r="B15" s="62"/>
      <c r="C15" s="63"/>
      <c r="D15" s="10"/>
      <c r="E15" s="10"/>
      <c r="F15" s="10">
        <f t="shared" si="0"/>
        <v>0</v>
      </c>
      <c r="G15" s="10"/>
      <c r="H15" s="22"/>
      <c r="I15" s="58"/>
      <c r="J15" s="59"/>
    </row>
    <row r="16" spans="1:10" x14ac:dyDescent="0.25">
      <c r="A16" s="8">
        <v>12</v>
      </c>
      <c r="B16" s="62"/>
      <c r="C16" s="63"/>
      <c r="D16" s="10"/>
      <c r="E16" s="10"/>
      <c r="F16" s="10">
        <f t="shared" si="0"/>
        <v>0</v>
      </c>
      <c r="G16" s="10"/>
      <c r="H16" s="22"/>
      <c r="I16" s="58"/>
      <c r="J16" s="59"/>
    </row>
    <row r="17" spans="1:11" x14ac:dyDescent="0.25">
      <c r="A17" s="8">
        <v>13</v>
      </c>
      <c r="B17" s="62"/>
      <c r="C17" s="63"/>
      <c r="D17" s="10"/>
      <c r="E17" s="10"/>
      <c r="F17" s="10">
        <f t="shared" si="0"/>
        <v>0</v>
      </c>
      <c r="G17" s="10"/>
      <c r="H17" s="22"/>
      <c r="I17" s="58"/>
      <c r="J17" s="59"/>
    </row>
    <row r="18" spans="1:11" x14ac:dyDescent="0.25">
      <c r="A18" s="8">
        <v>14</v>
      </c>
      <c r="B18" s="62"/>
      <c r="C18" s="63"/>
      <c r="D18" s="10"/>
      <c r="E18" s="10"/>
      <c r="F18" s="10">
        <f t="shared" si="0"/>
        <v>0</v>
      </c>
      <c r="G18" s="10"/>
      <c r="H18" s="22"/>
      <c r="I18" s="58"/>
      <c r="J18" s="59"/>
    </row>
    <row r="19" spans="1:11" x14ac:dyDescent="0.25">
      <c r="A19" s="8">
        <v>15</v>
      </c>
      <c r="B19" s="67"/>
      <c r="C19" s="67"/>
      <c r="D19" s="10"/>
      <c r="E19" s="10"/>
      <c r="F19" s="10">
        <f t="shared" si="0"/>
        <v>0</v>
      </c>
      <c r="G19" s="10"/>
      <c r="H19" s="22"/>
      <c r="I19" s="68"/>
      <c r="J19" s="69"/>
    </row>
    <row r="20" spans="1:11" x14ac:dyDescent="0.25">
      <c r="A20" s="11"/>
      <c r="B20" s="70"/>
      <c r="C20" s="70"/>
      <c r="D20" s="17"/>
      <c r="E20" s="17"/>
      <c r="F20" s="17"/>
      <c r="G20" s="17"/>
      <c r="H20" s="12"/>
      <c r="I20" s="71" t="s">
        <v>29</v>
      </c>
      <c r="J20" s="72"/>
    </row>
    <row r="21" spans="1:11" s="25" customFormat="1" x14ac:dyDescent="0.25">
      <c r="A21" s="73" t="s">
        <v>30</v>
      </c>
      <c r="B21" s="74"/>
      <c r="C21" s="7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76"/>
      <c r="B22" s="77"/>
      <c r="C22" s="78"/>
      <c r="D22" s="82">
        <f>D3</f>
        <v>0</v>
      </c>
      <c r="E22" s="82">
        <f>E3</f>
        <v>0</v>
      </c>
      <c r="F22" s="82">
        <f>SUM(G9:G19)</f>
        <v>3125000</v>
      </c>
      <c r="G22" s="84">
        <f>D22-E22-F22</f>
        <v>-3125000</v>
      </c>
      <c r="H22" s="86">
        <f>G22/2</f>
        <v>-1562500</v>
      </c>
      <c r="I22" s="23"/>
      <c r="J22" s="30"/>
    </row>
    <row r="23" spans="1:11" x14ac:dyDescent="0.25">
      <c r="A23" s="79"/>
      <c r="B23" s="80"/>
      <c r="C23" s="81"/>
      <c r="D23" s="83"/>
      <c r="E23" s="83"/>
      <c r="F23" s="83"/>
      <c r="G23" s="85"/>
      <c r="H23" s="87"/>
      <c r="I23" s="23"/>
      <c r="J23" s="30"/>
    </row>
    <row r="24" spans="1:11" x14ac:dyDescent="0.25">
      <c r="A24" s="11"/>
      <c r="B24" s="88"/>
      <c r="C24" s="88"/>
      <c r="D24" s="17"/>
      <c r="E24" s="17"/>
      <c r="F24" s="17"/>
      <c r="G24" s="17"/>
      <c r="H24" s="12"/>
      <c r="I24" s="23"/>
      <c r="J24" s="30"/>
    </row>
    <row r="25" spans="1:11" ht="18.75" customHeight="1" x14ac:dyDescent="0.25">
      <c r="A25" s="18"/>
      <c r="B25" s="89" t="s">
        <v>31</v>
      </c>
      <c r="C25" s="90"/>
      <c r="D25" s="90"/>
      <c r="E25" s="90"/>
      <c r="F25" s="91"/>
      <c r="I25" s="31"/>
      <c r="J25" s="32"/>
    </row>
    <row r="26" spans="1:11" ht="18.75" customHeight="1" x14ac:dyDescent="0.25">
      <c r="A26" s="33"/>
      <c r="B26" s="92" t="s">
        <v>32</v>
      </c>
      <c r="C26" s="93"/>
      <c r="D26" s="93"/>
      <c r="E26" s="93"/>
      <c r="F26" s="94"/>
    </row>
    <row r="27" spans="1:11" ht="18.75" customHeight="1" x14ac:dyDescent="0.25">
      <c r="A27" s="33"/>
      <c r="B27" s="92" t="s">
        <v>33</v>
      </c>
      <c r="C27" s="93"/>
      <c r="D27" s="93"/>
      <c r="E27" s="93"/>
      <c r="F27" s="94"/>
      <c r="G27" s="95" t="s">
        <v>35</v>
      </c>
      <c r="H27" s="95"/>
      <c r="I27" s="95"/>
      <c r="J27" s="95"/>
    </row>
    <row r="28" spans="1:11" ht="18.75" customHeight="1" x14ac:dyDescent="0.25">
      <c r="A28" s="11"/>
      <c r="B28" s="64" t="s">
        <v>34</v>
      </c>
      <c r="C28" s="65"/>
      <c r="D28" s="65"/>
      <c r="E28" s="65"/>
      <c r="F28" s="6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12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12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12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12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12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12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12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12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12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12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12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12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12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12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12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12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12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12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12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12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12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12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12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12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12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12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12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12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12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12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12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12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12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12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12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12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12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12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12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12"/>
      <c r="I70" s="11"/>
    </row>
  </sheetData>
  <mergeCells count="52">
    <mergeCell ref="E1:F1"/>
    <mergeCell ref="A1:D1"/>
    <mergeCell ref="I12:J12"/>
    <mergeCell ref="I13:J13"/>
    <mergeCell ref="B28:F28"/>
    <mergeCell ref="I20:J20"/>
    <mergeCell ref="A21:C23"/>
    <mergeCell ref="B25:F25"/>
    <mergeCell ref="B26:F26"/>
    <mergeCell ref="B27:F27"/>
    <mergeCell ref="G22:G23"/>
    <mergeCell ref="F22:F23"/>
    <mergeCell ref="E22:E23"/>
    <mergeCell ref="D22:D23"/>
    <mergeCell ref="B24:C24"/>
    <mergeCell ref="B12:C12"/>
    <mergeCell ref="B13:C13"/>
    <mergeCell ref="I18:J18"/>
    <mergeCell ref="I19:J19"/>
    <mergeCell ref="G1:H1"/>
    <mergeCell ref="I1:J3"/>
    <mergeCell ref="I4:J4"/>
    <mergeCell ref="I5:J5"/>
    <mergeCell ref="I6:J6"/>
    <mergeCell ref="I7:J7"/>
    <mergeCell ref="I8:J8"/>
    <mergeCell ref="I9:J9"/>
    <mergeCell ref="I10:J10"/>
    <mergeCell ref="I11:J11"/>
    <mergeCell ref="B7:C7"/>
    <mergeCell ref="B8:C8"/>
    <mergeCell ref="B9:C9"/>
    <mergeCell ref="B10:C10"/>
    <mergeCell ref="B11:C11"/>
    <mergeCell ref="A2:B2"/>
    <mergeCell ref="A3:B3"/>
    <mergeCell ref="B4:C4"/>
    <mergeCell ref="B5:C5"/>
    <mergeCell ref="B6:C6"/>
    <mergeCell ref="B14:C14"/>
    <mergeCell ref="B15:C15"/>
    <mergeCell ref="G27:J27"/>
    <mergeCell ref="H22:H23"/>
    <mergeCell ref="B16:C16"/>
    <mergeCell ref="B17:C17"/>
    <mergeCell ref="B18:C18"/>
    <mergeCell ref="B19:C19"/>
    <mergeCell ref="B20:C20"/>
    <mergeCell ref="I14:J14"/>
    <mergeCell ref="I15:J15"/>
    <mergeCell ref="I16:J16"/>
    <mergeCell ref="I17:J17"/>
  </mergeCells>
  <pageMargins left="0.25" right="0.25" top="0.75" bottom="0.73" header="0.3" footer="0.1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H11" sqref="H11"/>
    </sheetView>
  </sheetViews>
  <sheetFormatPr defaultRowHeight="15.75" x14ac:dyDescent="0.25"/>
  <cols>
    <col min="1" max="1" width="4.28515625" style="2" customWidth="1"/>
    <col min="2" max="2" width="9.42578125" style="2" customWidth="1"/>
    <col min="3" max="3" width="14.140625" style="2" customWidth="1"/>
    <col min="4" max="4" width="15.5703125" style="2" customWidth="1"/>
    <col min="5" max="5" width="14.7109375" style="2" customWidth="1"/>
    <col min="6" max="6" width="15.5703125" style="2" customWidth="1"/>
    <col min="7" max="7" width="15.140625" style="2" customWidth="1"/>
    <col min="8" max="8" width="15.42578125" style="13" customWidth="1"/>
    <col min="9" max="9" width="15.28515625" style="2" customWidth="1"/>
    <col min="10" max="10" width="9.140625" style="2"/>
    <col min="11" max="11" width="9.140625" style="11"/>
    <col min="12" max="16384" width="9.140625" style="2"/>
  </cols>
  <sheetData>
    <row r="1" spans="1:10" ht="32.25" customHeight="1" x14ac:dyDescent="0.25">
      <c r="A1" s="44" t="s">
        <v>37</v>
      </c>
      <c r="B1" s="45"/>
      <c r="C1" s="45"/>
      <c r="D1" s="45"/>
      <c r="E1" s="45" t="s">
        <v>43</v>
      </c>
      <c r="F1" s="45"/>
      <c r="G1" s="46" t="s">
        <v>44</v>
      </c>
      <c r="H1" s="47"/>
      <c r="I1" s="48" t="s">
        <v>24</v>
      </c>
      <c r="J1" s="49"/>
    </row>
    <row r="2" spans="1:10" ht="37.5" customHeight="1" x14ac:dyDescent="0.25">
      <c r="A2" s="52" t="s">
        <v>20</v>
      </c>
      <c r="B2" s="5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50"/>
      <c r="J2" s="51"/>
    </row>
    <row r="3" spans="1:10" ht="37.5" customHeight="1" x14ac:dyDescent="0.25">
      <c r="A3" s="54"/>
      <c r="B3" s="55"/>
      <c r="C3" s="15"/>
      <c r="D3" s="4">
        <f>SUM(D5:D19)</f>
        <v>15070000</v>
      </c>
      <c r="E3" s="5">
        <f>IF(D3&lt;17000000,D3*43%,IF(AND(D3&gt;=17000000,D3&lt;25000000),D3*45%,IF(AND(D3&gt;=25000000,D3&lt;30000000),D3*47%,IF(D3&gt;=30000000,D3*49%,0))))</f>
        <v>6480100</v>
      </c>
      <c r="F3" s="5">
        <f>G5+G6+G7+G8</f>
        <v>300000</v>
      </c>
      <c r="G3" s="1">
        <f>SUM(E5:E19)</f>
        <v>0</v>
      </c>
      <c r="H3" s="19">
        <f>E3-G3-G5-G6-G7-G8+A3-C3</f>
        <v>6180100</v>
      </c>
      <c r="I3" s="50"/>
      <c r="J3" s="51"/>
    </row>
    <row r="4" spans="1:10" x14ac:dyDescent="0.25">
      <c r="A4" s="37" t="s">
        <v>5</v>
      </c>
      <c r="B4" s="56" t="s">
        <v>6</v>
      </c>
      <c r="C4" s="57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58" t="s">
        <v>12</v>
      </c>
      <c r="J4" s="59"/>
    </row>
    <row r="5" spans="1:10" x14ac:dyDescent="0.25">
      <c r="A5" s="8">
        <v>1</v>
      </c>
      <c r="B5" s="60" t="s">
        <v>45</v>
      </c>
      <c r="C5" s="61"/>
      <c r="D5" s="9">
        <v>3950000</v>
      </c>
      <c r="E5" s="10"/>
      <c r="F5" s="10">
        <f>D5-E5</f>
        <v>3950000</v>
      </c>
      <c r="G5" s="10"/>
      <c r="H5" s="21" t="s">
        <v>13</v>
      </c>
      <c r="I5" s="58"/>
      <c r="J5" s="59"/>
    </row>
    <row r="6" spans="1:10" x14ac:dyDescent="0.25">
      <c r="A6" s="8">
        <v>2</v>
      </c>
      <c r="B6" s="60" t="s">
        <v>46</v>
      </c>
      <c r="C6" s="61"/>
      <c r="D6" s="9">
        <v>1070000</v>
      </c>
      <c r="E6" s="10"/>
      <c r="F6" s="10">
        <f t="shared" ref="F6:F19" si="0">D6-E6</f>
        <v>1070000</v>
      </c>
      <c r="G6" s="10">
        <v>200000</v>
      </c>
      <c r="H6" s="21" t="s">
        <v>14</v>
      </c>
      <c r="I6" s="58"/>
      <c r="J6" s="59"/>
    </row>
    <row r="7" spans="1:10" x14ac:dyDescent="0.25">
      <c r="A7" s="8">
        <v>3</v>
      </c>
      <c r="B7" s="60" t="s">
        <v>47</v>
      </c>
      <c r="C7" s="61"/>
      <c r="D7" s="9">
        <v>2940000</v>
      </c>
      <c r="E7" s="10"/>
      <c r="F7" s="10">
        <f t="shared" si="0"/>
        <v>2940000</v>
      </c>
      <c r="G7" s="10">
        <v>100000</v>
      </c>
      <c r="H7" s="21" t="s">
        <v>15</v>
      </c>
      <c r="I7" s="58"/>
      <c r="J7" s="59"/>
    </row>
    <row r="8" spans="1:10" x14ac:dyDescent="0.25">
      <c r="A8" s="8">
        <v>4</v>
      </c>
      <c r="B8" s="62" t="s">
        <v>95</v>
      </c>
      <c r="C8" s="63"/>
      <c r="D8" s="9">
        <v>2210000</v>
      </c>
      <c r="E8" s="10"/>
      <c r="F8" s="10">
        <f t="shared" si="0"/>
        <v>2210000</v>
      </c>
      <c r="H8" s="21" t="s">
        <v>19</v>
      </c>
      <c r="I8" s="58"/>
      <c r="J8" s="59"/>
    </row>
    <row r="9" spans="1:10" x14ac:dyDescent="0.25">
      <c r="A9" s="8">
        <v>5</v>
      </c>
      <c r="B9" s="62" t="s">
        <v>103</v>
      </c>
      <c r="C9" s="63"/>
      <c r="D9" s="9">
        <v>4900000</v>
      </c>
      <c r="E9" s="10"/>
      <c r="F9" s="10">
        <f t="shared" si="0"/>
        <v>4900000</v>
      </c>
      <c r="G9" s="10">
        <v>125000</v>
      </c>
      <c r="H9" s="22" t="s">
        <v>17</v>
      </c>
      <c r="I9" s="58"/>
      <c r="J9" s="59"/>
    </row>
    <row r="10" spans="1:10" x14ac:dyDescent="0.25">
      <c r="A10" s="8">
        <v>6</v>
      </c>
      <c r="B10" s="62"/>
      <c r="C10" s="63"/>
      <c r="D10" s="10"/>
      <c r="E10" s="10"/>
      <c r="F10" s="10">
        <f t="shared" si="0"/>
        <v>0</v>
      </c>
      <c r="G10" s="10">
        <v>3000000</v>
      </c>
      <c r="H10" s="22" t="s">
        <v>16</v>
      </c>
      <c r="I10" s="58"/>
      <c r="J10" s="59"/>
    </row>
    <row r="11" spans="1:10" x14ac:dyDescent="0.25">
      <c r="A11" s="8">
        <v>7</v>
      </c>
      <c r="B11" s="62"/>
      <c r="C11" s="63"/>
      <c r="D11" s="10"/>
      <c r="E11" s="10"/>
      <c r="F11" s="10">
        <f t="shared" si="0"/>
        <v>0</v>
      </c>
      <c r="G11" s="10"/>
      <c r="H11" s="22"/>
      <c r="I11" s="58"/>
      <c r="J11" s="59"/>
    </row>
    <row r="12" spans="1:10" x14ac:dyDescent="0.25">
      <c r="A12" s="8">
        <v>8</v>
      </c>
      <c r="B12" s="62"/>
      <c r="C12" s="63"/>
      <c r="D12" s="10"/>
      <c r="E12" s="10"/>
      <c r="F12" s="10">
        <f t="shared" si="0"/>
        <v>0</v>
      </c>
      <c r="G12" s="10"/>
      <c r="H12" s="22"/>
      <c r="I12" s="58"/>
      <c r="J12" s="59"/>
    </row>
    <row r="13" spans="1:10" x14ac:dyDescent="0.25">
      <c r="A13" s="8">
        <v>9</v>
      </c>
      <c r="B13" s="62"/>
      <c r="C13" s="63"/>
      <c r="D13" s="10"/>
      <c r="E13" s="10"/>
      <c r="F13" s="10">
        <f t="shared" si="0"/>
        <v>0</v>
      </c>
      <c r="G13" s="10"/>
      <c r="H13" s="22"/>
      <c r="I13" s="58"/>
      <c r="J13" s="59"/>
    </row>
    <row r="14" spans="1:10" x14ac:dyDescent="0.25">
      <c r="A14" s="8">
        <v>10</v>
      </c>
      <c r="B14" s="62"/>
      <c r="C14" s="63"/>
      <c r="D14" s="10"/>
      <c r="E14" s="10"/>
      <c r="F14" s="10">
        <f t="shared" si="0"/>
        <v>0</v>
      </c>
      <c r="G14" s="10"/>
      <c r="H14" s="22"/>
      <c r="I14" s="58"/>
      <c r="J14" s="59"/>
    </row>
    <row r="15" spans="1:10" x14ac:dyDescent="0.25">
      <c r="A15" s="8">
        <v>11</v>
      </c>
      <c r="B15" s="62"/>
      <c r="C15" s="63"/>
      <c r="D15" s="10"/>
      <c r="E15" s="10"/>
      <c r="F15" s="10">
        <f t="shared" si="0"/>
        <v>0</v>
      </c>
      <c r="G15" s="10"/>
      <c r="H15" s="22"/>
      <c r="I15" s="58"/>
      <c r="J15" s="59"/>
    </row>
    <row r="16" spans="1:10" x14ac:dyDescent="0.25">
      <c r="A16" s="8">
        <v>12</v>
      </c>
      <c r="B16" s="62"/>
      <c r="C16" s="63"/>
      <c r="D16" s="10"/>
      <c r="E16" s="10"/>
      <c r="F16" s="10">
        <f t="shared" si="0"/>
        <v>0</v>
      </c>
      <c r="G16" s="10"/>
      <c r="H16" s="22"/>
      <c r="I16" s="58"/>
      <c r="J16" s="59"/>
    </row>
    <row r="17" spans="1:11" x14ac:dyDescent="0.25">
      <c r="A17" s="8">
        <v>13</v>
      </c>
      <c r="B17" s="62"/>
      <c r="C17" s="63"/>
      <c r="D17" s="10"/>
      <c r="E17" s="10"/>
      <c r="F17" s="10">
        <f t="shared" si="0"/>
        <v>0</v>
      </c>
      <c r="G17" s="10"/>
      <c r="H17" s="22"/>
      <c r="I17" s="58"/>
      <c r="J17" s="59"/>
    </row>
    <row r="18" spans="1:11" x14ac:dyDescent="0.25">
      <c r="A18" s="8">
        <v>14</v>
      </c>
      <c r="B18" s="62"/>
      <c r="C18" s="63"/>
      <c r="D18" s="10"/>
      <c r="E18" s="10"/>
      <c r="F18" s="10">
        <f t="shared" si="0"/>
        <v>0</v>
      </c>
      <c r="G18" s="10"/>
      <c r="H18" s="22"/>
      <c r="I18" s="58"/>
      <c r="J18" s="59"/>
    </row>
    <row r="19" spans="1:11" x14ac:dyDescent="0.25">
      <c r="A19" s="8">
        <v>15</v>
      </c>
      <c r="B19" s="96"/>
      <c r="C19" s="96"/>
      <c r="D19" s="10"/>
      <c r="E19" s="10"/>
      <c r="F19" s="10">
        <f t="shared" si="0"/>
        <v>0</v>
      </c>
      <c r="G19" s="10"/>
      <c r="H19" s="22"/>
      <c r="I19" s="68"/>
      <c r="J19" s="69"/>
    </row>
    <row r="20" spans="1:11" x14ac:dyDescent="0.25">
      <c r="A20" s="11"/>
      <c r="B20" s="70"/>
      <c r="C20" s="70"/>
      <c r="D20" s="17"/>
      <c r="E20" s="17"/>
      <c r="F20" s="17"/>
      <c r="G20" s="17"/>
      <c r="H20" s="34"/>
      <c r="I20" s="71" t="s">
        <v>29</v>
      </c>
      <c r="J20" s="72"/>
    </row>
    <row r="21" spans="1:11" s="25" customFormat="1" x14ac:dyDescent="0.25">
      <c r="A21" s="73" t="s">
        <v>30</v>
      </c>
      <c r="B21" s="74"/>
      <c r="C21" s="7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76"/>
      <c r="B22" s="77"/>
      <c r="C22" s="78"/>
      <c r="D22" s="82">
        <f>D3</f>
        <v>15070000</v>
      </c>
      <c r="E22" s="82">
        <f>E3</f>
        <v>6480100</v>
      </c>
      <c r="F22" s="82">
        <f>SUM(G9:G19)</f>
        <v>3125000</v>
      </c>
      <c r="G22" s="84">
        <f>D22-E22-F22</f>
        <v>5464900</v>
      </c>
      <c r="H22" s="86">
        <f>G22/2</f>
        <v>2732450</v>
      </c>
      <c r="I22" s="23"/>
      <c r="J22" s="30"/>
    </row>
    <row r="23" spans="1:11" x14ac:dyDescent="0.25">
      <c r="A23" s="79"/>
      <c r="B23" s="80"/>
      <c r="C23" s="81"/>
      <c r="D23" s="83"/>
      <c r="E23" s="83"/>
      <c r="F23" s="83"/>
      <c r="G23" s="85"/>
      <c r="H23" s="87"/>
      <c r="I23" s="23"/>
      <c r="J23" s="30"/>
    </row>
    <row r="24" spans="1:11" x14ac:dyDescent="0.25">
      <c r="A24" s="11"/>
      <c r="B24" s="88"/>
      <c r="C24" s="8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89" t="s">
        <v>31</v>
      </c>
      <c r="C25" s="90"/>
      <c r="D25" s="90"/>
      <c r="E25" s="90"/>
      <c r="F25" s="91"/>
      <c r="I25" s="31"/>
      <c r="J25" s="32"/>
    </row>
    <row r="26" spans="1:11" ht="18.75" customHeight="1" x14ac:dyDescent="0.25">
      <c r="A26" s="33"/>
      <c r="B26" s="92" t="s">
        <v>32</v>
      </c>
      <c r="C26" s="93"/>
      <c r="D26" s="93"/>
      <c r="E26" s="93"/>
      <c r="F26" s="94"/>
    </row>
    <row r="27" spans="1:11" ht="18.75" customHeight="1" x14ac:dyDescent="0.25">
      <c r="A27" s="33"/>
      <c r="B27" s="92" t="s">
        <v>33</v>
      </c>
      <c r="C27" s="93"/>
      <c r="D27" s="93"/>
      <c r="E27" s="93"/>
      <c r="F27" s="94"/>
      <c r="G27" s="95" t="s">
        <v>35</v>
      </c>
      <c r="H27" s="95"/>
      <c r="I27" s="95"/>
      <c r="J27" s="95"/>
    </row>
    <row r="28" spans="1:11" ht="18.75" customHeight="1" x14ac:dyDescent="0.25">
      <c r="A28" s="11"/>
      <c r="B28" s="64" t="s">
        <v>34</v>
      </c>
      <c r="C28" s="65"/>
      <c r="D28" s="65"/>
      <c r="E28" s="65"/>
      <c r="F28" s="6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D1"/>
    <mergeCell ref="E1:F1"/>
    <mergeCell ref="G1:H1"/>
    <mergeCell ref="I1:J3"/>
    <mergeCell ref="A2:B2"/>
    <mergeCell ref="A3:B3"/>
  </mergeCells>
  <pageMargins left="0.25" right="0.25" top="0.75" bottom="0.73" header="0.3" footer="0.1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G12" sqref="G12"/>
    </sheetView>
  </sheetViews>
  <sheetFormatPr defaultRowHeight="15.75" x14ac:dyDescent="0.25"/>
  <cols>
    <col min="1" max="1" width="4.28515625" style="2" customWidth="1"/>
    <col min="2" max="2" width="9.42578125" style="2" customWidth="1"/>
    <col min="3" max="3" width="14.140625" style="2" customWidth="1"/>
    <col min="4" max="4" width="15.5703125" style="2" customWidth="1"/>
    <col min="5" max="5" width="14.7109375" style="2" customWidth="1"/>
    <col min="6" max="6" width="15.5703125" style="2" customWidth="1"/>
    <col min="7" max="7" width="15.140625" style="2" customWidth="1"/>
    <col min="8" max="8" width="15.42578125" style="13" customWidth="1"/>
    <col min="9" max="9" width="15.28515625" style="2" customWidth="1"/>
    <col min="10" max="10" width="9.140625" style="2"/>
    <col min="11" max="11" width="9.140625" style="11"/>
    <col min="12" max="16384" width="9.140625" style="2"/>
  </cols>
  <sheetData>
    <row r="1" spans="1:10" ht="32.25" customHeight="1" x14ac:dyDescent="0.25">
      <c r="A1" s="44" t="s">
        <v>37</v>
      </c>
      <c r="B1" s="45"/>
      <c r="C1" s="45"/>
      <c r="D1" s="45"/>
      <c r="E1" s="45" t="s">
        <v>48</v>
      </c>
      <c r="F1" s="45"/>
      <c r="G1" s="46" t="s">
        <v>49</v>
      </c>
      <c r="H1" s="47"/>
      <c r="I1" s="48" t="s">
        <v>24</v>
      </c>
      <c r="J1" s="49"/>
    </row>
    <row r="2" spans="1:10" ht="37.5" customHeight="1" x14ac:dyDescent="0.25">
      <c r="A2" s="52" t="s">
        <v>20</v>
      </c>
      <c r="B2" s="5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50"/>
      <c r="J2" s="51"/>
    </row>
    <row r="3" spans="1:10" ht="37.5" customHeight="1" x14ac:dyDescent="0.25">
      <c r="A3" s="54"/>
      <c r="B3" s="55"/>
      <c r="C3" s="15"/>
      <c r="D3" s="4">
        <f>SUM(D5:D19)</f>
        <v>7585000</v>
      </c>
      <c r="E3" s="5">
        <f>IF(D3&lt;17000000,D3*43%,IF(AND(D3&gt;=17000000,D3&lt;25000000),D3*45%,IF(AND(D3&gt;=25000000,D3&lt;30000000),D3*47%,IF(D3&gt;=30000000,D3*49%,0))))</f>
        <v>3261550</v>
      </c>
      <c r="F3" s="5">
        <f>G5+G6+G7+G8</f>
        <v>300000</v>
      </c>
      <c r="G3" s="1">
        <f>SUM(E5:E19)</f>
        <v>0</v>
      </c>
      <c r="H3" s="19">
        <f>E3-G3-G5-G6-G7-G8+A3-C3</f>
        <v>2961550</v>
      </c>
      <c r="I3" s="50"/>
      <c r="J3" s="51"/>
    </row>
    <row r="4" spans="1:10" x14ac:dyDescent="0.25">
      <c r="A4" s="37" t="s">
        <v>5</v>
      </c>
      <c r="B4" s="56" t="s">
        <v>6</v>
      </c>
      <c r="C4" s="57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58" t="s">
        <v>12</v>
      </c>
      <c r="J4" s="59"/>
    </row>
    <row r="5" spans="1:10" x14ac:dyDescent="0.25">
      <c r="A5" s="8">
        <v>1</v>
      </c>
      <c r="B5" s="60" t="s">
        <v>50</v>
      </c>
      <c r="C5" s="61"/>
      <c r="D5" s="9">
        <v>2940000</v>
      </c>
      <c r="E5" s="10"/>
      <c r="F5" s="10">
        <f>D5-E5</f>
        <v>2940000</v>
      </c>
      <c r="G5" s="10"/>
      <c r="H5" s="21" t="s">
        <v>13</v>
      </c>
      <c r="I5" s="58"/>
      <c r="J5" s="59"/>
    </row>
    <row r="6" spans="1:10" x14ac:dyDescent="0.25">
      <c r="A6" s="8">
        <v>2</v>
      </c>
      <c r="B6" s="60" t="s">
        <v>51</v>
      </c>
      <c r="C6" s="61"/>
      <c r="D6" s="9">
        <v>725000</v>
      </c>
      <c r="E6" s="10"/>
      <c r="F6" s="10">
        <f t="shared" ref="F6:F19" si="0">D6-E6</f>
        <v>725000</v>
      </c>
      <c r="G6" s="10">
        <v>200000</v>
      </c>
      <c r="H6" s="21" t="s">
        <v>14</v>
      </c>
      <c r="I6" s="58"/>
      <c r="J6" s="59"/>
    </row>
    <row r="7" spans="1:10" x14ac:dyDescent="0.25">
      <c r="A7" s="8">
        <v>3</v>
      </c>
      <c r="B7" s="60" t="s">
        <v>52</v>
      </c>
      <c r="C7" s="61"/>
      <c r="D7" s="9">
        <v>1120000</v>
      </c>
      <c r="E7" s="10"/>
      <c r="F7" s="10">
        <f t="shared" si="0"/>
        <v>1120000</v>
      </c>
      <c r="G7" s="10">
        <v>100000</v>
      </c>
      <c r="H7" s="21" t="s">
        <v>15</v>
      </c>
      <c r="I7" s="58"/>
      <c r="J7" s="59"/>
    </row>
    <row r="8" spans="1:10" x14ac:dyDescent="0.25">
      <c r="A8" s="8">
        <v>4</v>
      </c>
      <c r="B8" s="60" t="s">
        <v>53</v>
      </c>
      <c r="C8" s="61"/>
      <c r="D8" s="9">
        <v>910000</v>
      </c>
      <c r="E8" s="10"/>
      <c r="F8" s="10">
        <f t="shared" si="0"/>
        <v>910000</v>
      </c>
      <c r="H8" s="21" t="s">
        <v>19</v>
      </c>
      <c r="I8" s="58"/>
      <c r="J8" s="59"/>
    </row>
    <row r="9" spans="1:10" x14ac:dyDescent="0.25">
      <c r="A9" s="8">
        <v>5</v>
      </c>
      <c r="B9" s="62" t="s">
        <v>96</v>
      </c>
      <c r="C9" s="63"/>
      <c r="D9" s="9">
        <v>1035000</v>
      </c>
      <c r="E9" s="10"/>
      <c r="F9" s="10">
        <f t="shared" si="0"/>
        <v>1035000</v>
      </c>
      <c r="G9" s="10">
        <v>125000</v>
      </c>
      <c r="H9" s="22" t="s">
        <v>17</v>
      </c>
      <c r="I9" s="58"/>
      <c r="J9" s="59"/>
    </row>
    <row r="10" spans="1:10" x14ac:dyDescent="0.25">
      <c r="A10" s="8">
        <v>6</v>
      </c>
      <c r="B10" s="62" t="s">
        <v>97</v>
      </c>
      <c r="C10" s="63"/>
      <c r="D10" s="10">
        <v>855000</v>
      </c>
      <c r="E10" s="10"/>
      <c r="F10" s="10">
        <f t="shared" si="0"/>
        <v>855000</v>
      </c>
      <c r="G10" s="10">
        <v>3000000</v>
      </c>
      <c r="H10" s="22" t="s">
        <v>16</v>
      </c>
      <c r="I10" s="58"/>
      <c r="J10" s="59"/>
    </row>
    <row r="11" spans="1:10" x14ac:dyDescent="0.25">
      <c r="A11" s="8">
        <v>7</v>
      </c>
      <c r="B11" s="62"/>
      <c r="C11" s="63"/>
      <c r="D11" s="10"/>
      <c r="E11" s="10"/>
      <c r="F11" s="10">
        <f t="shared" si="0"/>
        <v>0</v>
      </c>
      <c r="G11" s="10">
        <v>1425000</v>
      </c>
      <c r="H11" s="22" t="s">
        <v>18</v>
      </c>
      <c r="I11" s="58"/>
      <c r="J11" s="59"/>
    </row>
    <row r="12" spans="1:10" x14ac:dyDescent="0.25">
      <c r="A12" s="8">
        <v>8</v>
      </c>
      <c r="B12" s="62"/>
      <c r="C12" s="63"/>
      <c r="D12" s="10"/>
      <c r="E12" s="10"/>
      <c r="F12" s="10">
        <f t="shared" si="0"/>
        <v>0</v>
      </c>
      <c r="G12" s="10">
        <v>750000</v>
      </c>
      <c r="H12" s="38" t="s">
        <v>54</v>
      </c>
      <c r="I12" s="58"/>
      <c r="J12" s="59"/>
    </row>
    <row r="13" spans="1:10" x14ac:dyDescent="0.25">
      <c r="A13" s="8">
        <v>9</v>
      </c>
      <c r="B13" s="62"/>
      <c r="C13" s="63"/>
      <c r="D13" s="10"/>
      <c r="E13" s="10"/>
      <c r="F13" s="10">
        <f t="shared" si="0"/>
        <v>0</v>
      </c>
      <c r="G13" s="10">
        <v>200000</v>
      </c>
      <c r="H13" s="38" t="s">
        <v>55</v>
      </c>
      <c r="I13" s="58"/>
      <c r="J13" s="59"/>
    </row>
    <row r="14" spans="1:10" x14ac:dyDescent="0.25">
      <c r="A14" s="8">
        <v>10</v>
      </c>
      <c r="B14" s="62"/>
      <c r="C14" s="63"/>
      <c r="D14" s="10"/>
      <c r="E14" s="10"/>
      <c r="F14" s="10">
        <f t="shared" si="0"/>
        <v>0</v>
      </c>
      <c r="G14" s="10"/>
      <c r="H14" s="22"/>
      <c r="I14" s="58"/>
      <c r="J14" s="59"/>
    </row>
    <row r="15" spans="1:10" x14ac:dyDescent="0.25">
      <c r="A15" s="8">
        <v>11</v>
      </c>
      <c r="B15" s="62"/>
      <c r="C15" s="63"/>
      <c r="D15" s="10"/>
      <c r="E15" s="10"/>
      <c r="F15" s="10">
        <f t="shared" si="0"/>
        <v>0</v>
      </c>
      <c r="G15" s="10"/>
      <c r="H15" s="22"/>
      <c r="I15" s="58"/>
      <c r="J15" s="59"/>
    </row>
    <row r="16" spans="1:10" x14ac:dyDescent="0.25">
      <c r="A16" s="8">
        <v>12</v>
      </c>
      <c r="B16" s="62"/>
      <c r="C16" s="63"/>
      <c r="D16" s="10"/>
      <c r="E16" s="10"/>
      <c r="F16" s="10">
        <f t="shared" si="0"/>
        <v>0</v>
      </c>
      <c r="G16" s="10"/>
      <c r="H16" s="22"/>
      <c r="I16" s="58"/>
      <c r="J16" s="59"/>
    </row>
    <row r="17" spans="1:11" x14ac:dyDescent="0.25">
      <c r="A17" s="8">
        <v>13</v>
      </c>
      <c r="B17" s="62"/>
      <c r="C17" s="63"/>
      <c r="D17" s="10"/>
      <c r="E17" s="10"/>
      <c r="F17" s="10">
        <f t="shared" si="0"/>
        <v>0</v>
      </c>
      <c r="G17" s="10"/>
      <c r="H17" s="22"/>
      <c r="I17" s="58"/>
      <c r="J17" s="59"/>
    </row>
    <row r="18" spans="1:11" x14ac:dyDescent="0.25">
      <c r="A18" s="8">
        <v>14</v>
      </c>
      <c r="B18" s="62"/>
      <c r="C18" s="63"/>
      <c r="D18" s="10"/>
      <c r="E18" s="10"/>
      <c r="F18" s="10">
        <f t="shared" si="0"/>
        <v>0</v>
      </c>
      <c r="G18" s="10"/>
      <c r="H18" s="22"/>
      <c r="I18" s="58"/>
      <c r="J18" s="59"/>
    </row>
    <row r="19" spans="1:11" x14ac:dyDescent="0.25">
      <c r="A19" s="8">
        <v>15</v>
      </c>
      <c r="B19" s="67"/>
      <c r="C19" s="67"/>
      <c r="D19" s="10"/>
      <c r="E19" s="10"/>
      <c r="F19" s="10">
        <f t="shared" si="0"/>
        <v>0</v>
      </c>
      <c r="G19" s="10"/>
      <c r="H19" s="22"/>
      <c r="I19" s="68"/>
      <c r="J19" s="69"/>
    </row>
    <row r="20" spans="1:11" x14ac:dyDescent="0.25">
      <c r="A20" s="11"/>
      <c r="B20" s="70"/>
      <c r="C20" s="70"/>
      <c r="D20" s="17"/>
      <c r="E20" s="17"/>
      <c r="F20" s="17"/>
      <c r="G20" s="17"/>
      <c r="H20" s="34"/>
      <c r="I20" s="71" t="s">
        <v>29</v>
      </c>
      <c r="J20" s="72"/>
    </row>
    <row r="21" spans="1:11" s="25" customFormat="1" x14ac:dyDescent="0.25">
      <c r="A21" s="73" t="s">
        <v>30</v>
      </c>
      <c r="B21" s="74"/>
      <c r="C21" s="7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76"/>
      <c r="B22" s="77"/>
      <c r="C22" s="78"/>
      <c r="D22" s="82">
        <f>D3</f>
        <v>7585000</v>
      </c>
      <c r="E22" s="82">
        <f>E3</f>
        <v>3261550</v>
      </c>
      <c r="F22" s="82">
        <f>SUM(G9:G19)</f>
        <v>5500000</v>
      </c>
      <c r="G22" s="84">
        <f>D22-E22-F22</f>
        <v>-1176550</v>
      </c>
      <c r="H22" s="86">
        <f>G22/2</f>
        <v>-588275</v>
      </c>
      <c r="I22" s="23"/>
      <c r="J22" s="30"/>
    </row>
    <row r="23" spans="1:11" x14ac:dyDescent="0.25">
      <c r="A23" s="79"/>
      <c r="B23" s="80"/>
      <c r="C23" s="81"/>
      <c r="D23" s="83"/>
      <c r="E23" s="83"/>
      <c r="F23" s="83"/>
      <c r="G23" s="85"/>
      <c r="H23" s="87"/>
      <c r="I23" s="23"/>
      <c r="J23" s="30"/>
    </row>
    <row r="24" spans="1:11" x14ac:dyDescent="0.25">
      <c r="A24" s="11"/>
      <c r="B24" s="88"/>
      <c r="C24" s="8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89" t="s">
        <v>31</v>
      </c>
      <c r="C25" s="90"/>
      <c r="D25" s="90"/>
      <c r="E25" s="90"/>
      <c r="F25" s="91"/>
      <c r="I25" s="31"/>
      <c r="J25" s="32"/>
    </row>
    <row r="26" spans="1:11" ht="18.75" customHeight="1" x14ac:dyDescent="0.25">
      <c r="A26" s="33"/>
      <c r="B26" s="92" t="s">
        <v>32</v>
      </c>
      <c r="C26" s="93"/>
      <c r="D26" s="93"/>
      <c r="E26" s="93"/>
      <c r="F26" s="94"/>
    </row>
    <row r="27" spans="1:11" ht="18.75" customHeight="1" x14ac:dyDescent="0.25">
      <c r="A27" s="33"/>
      <c r="B27" s="92" t="s">
        <v>33</v>
      </c>
      <c r="C27" s="93"/>
      <c r="D27" s="93"/>
      <c r="E27" s="93"/>
      <c r="F27" s="94"/>
      <c r="G27" s="95" t="s">
        <v>35</v>
      </c>
      <c r="H27" s="95"/>
      <c r="I27" s="95"/>
      <c r="J27" s="95"/>
    </row>
    <row r="28" spans="1:11" ht="18.75" customHeight="1" x14ac:dyDescent="0.25">
      <c r="A28" s="11"/>
      <c r="B28" s="64" t="s">
        <v>34</v>
      </c>
      <c r="C28" s="65"/>
      <c r="D28" s="65"/>
      <c r="E28" s="65"/>
      <c r="F28" s="6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D1"/>
    <mergeCell ref="E1:F1"/>
    <mergeCell ref="G1:H1"/>
    <mergeCell ref="I1:J3"/>
    <mergeCell ref="A2:B2"/>
    <mergeCell ref="A3:B3"/>
  </mergeCells>
  <pageMargins left="0.25" right="0.25" top="0.75" bottom="0.73" header="0.3" footer="0.1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H11" sqref="H11"/>
    </sheetView>
  </sheetViews>
  <sheetFormatPr defaultRowHeight="15.75" x14ac:dyDescent="0.25"/>
  <cols>
    <col min="1" max="1" width="4.28515625" style="2" customWidth="1"/>
    <col min="2" max="2" width="9.42578125" style="2" customWidth="1"/>
    <col min="3" max="3" width="14.140625" style="2" customWidth="1"/>
    <col min="4" max="4" width="15.5703125" style="2" customWidth="1"/>
    <col min="5" max="5" width="14.7109375" style="2" customWidth="1"/>
    <col min="6" max="6" width="15.5703125" style="2" customWidth="1"/>
    <col min="7" max="7" width="15.140625" style="2" customWidth="1"/>
    <col min="8" max="8" width="15.42578125" style="13" customWidth="1"/>
    <col min="9" max="9" width="15.28515625" style="2" customWidth="1"/>
    <col min="10" max="10" width="9.140625" style="2"/>
    <col min="11" max="11" width="9.140625" style="11"/>
    <col min="12" max="16384" width="9.140625" style="2"/>
  </cols>
  <sheetData>
    <row r="1" spans="1:10" ht="32.25" customHeight="1" x14ac:dyDescent="0.25">
      <c r="A1" s="44" t="s">
        <v>37</v>
      </c>
      <c r="B1" s="45"/>
      <c r="C1" s="45"/>
      <c r="D1" s="45"/>
      <c r="E1" s="45" t="s">
        <v>56</v>
      </c>
      <c r="F1" s="45"/>
      <c r="G1" s="46" t="s">
        <v>57</v>
      </c>
      <c r="H1" s="47"/>
      <c r="I1" s="48" t="s">
        <v>24</v>
      </c>
      <c r="J1" s="49"/>
    </row>
    <row r="2" spans="1:10" ht="37.5" customHeight="1" x14ac:dyDescent="0.25">
      <c r="A2" s="52" t="s">
        <v>20</v>
      </c>
      <c r="B2" s="5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50"/>
      <c r="J2" s="51"/>
    </row>
    <row r="3" spans="1:10" ht="37.5" customHeight="1" x14ac:dyDescent="0.25">
      <c r="A3" s="54"/>
      <c r="B3" s="55"/>
      <c r="C3" s="15"/>
      <c r="D3" s="4">
        <f>SUM(D5:D19)</f>
        <v>8085000</v>
      </c>
      <c r="E3" s="5">
        <f>IF(D3&lt;17000000,D3*43%,IF(AND(D3&gt;=17000000,D3&lt;25000000),D3*45%,IF(AND(D3&gt;=25000000,D3&lt;30000000),D3*47%,IF(D3&gt;=30000000,D3*49%,0))))</f>
        <v>3476550</v>
      </c>
      <c r="F3" s="5">
        <f>G5+G6+G7+G8</f>
        <v>600000</v>
      </c>
      <c r="G3" s="1">
        <f>SUM(E5:E19)</f>
        <v>0</v>
      </c>
      <c r="H3" s="19">
        <f>E3-G3-G5-G6-G7-G8+A3-C3</f>
        <v>2876550</v>
      </c>
      <c r="I3" s="50"/>
      <c r="J3" s="51"/>
    </row>
    <row r="4" spans="1:10" x14ac:dyDescent="0.25">
      <c r="A4" s="37" t="s">
        <v>5</v>
      </c>
      <c r="B4" s="56" t="s">
        <v>6</v>
      </c>
      <c r="C4" s="57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58" t="s">
        <v>12</v>
      </c>
      <c r="J4" s="59"/>
    </row>
    <row r="5" spans="1:10" x14ac:dyDescent="0.25">
      <c r="A5" s="8">
        <v>1</v>
      </c>
      <c r="B5" s="60" t="s">
        <v>58</v>
      </c>
      <c r="C5" s="61"/>
      <c r="D5" s="9">
        <v>2510000</v>
      </c>
      <c r="E5" s="10"/>
      <c r="F5" s="10">
        <f>D5-E5</f>
        <v>2510000</v>
      </c>
      <c r="G5" s="10"/>
      <c r="H5" s="21" t="s">
        <v>13</v>
      </c>
      <c r="I5" s="58"/>
      <c r="J5" s="59"/>
    </row>
    <row r="6" spans="1:10" x14ac:dyDescent="0.25">
      <c r="A6" s="8">
        <v>2</v>
      </c>
      <c r="B6" s="60" t="s">
        <v>59</v>
      </c>
      <c r="C6" s="61"/>
      <c r="D6" s="9">
        <v>2050000</v>
      </c>
      <c r="E6" s="10"/>
      <c r="F6" s="10">
        <f t="shared" ref="F6:F19" si="0">D6-E6</f>
        <v>2050000</v>
      </c>
      <c r="G6" s="10">
        <v>200000</v>
      </c>
      <c r="H6" s="21" t="s">
        <v>14</v>
      </c>
      <c r="I6" s="58"/>
      <c r="J6" s="59"/>
    </row>
    <row r="7" spans="1:10" x14ac:dyDescent="0.25">
      <c r="A7" s="8">
        <v>3</v>
      </c>
      <c r="B7" s="62" t="s">
        <v>98</v>
      </c>
      <c r="C7" s="63"/>
      <c r="D7" s="9">
        <v>2195000</v>
      </c>
      <c r="E7" s="10"/>
      <c r="F7" s="10">
        <f t="shared" si="0"/>
        <v>2195000</v>
      </c>
      <c r="G7" s="10">
        <v>100000</v>
      </c>
      <c r="H7" s="21" t="s">
        <v>15</v>
      </c>
      <c r="I7" s="58"/>
      <c r="J7" s="59"/>
    </row>
    <row r="8" spans="1:10" x14ac:dyDescent="0.25">
      <c r="A8" s="8">
        <v>4</v>
      </c>
      <c r="B8" s="62" t="s">
        <v>105</v>
      </c>
      <c r="C8" s="63"/>
      <c r="D8" s="9">
        <v>1330000</v>
      </c>
      <c r="E8" s="10"/>
      <c r="F8" s="10">
        <f t="shared" si="0"/>
        <v>1330000</v>
      </c>
      <c r="G8" s="39">
        <v>300000</v>
      </c>
      <c r="H8" s="21" t="s">
        <v>19</v>
      </c>
      <c r="I8" s="58"/>
      <c r="J8" s="59"/>
    </row>
    <row r="9" spans="1:10" x14ac:dyDescent="0.25">
      <c r="A9" s="8">
        <v>5</v>
      </c>
      <c r="B9" s="62"/>
      <c r="C9" s="63"/>
      <c r="D9" s="9"/>
      <c r="E9" s="10"/>
      <c r="F9" s="10">
        <f t="shared" si="0"/>
        <v>0</v>
      </c>
      <c r="G9" s="10">
        <v>125000</v>
      </c>
      <c r="H9" s="22" t="s">
        <v>17</v>
      </c>
      <c r="I9" s="58"/>
      <c r="J9" s="59"/>
    </row>
    <row r="10" spans="1:10" x14ac:dyDescent="0.25">
      <c r="A10" s="8">
        <v>6</v>
      </c>
      <c r="B10" s="62"/>
      <c r="C10" s="63"/>
      <c r="D10" s="10"/>
      <c r="E10" s="10"/>
      <c r="F10" s="10">
        <f t="shared" si="0"/>
        <v>0</v>
      </c>
      <c r="G10" s="10">
        <v>3000000</v>
      </c>
      <c r="H10" s="22" t="s">
        <v>16</v>
      </c>
      <c r="I10" s="58"/>
      <c r="J10" s="59"/>
    </row>
    <row r="11" spans="1:10" x14ac:dyDescent="0.25">
      <c r="A11" s="8">
        <v>7</v>
      </c>
      <c r="B11" s="62"/>
      <c r="C11" s="63"/>
      <c r="D11" s="10"/>
      <c r="E11" s="10"/>
      <c r="F11" s="10">
        <f t="shared" si="0"/>
        <v>0</v>
      </c>
      <c r="G11" s="10"/>
      <c r="H11" s="22"/>
      <c r="I11" s="58"/>
      <c r="J11" s="59"/>
    </row>
    <row r="12" spans="1:10" x14ac:dyDescent="0.25">
      <c r="A12" s="8">
        <v>8</v>
      </c>
      <c r="B12" s="62"/>
      <c r="C12" s="63"/>
      <c r="D12" s="10"/>
      <c r="E12" s="10"/>
      <c r="F12" s="10">
        <f t="shared" si="0"/>
        <v>0</v>
      </c>
      <c r="G12" s="10">
        <v>1750000</v>
      </c>
      <c r="H12" s="22" t="s">
        <v>99</v>
      </c>
      <c r="I12" s="58"/>
      <c r="J12" s="59"/>
    </row>
    <row r="13" spans="1:10" x14ac:dyDescent="0.25">
      <c r="A13" s="8">
        <v>9</v>
      </c>
      <c r="B13" s="62"/>
      <c r="C13" s="63"/>
      <c r="D13" s="10"/>
      <c r="E13" s="10"/>
      <c r="F13" s="10">
        <f t="shared" si="0"/>
        <v>0</v>
      </c>
      <c r="G13" s="10"/>
      <c r="H13" s="22"/>
      <c r="I13" s="58"/>
      <c r="J13" s="59"/>
    </row>
    <row r="14" spans="1:10" x14ac:dyDescent="0.25">
      <c r="A14" s="8">
        <v>10</v>
      </c>
      <c r="B14" s="62"/>
      <c r="C14" s="63"/>
      <c r="D14" s="10"/>
      <c r="E14" s="10"/>
      <c r="F14" s="10">
        <f t="shared" si="0"/>
        <v>0</v>
      </c>
      <c r="G14" s="10"/>
      <c r="H14" s="22"/>
      <c r="I14" s="58"/>
      <c r="J14" s="59"/>
    </row>
    <row r="15" spans="1:10" x14ac:dyDescent="0.25">
      <c r="A15" s="8">
        <v>11</v>
      </c>
      <c r="B15" s="62"/>
      <c r="C15" s="63"/>
      <c r="D15" s="10"/>
      <c r="E15" s="10"/>
      <c r="F15" s="10">
        <f t="shared" si="0"/>
        <v>0</v>
      </c>
      <c r="G15" s="10"/>
      <c r="H15" s="22"/>
      <c r="I15" s="58"/>
      <c r="J15" s="59"/>
    </row>
    <row r="16" spans="1:10" x14ac:dyDescent="0.25">
      <c r="A16" s="8">
        <v>12</v>
      </c>
      <c r="B16" s="62"/>
      <c r="C16" s="63"/>
      <c r="D16" s="10"/>
      <c r="E16" s="10"/>
      <c r="F16" s="10">
        <f t="shared" si="0"/>
        <v>0</v>
      </c>
      <c r="G16" s="10"/>
      <c r="H16" s="22"/>
      <c r="I16" s="58"/>
      <c r="J16" s="59"/>
    </row>
    <row r="17" spans="1:11" x14ac:dyDescent="0.25">
      <c r="A17" s="8">
        <v>13</v>
      </c>
      <c r="B17" s="62"/>
      <c r="C17" s="63"/>
      <c r="D17" s="10"/>
      <c r="E17" s="10"/>
      <c r="F17" s="10">
        <f t="shared" si="0"/>
        <v>0</v>
      </c>
      <c r="G17" s="10"/>
      <c r="H17" s="22"/>
      <c r="I17" s="58"/>
      <c r="J17" s="59"/>
    </row>
    <row r="18" spans="1:11" x14ac:dyDescent="0.25">
      <c r="A18" s="8">
        <v>14</v>
      </c>
      <c r="B18" s="62"/>
      <c r="C18" s="63"/>
      <c r="D18" s="10"/>
      <c r="E18" s="10"/>
      <c r="F18" s="10">
        <f t="shared" si="0"/>
        <v>0</v>
      </c>
      <c r="G18" s="10"/>
      <c r="H18" s="22"/>
      <c r="I18" s="58"/>
      <c r="J18" s="59"/>
    </row>
    <row r="19" spans="1:11" x14ac:dyDescent="0.25">
      <c r="A19" s="8">
        <v>15</v>
      </c>
      <c r="B19" s="67"/>
      <c r="C19" s="67"/>
      <c r="D19" s="10"/>
      <c r="E19" s="10"/>
      <c r="F19" s="10">
        <f t="shared" si="0"/>
        <v>0</v>
      </c>
      <c r="G19" s="10"/>
      <c r="H19" s="22"/>
      <c r="I19" s="68"/>
      <c r="J19" s="69"/>
    </row>
    <row r="20" spans="1:11" x14ac:dyDescent="0.25">
      <c r="A20" s="11"/>
      <c r="B20" s="70"/>
      <c r="C20" s="70"/>
      <c r="D20" s="17"/>
      <c r="E20" s="17"/>
      <c r="F20" s="17"/>
      <c r="G20" s="17"/>
      <c r="H20" s="34"/>
      <c r="I20" s="71" t="s">
        <v>29</v>
      </c>
      <c r="J20" s="72"/>
    </row>
    <row r="21" spans="1:11" s="25" customFormat="1" x14ac:dyDescent="0.25">
      <c r="A21" s="73" t="s">
        <v>30</v>
      </c>
      <c r="B21" s="74"/>
      <c r="C21" s="7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76"/>
      <c r="B22" s="77"/>
      <c r="C22" s="78"/>
      <c r="D22" s="82">
        <f>D3</f>
        <v>8085000</v>
      </c>
      <c r="E22" s="82">
        <f>E3</f>
        <v>3476550</v>
      </c>
      <c r="F22" s="82">
        <f>SUM(G9:G19)</f>
        <v>4875000</v>
      </c>
      <c r="G22" s="84">
        <f>D22-E22-F22</f>
        <v>-266550</v>
      </c>
      <c r="H22" s="86">
        <f>G22/2</f>
        <v>-133275</v>
      </c>
      <c r="I22" s="23"/>
      <c r="J22" s="30"/>
    </row>
    <row r="23" spans="1:11" x14ac:dyDescent="0.25">
      <c r="A23" s="79"/>
      <c r="B23" s="80"/>
      <c r="C23" s="81"/>
      <c r="D23" s="83"/>
      <c r="E23" s="83"/>
      <c r="F23" s="83"/>
      <c r="G23" s="85"/>
      <c r="H23" s="87"/>
      <c r="I23" s="23"/>
      <c r="J23" s="30"/>
    </row>
    <row r="24" spans="1:11" x14ac:dyDescent="0.25">
      <c r="A24" s="11"/>
      <c r="B24" s="88"/>
      <c r="C24" s="8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89" t="s">
        <v>106</v>
      </c>
      <c r="C25" s="90"/>
      <c r="D25" s="90"/>
      <c r="E25" s="90"/>
      <c r="F25" s="91"/>
      <c r="I25" s="31"/>
      <c r="J25" s="32"/>
    </row>
    <row r="26" spans="1:11" ht="18.75" customHeight="1" x14ac:dyDescent="0.25">
      <c r="A26" s="33"/>
      <c r="B26" s="92" t="s">
        <v>107</v>
      </c>
      <c r="C26" s="93"/>
      <c r="D26" s="93"/>
      <c r="E26" s="93"/>
      <c r="F26" s="94"/>
    </row>
    <row r="27" spans="1:11" ht="18.75" customHeight="1" x14ac:dyDescent="0.25">
      <c r="A27" s="33"/>
      <c r="B27" s="92" t="s">
        <v>108</v>
      </c>
      <c r="C27" s="93"/>
      <c r="D27" s="93"/>
      <c r="E27" s="93"/>
      <c r="F27" s="94"/>
      <c r="G27" s="95" t="s">
        <v>35</v>
      </c>
      <c r="H27" s="95"/>
      <c r="I27" s="95"/>
      <c r="J27" s="95"/>
    </row>
    <row r="28" spans="1:11" ht="18.75" customHeight="1" x14ac:dyDescent="0.25">
      <c r="A28" s="11"/>
      <c r="B28" s="64" t="s">
        <v>109</v>
      </c>
      <c r="C28" s="65"/>
      <c r="D28" s="65"/>
      <c r="E28" s="65"/>
      <c r="F28" s="6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D1"/>
    <mergeCell ref="E1:F1"/>
    <mergeCell ref="G1:H1"/>
    <mergeCell ref="I1:J3"/>
    <mergeCell ref="A2:B2"/>
    <mergeCell ref="A3:B3"/>
  </mergeCells>
  <pageMargins left="0.25" right="0.25" top="0.75" bottom="0.73" header="0.3" footer="0.1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G12" sqref="G12"/>
    </sheetView>
  </sheetViews>
  <sheetFormatPr defaultRowHeight="15.75" x14ac:dyDescent="0.25"/>
  <cols>
    <col min="1" max="1" width="4.28515625" style="2" customWidth="1"/>
    <col min="2" max="2" width="9.42578125" style="2" customWidth="1"/>
    <col min="3" max="3" width="14.140625" style="2" customWidth="1"/>
    <col min="4" max="4" width="15.5703125" style="2" customWidth="1"/>
    <col min="5" max="5" width="14.7109375" style="2" customWidth="1"/>
    <col min="6" max="6" width="15.5703125" style="2" customWidth="1"/>
    <col min="7" max="7" width="15.140625" style="2" customWidth="1"/>
    <col min="8" max="8" width="15.42578125" style="13" customWidth="1"/>
    <col min="9" max="9" width="15.28515625" style="2" customWidth="1"/>
    <col min="10" max="10" width="9.140625" style="2"/>
    <col min="11" max="11" width="9.140625" style="11"/>
    <col min="12" max="16384" width="9.140625" style="2"/>
  </cols>
  <sheetData>
    <row r="1" spans="1:10" ht="32.25" customHeight="1" x14ac:dyDescent="0.25">
      <c r="A1" s="44" t="s">
        <v>37</v>
      </c>
      <c r="B1" s="45"/>
      <c r="C1" s="45"/>
      <c r="D1" s="45"/>
      <c r="E1" s="45" t="s">
        <v>60</v>
      </c>
      <c r="F1" s="45"/>
      <c r="G1" s="46" t="s">
        <v>61</v>
      </c>
      <c r="H1" s="47"/>
      <c r="I1" s="48" t="s">
        <v>24</v>
      </c>
      <c r="J1" s="49"/>
    </row>
    <row r="2" spans="1:10" ht="37.5" customHeight="1" x14ac:dyDescent="0.25">
      <c r="A2" s="52" t="s">
        <v>20</v>
      </c>
      <c r="B2" s="5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50"/>
      <c r="J2" s="51"/>
    </row>
    <row r="3" spans="1:10" ht="37.5" customHeight="1" x14ac:dyDescent="0.25">
      <c r="A3" s="54"/>
      <c r="B3" s="55"/>
      <c r="C3" s="15"/>
      <c r="D3" s="4">
        <f>SUM(D5:D19)</f>
        <v>12020000</v>
      </c>
      <c r="E3" s="5">
        <f>IF(D3&lt;17000000,D3*43%,IF(AND(D3&gt;=17000000,D3&lt;25000000),D3*45%,IF(AND(D3&gt;=25000000,D3&lt;30000000),D3*47%,IF(D3&gt;=30000000,D3*49%,0))))</f>
        <v>5168600</v>
      </c>
      <c r="F3" s="5">
        <f>G5+G6+G7+G8</f>
        <v>600000</v>
      </c>
      <c r="G3" s="1">
        <f>SUM(E5:E19)</f>
        <v>200000</v>
      </c>
      <c r="H3" s="19">
        <f>E3-G3-G5-G6-G7-G8+A3-C3</f>
        <v>4368600</v>
      </c>
      <c r="I3" s="50"/>
      <c r="J3" s="51"/>
    </row>
    <row r="4" spans="1:10" x14ac:dyDescent="0.25">
      <c r="A4" s="37" t="s">
        <v>5</v>
      </c>
      <c r="B4" s="56" t="s">
        <v>6</v>
      </c>
      <c r="C4" s="57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58" t="s">
        <v>12</v>
      </c>
      <c r="J4" s="59"/>
    </row>
    <row r="5" spans="1:10" x14ac:dyDescent="0.25">
      <c r="A5" s="8">
        <v>1</v>
      </c>
      <c r="B5" s="60" t="s">
        <v>62</v>
      </c>
      <c r="C5" s="61"/>
      <c r="D5" s="9">
        <v>3660000</v>
      </c>
      <c r="E5" s="10"/>
      <c r="F5" s="10">
        <f>D5-E5</f>
        <v>3660000</v>
      </c>
      <c r="G5" s="10"/>
      <c r="H5" s="21" t="s">
        <v>13</v>
      </c>
      <c r="I5" s="58"/>
      <c r="J5" s="59"/>
    </row>
    <row r="6" spans="1:10" x14ac:dyDescent="0.25">
      <c r="A6" s="8">
        <v>2</v>
      </c>
      <c r="B6" s="60" t="s">
        <v>63</v>
      </c>
      <c r="C6" s="61"/>
      <c r="D6" s="9">
        <v>2765000</v>
      </c>
      <c r="E6" s="10"/>
      <c r="F6" s="10">
        <f t="shared" ref="F6:F19" si="0">D6-E6</f>
        <v>2765000</v>
      </c>
      <c r="G6" s="10">
        <v>200000</v>
      </c>
      <c r="H6" s="21" t="s">
        <v>14</v>
      </c>
      <c r="I6" s="58"/>
      <c r="J6" s="59"/>
    </row>
    <row r="7" spans="1:10" x14ac:dyDescent="0.25">
      <c r="A7" s="8">
        <v>3</v>
      </c>
      <c r="B7" s="62" t="s">
        <v>95</v>
      </c>
      <c r="C7" s="63"/>
      <c r="D7" s="9">
        <v>3150000</v>
      </c>
      <c r="E7" s="10">
        <v>200000</v>
      </c>
      <c r="F7" s="10">
        <f t="shared" si="0"/>
        <v>2950000</v>
      </c>
      <c r="G7" s="10">
        <v>100000</v>
      </c>
      <c r="H7" s="21" t="s">
        <v>15</v>
      </c>
      <c r="I7" s="58"/>
      <c r="J7" s="59"/>
    </row>
    <row r="8" spans="1:10" x14ac:dyDescent="0.25">
      <c r="A8" s="8">
        <v>4</v>
      </c>
      <c r="B8" s="62" t="s">
        <v>100</v>
      </c>
      <c r="C8" s="63"/>
      <c r="D8" s="9">
        <v>2445000</v>
      </c>
      <c r="E8" s="10"/>
      <c r="F8" s="10">
        <f t="shared" si="0"/>
        <v>2445000</v>
      </c>
      <c r="G8" s="39">
        <v>300000</v>
      </c>
      <c r="H8" s="21" t="s">
        <v>19</v>
      </c>
      <c r="I8" s="58"/>
      <c r="J8" s="59"/>
    </row>
    <row r="9" spans="1:10" x14ac:dyDescent="0.25">
      <c r="A9" s="8">
        <v>5</v>
      </c>
      <c r="B9" s="62"/>
      <c r="C9" s="63"/>
      <c r="D9" s="9"/>
      <c r="E9" s="10"/>
      <c r="F9" s="10">
        <f t="shared" si="0"/>
        <v>0</v>
      </c>
      <c r="G9" s="10">
        <v>125000</v>
      </c>
      <c r="H9" s="22" t="s">
        <v>17</v>
      </c>
      <c r="I9" s="58"/>
      <c r="J9" s="59"/>
    </row>
    <row r="10" spans="1:10" x14ac:dyDescent="0.25">
      <c r="A10" s="8">
        <v>6</v>
      </c>
      <c r="B10" s="62"/>
      <c r="C10" s="63"/>
      <c r="D10" s="10"/>
      <c r="E10" s="10"/>
      <c r="F10" s="10">
        <f t="shared" si="0"/>
        <v>0</v>
      </c>
      <c r="G10" s="10">
        <v>3000000</v>
      </c>
      <c r="H10" s="22" t="s">
        <v>16</v>
      </c>
      <c r="I10" s="58"/>
      <c r="J10" s="59"/>
    </row>
    <row r="11" spans="1:10" x14ac:dyDescent="0.25">
      <c r="A11" s="8">
        <v>7</v>
      </c>
      <c r="B11" s="62"/>
      <c r="C11" s="63"/>
      <c r="D11" s="10"/>
      <c r="E11" s="10"/>
      <c r="F11" s="10">
        <f t="shared" si="0"/>
        <v>0</v>
      </c>
      <c r="G11" s="10">
        <v>1425000</v>
      </c>
      <c r="H11" s="22" t="s">
        <v>18</v>
      </c>
      <c r="I11" s="58"/>
      <c r="J11" s="59"/>
    </row>
    <row r="12" spans="1:10" x14ac:dyDescent="0.25">
      <c r="A12" s="8">
        <v>8</v>
      </c>
      <c r="B12" s="62"/>
      <c r="C12" s="63"/>
      <c r="D12" s="10"/>
      <c r="E12" s="10"/>
      <c r="F12" s="10">
        <f t="shared" si="0"/>
        <v>0</v>
      </c>
      <c r="G12" s="10"/>
      <c r="H12" s="22"/>
      <c r="I12" s="58"/>
      <c r="J12" s="59"/>
    </row>
    <row r="13" spans="1:10" x14ac:dyDescent="0.25">
      <c r="A13" s="8">
        <v>9</v>
      </c>
      <c r="B13" s="62"/>
      <c r="C13" s="63"/>
      <c r="D13" s="10"/>
      <c r="E13" s="10"/>
      <c r="F13" s="10">
        <f t="shared" si="0"/>
        <v>0</v>
      </c>
      <c r="G13" s="10"/>
      <c r="H13" s="22"/>
      <c r="I13" s="58"/>
      <c r="J13" s="59"/>
    </row>
    <row r="14" spans="1:10" x14ac:dyDescent="0.25">
      <c r="A14" s="8">
        <v>10</v>
      </c>
      <c r="B14" s="62"/>
      <c r="C14" s="63"/>
      <c r="D14" s="10"/>
      <c r="E14" s="10"/>
      <c r="F14" s="10">
        <f t="shared" si="0"/>
        <v>0</v>
      </c>
      <c r="G14" s="10"/>
      <c r="H14" s="22"/>
      <c r="I14" s="58"/>
      <c r="J14" s="59"/>
    </row>
    <row r="15" spans="1:10" x14ac:dyDescent="0.25">
      <c r="A15" s="8">
        <v>11</v>
      </c>
      <c r="B15" s="62"/>
      <c r="C15" s="63"/>
      <c r="D15" s="10"/>
      <c r="E15" s="10"/>
      <c r="F15" s="10">
        <f t="shared" si="0"/>
        <v>0</v>
      </c>
      <c r="G15" s="10"/>
      <c r="H15" s="22"/>
      <c r="I15" s="58"/>
      <c r="J15" s="59"/>
    </row>
    <row r="16" spans="1:10" x14ac:dyDescent="0.25">
      <c r="A16" s="8">
        <v>12</v>
      </c>
      <c r="B16" s="62"/>
      <c r="C16" s="63"/>
      <c r="D16" s="10"/>
      <c r="E16" s="10"/>
      <c r="F16" s="10">
        <f t="shared" si="0"/>
        <v>0</v>
      </c>
      <c r="G16" s="10"/>
      <c r="H16" s="22"/>
      <c r="I16" s="58"/>
      <c r="J16" s="59"/>
    </row>
    <row r="17" spans="1:11" x14ac:dyDescent="0.25">
      <c r="A17" s="8">
        <v>13</v>
      </c>
      <c r="B17" s="62"/>
      <c r="C17" s="63"/>
      <c r="D17" s="10"/>
      <c r="E17" s="10"/>
      <c r="F17" s="10">
        <f t="shared" si="0"/>
        <v>0</v>
      </c>
      <c r="G17" s="10"/>
      <c r="H17" s="22"/>
      <c r="I17" s="58"/>
      <c r="J17" s="59"/>
    </row>
    <row r="18" spans="1:11" x14ac:dyDescent="0.25">
      <c r="A18" s="8">
        <v>14</v>
      </c>
      <c r="B18" s="62"/>
      <c r="C18" s="63"/>
      <c r="D18" s="10"/>
      <c r="E18" s="10"/>
      <c r="F18" s="10">
        <f t="shared" si="0"/>
        <v>0</v>
      </c>
      <c r="G18" s="10"/>
      <c r="H18" s="22"/>
      <c r="I18" s="58"/>
      <c r="J18" s="59"/>
    </row>
    <row r="19" spans="1:11" x14ac:dyDescent="0.25">
      <c r="A19" s="8">
        <v>15</v>
      </c>
      <c r="B19" s="67"/>
      <c r="C19" s="67"/>
      <c r="D19" s="10"/>
      <c r="E19" s="10"/>
      <c r="F19" s="10">
        <f t="shared" si="0"/>
        <v>0</v>
      </c>
      <c r="G19" s="10"/>
      <c r="H19" s="22"/>
      <c r="I19" s="68"/>
      <c r="J19" s="69"/>
    </row>
    <row r="20" spans="1:11" x14ac:dyDescent="0.25">
      <c r="A20" s="11"/>
      <c r="B20" s="70"/>
      <c r="C20" s="70"/>
      <c r="D20" s="17"/>
      <c r="E20" s="17"/>
      <c r="F20" s="17"/>
      <c r="G20" s="17"/>
      <c r="H20" s="34"/>
      <c r="I20" s="71" t="s">
        <v>29</v>
      </c>
      <c r="J20" s="72"/>
    </row>
    <row r="21" spans="1:11" s="25" customFormat="1" x14ac:dyDescent="0.25">
      <c r="A21" s="73" t="s">
        <v>30</v>
      </c>
      <c r="B21" s="74"/>
      <c r="C21" s="7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76"/>
      <c r="B22" s="77"/>
      <c r="C22" s="78"/>
      <c r="D22" s="82">
        <f>D3</f>
        <v>12020000</v>
      </c>
      <c r="E22" s="82">
        <f>E3</f>
        <v>5168600</v>
      </c>
      <c r="F22" s="82">
        <f>SUM(G9:G19)</f>
        <v>4550000</v>
      </c>
      <c r="G22" s="84">
        <f>D22-E22-F22</f>
        <v>2301400</v>
      </c>
      <c r="H22" s="86">
        <f>G22/2</f>
        <v>1150700</v>
      </c>
      <c r="I22" s="23"/>
      <c r="J22" s="30"/>
    </row>
    <row r="23" spans="1:11" x14ac:dyDescent="0.25">
      <c r="A23" s="79"/>
      <c r="B23" s="80"/>
      <c r="C23" s="81"/>
      <c r="D23" s="83"/>
      <c r="E23" s="83"/>
      <c r="F23" s="83"/>
      <c r="G23" s="85"/>
      <c r="H23" s="87"/>
      <c r="I23" s="23"/>
      <c r="J23" s="30"/>
    </row>
    <row r="24" spans="1:11" x14ac:dyDescent="0.25">
      <c r="A24" s="11"/>
      <c r="B24" s="88"/>
      <c r="C24" s="8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89" t="s">
        <v>31</v>
      </c>
      <c r="C25" s="90"/>
      <c r="D25" s="90"/>
      <c r="E25" s="90"/>
      <c r="F25" s="91"/>
      <c r="I25" s="31"/>
      <c r="J25" s="32"/>
    </row>
    <row r="26" spans="1:11" ht="18.75" customHeight="1" x14ac:dyDescent="0.25">
      <c r="A26" s="33"/>
      <c r="B26" s="92" t="s">
        <v>32</v>
      </c>
      <c r="C26" s="93"/>
      <c r="D26" s="93"/>
      <c r="E26" s="93"/>
      <c r="F26" s="94"/>
    </row>
    <row r="27" spans="1:11" ht="18.75" customHeight="1" x14ac:dyDescent="0.25">
      <c r="A27" s="33"/>
      <c r="B27" s="92" t="s">
        <v>33</v>
      </c>
      <c r="C27" s="93"/>
      <c r="D27" s="93"/>
      <c r="E27" s="93"/>
      <c r="F27" s="94"/>
      <c r="G27" s="95" t="s">
        <v>35</v>
      </c>
      <c r="H27" s="95"/>
      <c r="I27" s="95"/>
      <c r="J27" s="95"/>
    </row>
    <row r="28" spans="1:11" ht="18.75" customHeight="1" x14ac:dyDescent="0.25">
      <c r="A28" s="11"/>
      <c r="B28" s="64" t="s">
        <v>34</v>
      </c>
      <c r="C28" s="65"/>
      <c r="D28" s="65"/>
      <c r="E28" s="65"/>
      <c r="F28" s="6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D1"/>
    <mergeCell ref="E1:F1"/>
    <mergeCell ref="G1:H1"/>
    <mergeCell ref="I1:J3"/>
    <mergeCell ref="A2:B2"/>
    <mergeCell ref="A3:B3"/>
  </mergeCells>
  <pageMargins left="0.25" right="0.25" top="0.75" bottom="0.73" header="0.3" footer="0.1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G12" sqref="G12"/>
    </sheetView>
  </sheetViews>
  <sheetFormatPr defaultRowHeight="15.75" x14ac:dyDescent="0.25"/>
  <cols>
    <col min="1" max="1" width="4.28515625" style="2" customWidth="1"/>
    <col min="2" max="2" width="9.42578125" style="2" customWidth="1"/>
    <col min="3" max="3" width="14.140625" style="2" customWidth="1"/>
    <col min="4" max="4" width="15.5703125" style="2" customWidth="1"/>
    <col min="5" max="5" width="14.7109375" style="2" customWidth="1"/>
    <col min="6" max="6" width="15.5703125" style="2" customWidth="1"/>
    <col min="7" max="7" width="15.140625" style="2" customWidth="1"/>
    <col min="8" max="8" width="15.42578125" style="13" customWidth="1"/>
    <col min="9" max="9" width="15.28515625" style="2" customWidth="1"/>
    <col min="10" max="10" width="9.140625" style="2"/>
    <col min="11" max="11" width="9.140625" style="11"/>
    <col min="12" max="16384" width="9.140625" style="2"/>
  </cols>
  <sheetData>
    <row r="1" spans="1:10" ht="32.25" customHeight="1" x14ac:dyDescent="0.25">
      <c r="A1" s="44" t="s">
        <v>37</v>
      </c>
      <c r="B1" s="45"/>
      <c r="C1" s="45"/>
      <c r="D1" s="45"/>
      <c r="E1" s="45" t="s">
        <v>64</v>
      </c>
      <c r="F1" s="45"/>
      <c r="G1" s="46" t="s">
        <v>65</v>
      </c>
      <c r="H1" s="47"/>
      <c r="I1" s="48" t="s">
        <v>24</v>
      </c>
      <c r="J1" s="49"/>
    </row>
    <row r="2" spans="1:10" ht="37.5" customHeight="1" x14ac:dyDescent="0.25">
      <c r="A2" s="52" t="s">
        <v>20</v>
      </c>
      <c r="B2" s="5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50"/>
      <c r="J2" s="51"/>
    </row>
    <row r="3" spans="1:10" ht="37.5" customHeight="1" x14ac:dyDescent="0.25">
      <c r="A3" s="54"/>
      <c r="B3" s="55"/>
      <c r="C3" s="15"/>
      <c r="D3" s="4">
        <f>SUM(D5:D19)</f>
        <v>7140000</v>
      </c>
      <c r="E3" s="5">
        <f>IF(D3&lt;17000000,D3*43%,IF(AND(D3&gt;=17000000,D3&lt;25000000),D3*45%,IF(AND(D3&gt;=25000000,D3&lt;30000000),D3*47%,IF(D3&gt;=30000000,D3*49%,0))))</f>
        <v>3070200</v>
      </c>
      <c r="F3" s="5">
        <f>G5+G6+G7+G8</f>
        <v>300000</v>
      </c>
      <c r="G3" s="1">
        <f>SUM(E5:E19)</f>
        <v>0</v>
      </c>
      <c r="H3" s="19">
        <f>E3-G3-G5-G6-G7-G8+A3-C3</f>
        <v>2770200</v>
      </c>
      <c r="I3" s="50"/>
      <c r="J3" s="51"/>
    </row>
    <row r="4" spans="1:10" x14ac:dyDescent="0.25">
      <c r="A4" s="37" t="s">
        <v>5</v>
      </c>
      <c r="B4" s="56" t="s">
        <v>6</v>
      </c>
      <c r="C4" s="57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58" t="s">
        <v>12</v>
      </c>
      <c r="J4" s="59"/>
    </row>
    <row r="5" spans="1:10" x14ac:dyDescent="0.25">
      <c r="A5" s="8">
        <v>1</v>
      </c>
      <c r="B5" s="60" t="s">
        <v>66</v>
      </c>
      <c r="C5" s="61"/>
      <c r="D5" s="9">
        <v>1995000</v>
      </c>
      <c r="E5" s="10"/>
      <c r="F5" s="10">
        <f>D5-E5</f>
        <v>1995000</v>
      </c>
      <c r="G5" s="10"/>
      <c r="H5" s="21" t="s">
        <v>13</v>
      </c>
      <c r="I5" s="58"/>
      <c r="J5" s="59"/>
    </row>
    <row r="6" spans="1:10" x14ac:dyDescent="0.25">
      <c r="A6" s="8">
        <v>2</v>
      </c>
      <c r="B6" s="60" t="s">
        <v>67</v>
      </c>
      <c r="C6" s="61"/>
      <c r="D6" s="9">
        <v>515000</v>
      </c>
      <c r="E6" s="10"/>
      <c r="F6" s="10">
        <f t="shared" ref="F6:F19" si="0">D6-E6</f>
        <v>515000</v>
      </c>
      <c r="G6" s="10">
        <v>200000</v>
      </c>
      <c r="H6" s="21" t="s">
        <v>14</v>
      </c>
      <c r="I6" s="58"/>
      <c r="J6" s="59"/>
    </row>
    <row r="7" spans="1:10" x14ac:dyDescent="0.25">
      <c r="A7" s="8">
        <v>3</v>
      </c>
      <c r="B7" s="62" t="s">
        <v>95</v>
      </c>
      <c r="C7" s="63"/>
      <c r="D7" s="9">
        <v>2550000</v>
      </c>
      <c r="E7" s="10"/>
      <c r="F7" s="10">
        <f t="shared" si="0"/>
        <v>2550000</v>
      </c>
      <c r="G7" s="10">
        <v>100000</v>
      </c>
      <c r="H7" s="21" t="s">
        <v>15</v>
      </c>
      <c r="I7" s="58"/>
      <c r="J7" s="59"/>
    </row>
    <row r="8" spans="1:10" x14ac:dyDescent="0.25">
      <c r="A8" s="8">
        <v>4</v>
      </c>
      <c r="B8" s="62" t="s">
        <v>100</v>
      </c>
      <c r="C8" s="63"/>
      <c r="D8" s="9">
        <v>2080000</v>
      </c>
      <c r="E8" s="10"/>
      <c r="F8" s="10">
        <f t="shared" si="0"/>
        <v>2080000</v>
      </c>
      <c r="H8" s="21" t="s">
        <v>19</v>
      </c>
      <c r="I8" s="58"/>
      <c r="J8" s="59"/>
    </row>
    <row r="9" spans="1:10" x14ac:dyDescent="0.25">
      <c r="A9" s="8">
        <v>5</v>
      </c>
      <c r="B9" s="62"/>
      <c r="C9" s="63"/>
      <c r="D9" s="9"/>
      <c r="E9" s="10"/>
      <c r="F9" s="10">
        <f t="shared" si="0"/>
        <v>0</v>
      </c>
      <c r="G9" s="10">
        <v>125000</v>
      </c>
      <c r="H9" s="22" t="s">
        <v>17</v>
      </c>
      <c r="I9" s="58"/>
      <c r="J9" s="59"/>
    </row>
    <row r="10" spans="1:10" x14ac:dyDescent="0.25">
      <c r="A10" s="8">
        <v>6</v>
      </c>
      <c r="B10" s="62"/>
      <c r="C10" s="63"/>
      <c r="D10" s="10"/>
      <c r="E10" s="10"/>
      <c r="F10" s="10">
        <f t="shared" si="0"/>
        <v>0</v>
      </c>
      <c r="G10" s="10">
        <v>3000000</v>
      </c>
      <c r="H10" s="22" t="s">
        <v>16</v>
      </c>
      <c r="I10" s="58"/>
      <c r="J10" s="59"/>
    </row>
    <row r="11" spans="1:10" x14ac:dyDescent="0.25">
      <c r="A11" s="8">
        <v>7</v>
      </c>
      <c r="B11" s="62"/>
      <c r="C11" s="63"/>
      <c r="D11" s="10"/>
      <c r="E11" s="10"/>
      <c r="F11" s="10">
        <f t="shared" si="0"/>
        <v>0</v>
      </c>
      <c r="G11" s="10">
        <v>1425000</v>
      </c>
      <c r="H11" s="22" t="s">
        <v>18</v>
      </c>
      <c r="I11" s="58"/>
      <c r="J11" s="59"/>
    </row>
    <row r="12" spans="1:10" x14ac:dyDescent="0.25">
      <c r="A12" s="8">
        <v>8</v>
      </c>
      <c r="B12" s="62"/>
      <c r="C12" s="63"/>
      <c r="D12" s="10"/>
      <c r="E12" s="10"/>
      <c r="F12" s="10">
        <f t="shared" si="0"/>
        <v>0</v>
      </c>
      <c r="G12" s="42"/>
      <c r="H12" s="43"/>
      <c r="I12" s="58"/>
      <c r="J12" s="59"/>
    </row>
    <row r="13" spans="1:10" x14ac:dyDescent="0.25">
      <c r="A13" s="8">
        <v>9</v>
      </c>
      <c r="B13" s="62"/>
      <c r="C13" s="63"/>
      <c r="D13" s="10"/>
      <c r="E13" s="10"/>
      <c r="F13" s="10">
        <f t="shared" si="0"/>
        <v>0</v>
      </c>
      <c r="G13" s="10"/>
      <c r="H13" s="22"/>
      <c r="I13" s="58"/>
      <c r="J13" s="59"/>
    </row>
    <row r="14" spans="1:10" x14ac:dyDescent="0.25">
      <c r="A14" s="8">
        <v>10</v>
      </c>
      <c r="B14" s="62"/>
      <c r="C14" s="63"/>
      <c r="D14" s="10"/>
      <c r="E14" s="10"/>
      <c r="F14" s="10">
        <f t="shared" si="0"/>
        <v>0</v>
      </c>
      <c r="G14" s="10"/>
      <c r="H14" s="22"/>
      <c r="I14" s="58"/>
      <c r="J14" s="59"/>
    </row>
    <row r="15" spans="1:10" x14ac:dyDescent="0.25">
      <c r="A15" s="8">
        <v>11</v>
      </c>
      <c r="B15" s="62"/>
      <c r="C15" s="63"/>
      <c r="D15" s="10"/>
      <c r="E15" s="10"/>
      <c r="F15" s="10">
        <f t="shared" si="0"/>
        <v>0</v>
      </c>
      <c r="G15" s="10"/>
      <c r="H15" s="22"/>
      <c r="I15" s="58"/>
      <c r="J15" s="59"/>
    </row>
    <row r="16" spans="1:10" x14ac:dyDescent="0.25">
      <c r="A16" s="8">
        <v>12</v>
      </c>
      <c r="B16" s="62"/>
      <c r="C16" s="63"/>
      <c r="D16" s="10"/>
      <c r="E16" s="10"/>
      <c r="F16" s="10">
        <f t="shared" si="0"/>
        <v>0</v>
      </c>
      <c r="G16" s="10"/>
      <c r="H16" s="22"/>
      <c r="I16" s="58"/>
      <c r="J16" s="59"/>
    </row>
    <row r="17" spans="1:11" x14ac:dyDescent="0.25">
      <c r="A17" s="8">
        <v>13</v>
      </c>
      <c r="B17" s="62"/>
      <c r="C17" s="63"/>
      <c r="D17" s="10"/>
      <c r="E17" s="10"/>
      <c r="F17" s="10">
        <f t="shared" si="0"/>
        <v>0</v>
      </c>
      <c r="G17" s="10"/>
      <c r="H17" s="22"/>
      <c r="I17" s="58"/>
      <c r="J17" s="59"/>
    </row>
    <row r="18" spans="1:11" x14ac:dyDescent="0.25">
      <c r="A18" s="8">
        <v>14</v>
      </c>
      <c r="B18" s="62"/>
      <c r="C18" s="63"/>
      <c r="D18" s="10"/>
      <c r="E18" s="10"/>
      <c r="F18" s="10">
        <f t="shared" si="0"/>
        <v>0</v>
      </c>
      <c r="G18" s="10"/>
      <c r="H18" s="22"/>
      <c r="I18" s="58"/>
      <c r="J18" s="59"/>
    </row>
    <row r="19" spans="1:11" x14ac:dyDescent="0.25">
      <c r="A19" s="8">
        <v>15</v>
      </c>
      <c r="B19" s="67"/>
      <c r="C19" s="67"/>
      <c r="D19" s="10"/>
      <c r="E19" s="10"/>
      <c r="F19" s="10">
        <f t="shared" si="0"/>
        <v>0</v>
      </c>
      <c r="G19" s="10"/>
      <c r="H19" s="22"/>
      <c r="I19" s="68"/>
      <c r="J19" s="69"/>
    </row>
    <row r="20" spans="1:11" x14ac:dyDescent="0.25">
      <c r="A20" s="11"/>
      <c r="B20" s="70"/>
      <c r="C20" s="70"/>
      <c r="D20" s="17"/>
      <c r="E20" s="17"/>
      <c r="F20" s="17"/>
      <c r="G20" s="17"/>
      <c r="H20" s="34"/>
      <c r="I20" s="71" t="s">
        <v>29</v>
      </c>
      <c r="J20" s="72"/>
    </row>
    <row r="21" spans="1:11" s="25" customFormat="1" x14ac:dyDescent="0.25">
      <c r="A21" s="73" t="s">
        <v>30</v>
      </c>
      <c r="B21" s="74"/>
      <c r="C21" s="7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76"/>
      <c r="B22" s="77"/>
      <c r="C22" s="78"/>
      <c r="D22" s="82">
        <f>D3</f>
        <v>7140000</v>
      </c>
      <c r="E22" s="82">
        <f>E3</f>
        <v>3070200</v>
      </c>
      <c r="F22" s="82">
        <f>SUM(G9:G19)</f>
        <v>4550000</v>
      </c>
      <c r="G22" s="84">
        <f>D22-E22-F22</f>
        <v>-480200</v>
      </c>
      <c r="H22" s="86">
        <f>G22/2</f>
        <v>-240100</v>
      </c>
      <c r="I22" s="23"/>
      <c r="J22" s="30"/>
    </row>
    <row r="23" spans="1:11" x14ac:dyDescent="0.25">
      <c r="A23" s="79"/>
      <c r="B23" s="80"/>
      <c r="C23" s="81"/>
      <c r="D23" s="83"/>
      <c r="E23" s="83"/>
      <c r="F23" s="83"/>
      <c r="G23" s="85"/>
      <c r="H23" s="87"/>
      <c r="I23" s="23"/>
      <c r="J23" s="30"/>
    </row>
    <row r="24" spans="1:11" x14ac:dyDescent="0.25">
      <c r="A24" s="11"/>
      <c r="B24" s="88"/>
      <c r="C24" s="8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89" t="s">
        <v>31</v>
      </c>
      <c r="C25" s="90"/>
      <c r="D25" s="90"/>
      <c r="E25" s="90"/>
      <c r="F25" s="91"/>
      <c r="I25" s="31"/>
      <c r="J25" s="32"/>
    </row>
    <row r="26" spans="1:11" ht="18.75" customHeight="1" x14ac:dyDescent="0.25">
      <c r="A26" s="33"/>
      <c r="B26" s="92" t="s">
        <v>32</v>
      </c>
      <c r="C26" s="93"/>
      <c r="D26" s="93"/>
      <c r="E26" s="93"/>
      <c r="F26" s="94"/>
    </row>
    <row r="27" spans="1:11" ht="18.75" customHeight="1" x14ac:dyDescent="0.25">
      <c r="A27" s="33"/>
      <c r="B27" s="92" t="s">
        <v>33</v>
      </c>
      <c r="C27" s="93"/>
      <c r="D27" s="93"/>
      <c r="E27" s="93"/>
      <c r="F27" s="94"/>
      <c r="G27" s="95" t="s">
        <v>35</v>
      </c>
      <c r="H27" s="95"/>
      <c r="I27" s="95"/>
      <c r="J27" s="95"/>
    </row>
    <row r="28" spans="1:11" ht="18.75" customHeight="1" x14ac:dyDescent="0.25">
      <c r="A28" s="11"/>
      <c r="B28" s="64" t="s">
        <v>34</v>
      </c>
      <c r="C28" s="65"/>
      <c r="D28" s="65"/>
      <c r="E28" s="65"/>
      <c r="F28" s="6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D1"/>
    <mergeCell ref="E1:F1"/>
    <mergeCell ref="G1:H1"/>
    <mergeCell ref="I1:J3"/>
    <mergeCell ref="A2:B2"/>
    <mergeCell ref="A3:B3"/>
  </mergeCells>
  <pageMargins left="0.25" right="0.25" top="0.75" bottom="0.73" header="0.3" footer="0.1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G27" sqref="G27:J27"/>
    </sheetView>
  </sheetViews>
  <sheetFormatPr defaultRowHeight="15.75" x14ac:dyDescent="0.25"/>
  <cols>
    <col min="1" max="1" width="4.28515625" style="2" customWidth="1"/>
    <col min="2" max="2" width="9.42578125" style="2" customWidth="1"/>
    <col min="3" max="3" width="14.140625" style="2" customWidth="1"/>
    <col min="4" max="4" width="15.5703125" style="2" customWidth="1"/>
    <col min="5" max="5" width="14.7109375" style="2" customWidth="1"/>
    <col min="6" max="6" width="15.5703125" style="2" customWidth="1"/>
    <col min="7" max="7" width="15.140625" style="2" customWidth="1"/>
    <col min="8" max="8" width="15.42578125" style="13" customWidth="1"/>
    <col min="9" max="9" width="15.28515625" style="2" customWidth="1"/>
    <col min="10" max="10" width="9.140625" style="2"/>
    <col min="11" max="11" width="9.140625" style="11"/>
    <col min="12" max="16384" width="9.140625" style="2"/>
  </cols>
  <sheetData>
    <row r="1" spans="1:10" ht="32.25" customHeight="1" x14ac:dyDescent="0.25">
      <c r="A1" s="44" t="s">
        <v>37</v>
      </c>
      <c r="B1" s="45"/>
      <c r="C1" s="45"/>
      <c r="D1" s="45"/>
      <c r="E1" s="45" t="s">
        <v>68</v>
      </c>
      <c r="F1" s="45"/>
      <c r="G1" s="46" t="s">
        <v>69</v>
      </c>
      <c r="H1" s="47"/>
      <c r="I1" s="48" t="s">
        <v>24</v>
      </c>
      <c r="J1" s="49"/>
    </row>
    <row r="2" spans="1:10" ht="37.5" customHeight="1" x14ac:dyDescent="0.25">
      <c r="A2" s="52" t="s">
        <v>20</v>
      </c>
      <c r="B2" s="5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50"/>
      <c r="J2" s="51"/>
    </row>
    <row r="3" spans="1:10" ht="37.5" customHeight="1" x14ac:dyDescent="0.25">
      <c r="A3" s="54"/>
      <c r="B3" s="55"/>
      <c r="C3" s="15"/>
      <c r="D3" s="4">
        <f>SUM(D5:D19)</f>
        <v>15775000</v>
      </c>
      <c r="E3" s="5">
        <f>IF(D3&lt;17000000,D3*43%,IF(AND(D3&gt;=17000000,D3&lt;25000000),D3*45%,IF(AND(D3&gt;=25000000,D3&lt;30000000),D3*47%,IF(D3&gt;=30000000,D3*49%,0))))</f>
        <v>6783250</v>
      </c>
      <c r="F3" s="5">
        <f>G5+G6+G7+G8</f>
        <v>300000</v>
      </c>
      <c r="G3" s="1">
        <f>SUM(E5:E19)</f>
        <v>4000000</v>
      </c>
      <c r="H3" s="19">
        <f>E3-G3-G5-G6-G7-G8+A3-C3</f>
        <v>2483250</v>
      </c>
      <c r="I3" s="50"/>
      <c r="J3" s="51"/>
    </row>
    <row r="4" spans="1:10" x14ac:dyDescent="0.25">
      <c r="A4" s="37" t="s">
        <v>5</v>
      </c>
      <c r="B4" s="56" t="s">
        <v>6</v>
      </c>
      <c r="C4" s="57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58" t="s">
        <v>12</v>
      </c>
      <c r="J4" s="59"/>
    </row>
    <row r="5" spans="1:10" x14ac:dyDescent="0.25">
      <c r="A5" s="8">
        <v>1</v>
      </c>
      <c r="B5" s="60" t="s">
        <v>66</v>
      </c>
      <c r="C5" s="61"/>
      <c r="D5" s="9">
        <v>4835000</v>
      </c>
      <c r="E5" s="10"/>
      <c r="F5" s="10">
        <f>D5-E5</f>
        <v>4835000</v>
      </c>
      <c r="G5" s="10"/>
      <c r="H5" s="21" t="s">
        <v>13</v>
      </c>
      <c r="I5" s="58"/>
      <c r="J5" s="59"/>
    </row>
    <row r="6" spans="1:10" x14ac:dyDescent="0.25">
      <c r="A6" s="8">
        <v>2</v>
      </c>
      <c r="B6" s="60" t="s">
        <v>70</v>
      </c>
      <c r="C6" s="61"/>
      <c r="D6" s="9">
        <v>2150000</v>
      </c>
      <c r="E6" s="10"/>
      <c r="F6" s="10">
        <f t="shared" ref="F6:F19" si="0">D6-E6</f>
        <v>2150000</v>
      </c>
      <c r="G6" s="10">
        <v>200000</v>
      </c>
      <c r="H6" s="21" t="s">
        <v>14</v>
      </c>
      <c r="I6" s="58"/>
      <c r="J6" s="59"/>
    </row>
    <row r="7" spans="1:10" x14ac:dyDescent="0.25">
      <c r="A7" s="8">
        <v>3</v>
      </c>
      <c r="B7" s="62" t="s">
        <v>94</v>
      </c>
      <c r="C7" s="63"/>
      <c r="D7" s="9">
        <v>4330000</v>
      </c>
      <c r="E7" s="10"/>
      <c r="F7" s="10">
        <f t="shared" si="0"/>
        <v>4330000</v>
      </c>
      <c r="G7" s="10">
        <v>100000</v>
      </c>
      <c r="H7" s="21" t="s">
        <v>15</v>
      </c>
      <c r="I7" s="58"/>
      <c r="J7" s="59"/>
    </row>
    <row r="8" spans="1:10" x14ac:dyDescent="0.25">
      <c r="A8" s="8">
        <v>4</v>
      </c>
      <c r="B8" s="62" t="s">
        <v>101</v>
      </c>
      <c r="C8" s="63"/>
      <c r="D8" s="9">
        <v>4460000</v>
      </c>
      <c r="E8" s="10">
        <v>4000000</v>
      </c>
      <c r="F8" s="10">
        <f t="shared" si="0"/>
        <v>460000</v>
      </c>
      <c r="G8" s="39"/>
      <c r="H8" s="21" t="s">
        <v>19</v>
      </c>
      <c r="I8" s="58"/>
      <c r="J8" s="59"/>
    </row>
    <row r="9" spans="1:10" x14ac:dyDescent="0.25">
      <c r="A9" s="8">
        <v>5</v>
      </c>
      <c r="B9" s="62"/>
      <c r="C9" s="63"/>
      <c r="D9" s="9"/>
      <c r="E9" s="10"/>
      <c r="F9" s="10">
        <f t="shared" si="0"/>
        <v>0</v>
      </c>
      <c r="G9" s="10">
        <v>125000</v>
      </c>
      <c r="H9" s="22" t="s">
        <v>17</v>
      </c>
      <c r="I9" s="58"/>
      <c r="J9" s="59"/>
    </row>
    <row r="10" spans="1:10" x14ac:dyDescent="0.25">
      <c r="A10" s="8">
        <v>6</v>
      </c>
      <c r="B10" s="62"/>
      <c r="C10" s="63"/>
      <c r="D10" s="10"/>
      <c r="E10" s="10"/>
      <c r="F10" s="10">
        <f t="shared" si="0"/>
        <v>0</v>
      </c>
      <c r="G10" s="10">
        <v>3000000</v>
      </c>
      <c r="H10" s="22" t="s">
        <v>16</v>
      </c>
      <c r="I10" s="58"/>
      <c r="J10" s="59"/>
    </row>
    <row r="11" spans="1:10" x14ac:dyDescent="0.25">
      <c r="A11" s="8">
        <v>7</v>
      </c>
      <c r="B11" s="62"/>
      <c r="C11" s="63"/>
      <c r="D11" s="10"/>
      <c r="E11" s="10"/>
      <c r="F11" s="10">
        <f t="shared" si="0"/>
        <v>0</v>
      </c>
      <c r="G11" s="10"/>
      <c r="H11" s="22" t="s">
        <v>18</v>
      </c>
      <c r="I11" s="58"/>
      <c r="J11" s="59"/>
    </row>
    <row r="12" spans="1:10" x14ac:dyDescent="0.25">
      <c r="A12" s="8">
        <v>8</v>
      </c>
      <c r="B12" s="62"/>
      <c r="C12" s="63"/>
      <c r="D12" s="10"/>
      <c r="E12" s="10"/>
      <c r="F12" s="10">
        <f t="shared" si="0"/>
        <v>0</v>
      </c>
      <c r="G12" s="40">
        <v>350000</v>
      </c>
      <c r="H12" s="41" t="s">
        <v>92</v>
      </c>
      <c r="I12" s="58" t="s">
        <v>93</v>
      </c>
      <c r="J12" s="59"/>
    </row>
    <row r="13" spans="1:10" x14ac:dyDescent="0.25">
      <c r="A13" s="8">
        <v>9</v>
      </c>
      <c r="B13" s="62"/>
      <c r="C13" s="63"/>
      <c r="D13" s="10"/>
      <c r="E13" s="10"/>
      <c r="F13" s="10">
        <f t="shared" si="0"/>
        <v>0</v>
      </c>
      <c r="G13" s="10">
        <v>80000</v>
      </c>
      <c r="H13" s="22" t="s">
        <v>102</v>
      </c>
      <c r="I13" s="58"/>
      <c r="J13" s="59"/>
    </row>
    <row r="14" spans="1:10" x14ac:dyDescent="0.25">
      <c r="A14" s="8">
        <v>10</v>
      </c>
      <c r="B14" s="62"/>
      <c r="C14" s="63"/>
      <c r="D14" s="10"/>
      <c r="E14" s="10"/>
      <c r="F14" s="10">
        <f t="shared" si="0"/>
        <v>0</v>
      </c>
      <c r="G14" s="10"/>
      <c r="H14" s="22"/>
      <c r="I14" s="58"/>
      <c r="J14" s="59"/>
    </row>
    <row r="15" spans="1:10" x14ac:dyDescent="0.25">
      <c r="A15" s="8">
        <v>11</v>
      </c>
      <c r="B15" s="62"/>
      <c r="C15" s="63"/>
      <c r="D15" s="10"/>
      <c r="E15" s="10"/>
      <c r="F15" s="10">
        <f t="shared" si="0"/>
        <v>0</v>
      </c>
      <c r="G15" s="10"/>
      <c r="H15" s="22"/>
      <c r="I15" s="58"/>
      <c r="J15" s="59"/>
    </row>
    <row r="16" spans="1:10" x14ac:dyDescent="0.25">
      <c r="A16" s="8">
        <v>12</v>
      </c>
      <c r="B16" s="62"/>
      <c r="C16" s="63"/>
      <c r="D16" s="10"/>
      <c r="E16" s="10"/>
      <c r="F16" s="10">
        <f t="shared" si="0"/>
        <v>0</v>
      </c>
      <c r="G16" s="10"/>
      <c r="H16" s="22"/>
      <c r="I16" s="58"/>
      <c r="J16" s="59"/>
    </row>
    <row r="17" spans="1:11" x14ac:dyDescent="0.25">
      <c r="A17" s="8">
        <v>13</v>
      </c>
      <c r="B17" s="62"/>
      <c r="C17" s="63"/>
      <c r="D17" s="10"/>
      <c r="E17" s="10"/>
      <c r="F17" s="10">
        <f t="shared" si="0"/>
        <v>0</v>
      </c>
      <c r="G17" s="10"/>
      <c r="H17" s="22"/>
      <c r="I17" s="58"/>
      <c r="J17" s="59"/>
    </row>
    <row r="18" spans="1:11" x14ac:dyDescent="0.25">
      <c r="A18" s="8">
        <v>14</v>
      </c>
      <c r="B18" s="62"/>
      <c r="C18" s="63"/>
      <c r="D18" s="10"/>
      <c r="E18" s="10"/>
      <c r="F18" s="10">
        <f t="shared" si="0"/>
        <v>0</v>
      </c>
      <c r="G18" s="10"/>
      <c r="H18" s="22"/>
      <c r="I18" s="58"/>
      <c r="J18" s="59"/>
    </row>
    <row r="19" spans="1:11" x14ac:dyDescent="0.25">
      <c r="A19" s="8">
        <v>15</v>
      </c>
      <c r="B19" s="67"/>
      <c r="C19" s="67"/>
      <c r="D19" s="10"/>
      <c r="E19" s="10"/>
      <c r="F19" s="10">
        <f t="shared" si="0"/>
        <v>0</v>
      </c>
      <c r="G19" s="10"/>
      <c r="H19" s="22"/>
      <c r="I19" s="68"/>
      <c r="J19" s="69"/>
    </row>
    <row r="20" spans="1:11" x14ac:dyDescent="0.25">
      <c r="A20" s="11"/>
      <c r="B20" s="70"/>
      <c r="C20" s="70"/>
      <c r="D20" s="17"/>
      <c r="E20" s="17"/>
      <c r="F20" s="17"/>
      <c r="G20" s="17"/>
      <c r="H20" s="34"/>
      <c r="I20" s="71" t="s">
        <v>29</v>
      </c>
      <c r="J20" s="72"/>
    </row>
    <row r="21" spans="1:11" s="25" customFormat="1" x14ac:dyDescent="0.25">
      <c r="A21" s="73" t="s">
        <v>30</v>
      </c>
      <c r="B21" s="74"/>
      <c r="C21" s="7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76"/>
      <c r="B22" s="77"/>
      <c r="C22" s="78"/>
      <c r="D22" s="82">
        <f>D3</f>
        <v>15775000</v>
      </c>
      <c r="E22" s="82">
        <f>E3</f>
        <v>6783250</v>
      </c>
      <c r="F22" s="82">
        <f>SUM(G9:G19)</f>
        <v>3555000</v>
      </c>
      <c r="G22" s="84">
        <f>D22-E22-F22</f>
        <v>5436750</v>
      </c>
      <c r="H22" s="86">
        <f>G22/2</f>
        <v>2718375</v>
      </c>
      <c r="I22" s="23"/>
      <c r="J22" s="30"/>
    </row>
    <row r="23" spans="1:11" x14ac:dyDescent="0.25">
      <c r="A23" s="79"/>
      <c r="B23" s="80"/>
      <c r="C23" s="81"/>
      <c r="D23" s="83"/>
      <c r="E23" s="83"/>
      <c r="F23" s="83"/>
      <c r="G23" s="85"/>
      <c r="H23" s="87"/>
      <c r="I23" s="23"/>
      <c r="J23" s="30"/>
    </row>
    <row r="24" spans="1:11" x14ac:dyDescent="0.25">
      <c r="A24" s="11"/>
      <c r="B24" s="88"/>
      <c r="C24" s="8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89" t="s">
        <v>31</v>
      </c>
      <c r="C25" s="90"/>
      <c r="D25" s="90"/>
      <c r="E25" s="90"/>
      <c r="F25" s="91"/>
      <c r="I25" s="31"/>
      <c r="J25" s="32"/>
    </row>
    <row r="26" spans="1:11" ht="18.75" customHeight="1" x14ac:dyDescent="0.25">
      <c r="A26" s="33"/>
      <c r="B26" s="92" t="s">
        <v>32</v>
      </c>
      <c r="C26" s="93"/>
      <c r="D26" s="93"/>
      <c r="E26" s="93"/>
      <c r="F26" s="94"/>
    </row>
    <row r="27" spans="1:11" ht="18.75" customHeight="1" x14ac:dyDescent="0.25">
      <c r="A27" s="33"/>
      <c r="B27" s="92" t="s">
        <v>33</v>
      </c>
      <c r="C27" s="93"/>
      <c r="D27" s="93"/>
      <c r="E27" s="93"/>
      <c r="F27" s="94"/>
      <c r="G27" s="95" t="s">
        <v>35</v>
      </c>
      <c r="H27" s="95"/>
      <c r="I27" s="95"/>
      <c r="J27" s="95"/>
    </row>
    <row r="28" spans="1:11" ht="18.75" customHeight="1" x14ac:dyDescent="0.25">
      <c r="A28" s="11"/>
      <c r="B28" s="64" t="s">
        <v>34</v>
      </c>
      <c r="C28" s="65"/>
      <c r="D28" s="65"/>
      <c r="E28" s="65"/>
      <c r="F28" s="6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D1"/>
    <mergeCell ref="E1:F1"/>
    <mergeCell ref="G1:H1"/>
    <mergeCell ref="I1:J3"/>
    <mergeCell ref="A2:B2"/>
    <mergeCell ref="A3:B3"/>
  </mergeCells>
  <pageMargins left="0.25" right="0.25" top="0.75" bottom="0.73" header="0.3" footer="0.15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H12" sqref="H12"/>
    </sheetView>
  </sheetViews>
  <sheetFormatPr defaultRowHeight="15.75" x14ac:dyDescent="0.25"/>
  <cols>
    <col min="1" max="1" width="4.28515625" style="2" customWidth="1"/>
    <col min="2" max="2" width="9.42578125" style="2" customWidth="1"/>
    <col min="3" max="3" width="14.140625" style="2" customWidth="1"/>
    <col min="4" max="4" width="15.5703125" style="2" customWidth="1"/>
    <col min="5" max="5" width="14.7109375" style="2" customWidth="1"/>
    <col min="6" max="6" width="15.5703125" style="2" customWidth="1"/>
    <col min="7" max="7" width="15.140625" style="2" customWidth="1"/>
    <col min="8" max="8" width="15.42578125" style="13" customWidth="1"/>
    <col min="9" max="9" width="15.28515625" style="2" customWidth="1"/>
    <col min="10" max="10" width="9.140625" style="2"/>
    <col min="11" max="11" width="9.140625" style="11"/>
    <col min="12" max="16384" width="9.140625" style="2"/>
  </cols>
  <sheetData>
    <row r="1" spans="1:10" ht="32.25" customHeight="1" x14ac:dyDescent="0.25">
      <c r="A1" s="44" t="s">
        <v>37</v>
      </c>
      <c r="B1" s="45"/>
      <c r="C1" s="45"/>
      <c r="D1" s="45"/>
      <c r="E1" s="45" t="s">
        <v>71</v>
      </c>
      <c r="F1" s="45"/>
      <c r="G1" s="46" t="s">
        <v>72</v>
      </c>
      <c r="H1" s="47"/>
      <c r="I1" s="48" t="s">
        <v>24</v>
      </c>
      <c r="J1" s="49"/>
    </row>
    <row r="2" spans="1:10" ht="37.5" customHeight="1" x14ac:dyDescent="0.25">
      <c r="A2" s="52" t="s">
        <v>20</v>
      </c>
      <c r="B2" s="5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50"/>
      <c r="J2" s="51"/>
    </row>
    <row r="3" spans="1:10" ht="37.5" customHeight="1" x14ac:dyDescent="0.25">
      <c r="A3" s="54"/>
      <c r="B3" s="55"/>
      <c r="C3" s="15"/>
      <c r="D3" s="4">
        <f>SUM(D5:D19)</f>
        <v>10070000</v>
      </c>
      <c r="E3" s="5">
        <f>IF(D3&lt;17000000,D3*43%,IF(AND(D3&gt;=17000000,D3&lt;25000000),D3*45%,IF(AND(D3&gt;=25000000,D3&lt;30000000),D3*47%,IF(D3&gt;=30000000,D3*49%,0))))</f>
        <v>4330100</v>
      </c>
      <c r="F3" s="5">
        <f>G5+G6+G7+G8</f>
        <v>600000</v>
      </c>
      <c r="G3" s="1">
        <f>SUM(E5:E19)</f>
        <v>1000000</v>
      </c>
      <c r="H3" s="19">
        <f>E3-G3-G5-G6-G7-G8+A3-C3</f>
        <v>2730100</v>
      </c>
      <c r="I3" s="50"/>
      <c r="J3" s="51"/>
    </row>
    <row r="4" spans="1:10" x14ac:dyDescent="0.25">
      <c r="A4" s="37" t="s">
        <v>5</v>
      </c>
      <c r="B4" s="56" t="s">
        <v>6</v>
      </c>
      <c r="C4" s="57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58" t="s">
        <v>12</v>
      </c>
      <c r="J4" s="59"/>
    </row>
    <row r="5" spans="1:10" x14ac:dyDescent="0.25">
      <c r="A5" s="8">
        <v>1</v>
      </c>
      <c r="B5" s="60" t="s">
        <v>73</v>
      </c>
      <c r="C5" s="61"/>
      <c r="D5" s="9">
        <v>2145000</v>
      </c>
      <c r="E5" s="10">
        <v>500000</v>
      </c>
      <c r="F5" s="10">
        <f>D5-E5</f>
        <v>1645000</v>
      </c>
      <c r="G5" s="10"/>
      <c r="H5" s="21" t="s">
        <v>13</v>
      </c>
      <c r="I5" s="58"/>
      <c r="J5" s="59"/>
    </row>
    <row r="6" spans="1:10" x14ac:dyDescent="0.25">
      <c r="A6" s="8">
        <v>2</v>
      </c>
      <c r="B6" s="60" t="s">
        <v>74</v>
      </c>
      <c r="C6" s="61"/>
      <c r="D6" s="9">
        <v>2435000</v>
      </c>
      <c r="E6" s="10">
        <v>500000</v>
      </c>
      <c r="F6" s="10">
        <f t="shared" ref="F6:F19" si="0">D6-E6</f>
        <v>1935000</v>
      </c>
      <c r="G6" s="10">
        <v>200000</v>
      </c>
      <c r="H6" s="21" t="s">
        <v>14</v>
      </c>
      <c r="I6" s="58"/>
      <c r="J6" s="59"/>
    </row>
    <row r="7" spans="1:10" x14ac:dyDescent="0.25">
      <c r="A7" s="8">
        <v>3</v>
      </c>
      <c r="B7" s="62" t="s">
        <v>95</v>
      </c>
      <c r="C7" s="63"/>
      <c r="D7" s="9">
        <v>2740000</v>
      </c>
      <c r="E7" s="10"/>
      <c r="F7" s="10">
        <f t="shared" si="0"/>
        <v>2740000</v>
      </c>
      <c r="G7" s="10">
        <v>100000</v>
      </c>
      <c r="H7" s="21" t="s">
        <v>15</v>
      </c>
      <c r="I7" s="58"/>
      <c r="J7" s="59"/>
    </row>
    <row r="8" spans="1:10" x14ac:dyDescent="0.25">
      <c r="A8" s="8">
        <v>4</v>
      </c>
      <c r="B8" s="62" t="s">
        <v>100</v>
      </c>
      <c r="C8" s="63"/>
      <c r="D8" s="9">
        <v>2750000</v>
      </c>
      <c r="E8" s="10"/>
      <c r="F8" s="10">
        <f t="shared" si="0"/>
        <v>2750000</v>
      </c>
      <c r="G8" s="39">
        <v>300000</v>
      </c>
      <c r="H8" s="21" t="s">
        <v>19</v>
      </c>
      <c r="I8" s="58"/>
      <c r="J8" s="59"/>
    </row>
    <row r="9" spans="1:10" x14ac:dyDescent="0.25">
      <c r="A9" s="8">
        <v>5</v>
      </c>
      <c r="B9" s="62"/>
      <c r="C9" s="63"/>
      <c r="D9" s="9"/>
      <c r="E9" s="10"/>
      <c r="F9" s="10">
        <f t="shared" si="0"/>
        <v>0</v>
      </c>
      <c r="G9" s="10">
        <v>125000</v>
      </c>
      <c r="H9" s="22" t="s">
        <v>17</v>
      </c>
      <c r="I9" s="58"/>
      <c r="J9" s="59"/>
    </row>
    <row r="10" spans="1:10" x14ac:dyDescent="0.25">
      <c r="A10" s="8">
        <v>6</v>
      </c>
      <c r="B10" s="62"/>
      <c r="C10" s="63"/>
      <c r="D10" s="10"/>
      <c r="E10" s="10"/>
      <c r="F10" s="10">
        <f t="shared" si="0"/>
        <v>0</v>
      </c>
      <c r="G10" s="10">
        <v>3000000</v>
      </c>
      <c r="H10" s="22" t="s">
        <v>16</v>
      </c>
      <c r="I10" s="58"/>
      <c r="J10" s="59"/>
    </row>
    <row r="11" spans="1:10" x14ac:dyDescent="0.25">
      <c r="A11" s="8">
        <v>7</v>
      </c>
      <c r="B11" s="62"/>
      <c r="C11" s="63"/>
      <c r="D11" s="10"/>
      <c r="E11" s="10"/>
      <c r="F11" s="10">
        <f t="shared" si="0"/>
        <v>0</v>
      </c>
      <c r="G11" s="10"/>
      <c r="H11" s="22" t="s">
        <v>18</v>
      </c>
      <c r="I11" s="58"/>
      <c r="J11" s="59"/>
    </row>
    <row r="12" spans="1:10" x14ac:dyDescent="0.25">
      <c r="A12" s="8">
        <v>8</v>
      </c>
      <c r="B12" s="62"/>
      <c r="C12" s="63"/>
      <c r="D12" s="10"/>
      <c r="E12" s="10"/>
      <c r="F12" s="10">
        <f t="shared" si="0"/>
        <v>0</v>
      </c>
      <c r="G12" s="10">
        <v>900000</v>
      </c>
      <c r="H12" s="22" t="s">
        <v>104</v>
      </c>
      <c r="I12" s="58"/>
      <c r="J12" s="59"/>
    </row>
    <row r="13" spans="1:10" x14ac:dyDescent="0.25">
      <c r="A13" s="8">
        <v>9</v>
      </c>
      <c r="B13" s="62"/>
      <c r="C13" s="63"/>
      <c r="D13" s="10"/>
      <c r="E13" s="10"/>
      <c r="F13" s="10">
        <f t="shared" si="0"/>
        <v>0</v>
      </c>
      <c r="G13" s="10"/>
      <c r="H13" s="22"/>
      <c r="I13" s="58"/>
      <c r="J13" s="59"/>
    </row>
    <row r="14" spans="1:10" x14ac:dyDescent="0.25">
      <c r="A14" s="8">
        <v>10</v>
      </c>
      <c r="B14" s="62"/>
      <c r="C14" s="63"/>
      <c r="D14" s="10"/>
      <c r="E14" s="10"/>
      <c r="F14" s="10">
        <f t="shared" si="0"/>
        <v>0</v>
      </c>
      <c r="G14" s="10"/>
      <c r="H14" s="22"/>
      <c r="I14" s="58"/>
      <c r="J14" s="59"/>
    </row>
    <row r="15" spans="1:10" x14ac:dyDescent="0.25">
      <c r="A15" s="8">
        <v>11</v>
      </c>
      <c r="B15" s="62"/>
      <c r="C15" s="63"/>
      <c r="D15" s="10"/>
      <c r="E15" s="10"/>
      <c r="F15" s="10">
        <f t="shared" si="0"/>
        <v>0</v>
      </c>
      <c r="G15" s="10"/>
      <c r="H15" s="22"/>
      <c r="I15" s="58"/>
      <c r="J15" s="59"/>
    </row>
    <row r="16" spans="1:10" x14ac:dyDescent="0.25">
      <c r="A16" s="8">
        <v>12</v>
      </c>
      <c r="B16" s="62"/>
      <c r="C16" s="63"/>
      <c r="D16" s="10"/>
      <c r="E16" s="10"/>
      <c r="F16" s="10">
        <f t="shared" si="0"/>
        <v>0</v>
      </c>
      <c r="G16" s="10"/>
      <c r="H16" s="22"/>
      <c r="I16" s="58"/>
      <c r="J16" s="59"/>
    </row>
    <row r="17" spans="1:11" x14ac:dyDescent="0.25">
      <c r="A17" s="8">
        <v>13</v>
      </c>
      <c r="B17" s="62"/>
      <c r="C17" s="63"/>
      <c r="D17" s="10"/>
      <c r="E17" s="10"/>
      <c r="F17" s="10">
        <f t="shared" si="0"/>
        <v>0</v>
      </c>
      <c r="G17" s="10"/>
      <c r="H17" s="22"/>
      <c r="I17" s="58"/>
      <c r="J17" s="59"/>
    </row>
    <row r="18" spans="1:11" x14ac:dyDescent="0.25">
      <c r="A18" s="8">
        <v>14</v>
      </c>
      <c r="B18" s="62"/>
      <c r="C18" s="63"/>
      <c r="D18" s="10"/>
      <c r="E18" s="10"/>
      <c r="F18" s="10">
        <f t="shared" si="0"/>
        <v>0</v>
      </c>
      <c r="G18" s="10"/>
      <c r="H18" s="22"/>
      <c r="I18" s="58"/>
      <c r="J18" s="59"/>
    </row>
    <row r="19" spans="1:11" x14ac:dyDescent="0.25">
      <c r="A19" s="8">
        <v>15</v>
      </c>
      <c r="B19" s="67"/>
      <c r="C19" s="67"/>
      <c r="D19" s="10"/>
      <c r="E19" s="10"/>
      <c r="F19" s="10">
        <f t="shared" si="0"/>
        <v>0</v>
      </c>
      <c r="G19" s="10"/>
      <c r="H19" s="22"/>
      <c r="I19" s="68"/>
      <c r="J19" s="69"/>
    </row>
    <row r="20" spans="1:11" x14ac:dyDescent="0.25">
      <c r="A20" s="11"/>
      <c r="B20" s="70"/>
      <c r="C20" s="70"/>
      <c r="D20" s="17"/>
      <c r="E20" s="17"/>
      <c r="F20" s="17"/>
      <c r="G20" s="17"/>
      <c r="H20" s="34"/>
      <c r="I20" s="71" t="s">
        <v>29</v>
      </c>
      <c r="J20" s="72"/>
    </row>
    <row r="21" spans="1:11" s="25" customFormat="1" x14ac:dyDescent="0.25">
      <c r="A21" s="73" t="s">
        <v>30</v>
      </c>
      <c r="B21" s="74"/>
      <c r="C21" s="7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76"/>
      <c r="B22" s="77"/>
      <c r="C22" s="78"/>
      <c r="D22" s="82">
        <f>D3</f>
        <v>10070000</v>
      </c>
      <c r="E22" s="82">
        <f>E3</f>
        <v>4330100</v>
      </c>
      <c r="F22" s="82">
        <f>SUM(G9:G19)</f>
        <v>4025000</v>
      </c>
      <c r="G22" s="84">
        <f>D22-E22-F22</f>
        <v>1714900</v>
      </c>
      <c r="H22" s="86">
        <f>G22/2</f>
        <v>857450</v>
      </c>
      <c r="I22" s="23"/>
      <c r="J22" s="30"/>
    </row>
    <row r="23" spans="1:11" x14ac:dyDescent="0.25">
      <c r="A23" s="79"/>
      <c r="B23" s="80"/>
      <c r="C23" s="81"/>
      <c r="D23" s="83"/>
      <c r="E23" s="83"/>
      <c r="F23" s="83"/>
      <c r="G23" s="85"/>
      <c r="H23" s="87"/>
      <c r="I23" s="23"/>
      <c r="J23" s="30"/>
    </row>
    <row r="24" spans="1:11" x14ac:dyDescent="0.25">
      <c r="A24" s="11"/>
      <c r="B24" s="88"/>
      <c r="C24" s="8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89" t="s">
        <v>31</v>
      </c>
      <c r="C25" s="90"/>
      <c r="D25" s="90"/>
      <c r="E25" s="90"/>
      <c r="F25" s="91"/>
      <c r="I25" s="31"/>
      <c r="J25" s="32"/>
    </row>
    <row r="26" spans="1:11" ht="18.75" customHeight="1" x14ac:dyDescent="0.25">
      <c r="A26" s="33"/>
      <c r="B26" s="92" t="s">
        <v>32</v>
      </c>
      <c r="C26" s="93"/>
      <c r="D26" s="93"/>
      <c r="E26" s="93"/>
      <c r="F26" s="94"/>
    </row>
    <row r="27" spans="1:11" ht="18.75" customHeight="1" x14ac:dyDescent="0.25">
      <c r="A27" s="33"/>
      <c r="B27" s="92" t="s">
        <v>33</v>
      </c>
      <c r="C27" s="93"/>
      <c r="D27" s="93"/>
      <c r="E27" s="93"/>
      <c r="F27" s="94"/>
      <c r="G27" s="95" t="s">
        <v>35</v>
      </c>
      <c r="H27" s="95"/>
      <c r="I27" s="95"/>
      <c r="J27" s="95"/>
    </row>
    <row r="28" spans="1:11" ht="18.75" customHeight="1" x14ac:dyDescent="0.25">
      <c r="A28" s="11"/>
      <c r="B28" s="64" t="s">
        <v>34</v>
      </c>
      <c r="C28" s="65"/>
      <c r="D28" s="65"/>
      <c r="E28" s="65"/>
      <c r="F28" s="6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D1"/>
    <mergeCell ref="E1:F1"/>
    <mergeCell ref="G1:H1"/>
    <mergeCell ref="I1:J3"/>
    <mergeCell ref="A2:B2"/>
    <mergeCell ref="A3:B3"/>
  </mergeCells>
  <pageMargins left="0.25" right="0.25" top="0.75" bottom="0.73" header="0.3" footer="0.15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G11" sqref="G11"/>
    </sheetView>
  </sheetViews>
  <sheetFormatPr defaultRowHeight="15.75" x14ac:dyDescent="0.25"/>
  <cols>
    <col min="1" max="1" width="4.28515625" style="2" customWidth="1"/>
    <col min="2" max="2" width="9.42578125" style="2" customWidth="1"/>
    <col min="3" max="3" width="14.140625" style="2" customWidth="1"/>
    <col min="4" max="4" width="15.5703125" style="2" customWidth="1"/>
    <col min="5" max="5" width="14.7109375" style="2" customWidth="1"/>
    <col min="6" max="6" width="15.5703125" style="2" customWidth="1"/>
    <col min="7" max="7" width="15.140625" style="2" customWidth="1"/>
    <col min="8" max="8" width="15.42578125" style="13" customWidth="1"/>
    <col min="9" max="9" width="15.28515625" style="2" customWidth="1"/>
    <col min="10" max="10" width="9.140625" style="2"/>
    <col min="11" max="11" width="9.140625" style="11"/>
    <col min="12" max="16384" width="9.140625" style="2"/>
  </cols>
  <sheetData>
    <row r="1" spans="1:10" ht="32.25" customHeight="1" x14ac:dyDescent="0.25">
      <c r="A1" s="44" t="s">
        <v>37</v>
      </c>
      <c r="B1" s="45"/>
      <c r="C1" s="45"/>
      <c r="D1" s="45"/>
      <c r="E1" s="45" t="s">
        <v>75</v>
      </c>
      <c r="F1" s="45"/>
      <c r="G1" s="46" t="s">
        <v>76</v>
      </c>
      <c r="H1" s="47"/>
      <c r="I1" s="48" t="s">
        <v>24</v>
      </c>
      <c r="J1" s="49"/>
    </row>
    <row r="2" spans="1:10" ht="37.5" customHeight="1" x14ac:dyDescent="0.25">
      <c r="A2" s="52" t="s">
        <v>20</v>
      </c>
      <c r="B2" s="5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50"/>
      <c r="J2" s="51"/>
    </row>
    <row r="3" spans="1:10" ht="37.5" customHeight="1" x14ac:dyDescent="0.25">
      <c r="A3" s="54"/>
      <c r="B3" s="55"/>
      <c r="C3" s="15"/>
      <c r="D3" s="4">
        <f>SUM(D5:D19)</f>
        <v>10230000</v>
      </c>
      <c r="E3" s="5">
        <f>IF(D3&lt;17000000,D3*43%,IF(AND(D3&gt;=17000000,D3&lt;25000000),D3*45%,IF(AND(D3&gt;=25000000,D3&lt;30000000),D3*47%,IF(D3&gt;=30000000,D3*49%,0))))</f>
        <v>4398900</v>
      </c>
      <c r="F3" s="5">
        <f>G5+G6+G7+G8</f>
        <v>300000</v>
      </c>
      <c r="G3" s="1">
        <f>SUM(E5:E19)</f>
        <v>910000</v>
      </c>
      <c r="H3" s="19">
        <f>E3-G3-G5-G6-G7-G8+A3-C3</f>
        <v>3188900</v>
      </c>
      <c r="I3" s="50"/>
      <c r="J3" s="51"/>
    </row>
    <row r="4" spans="1:10" x14ac:dyDescent="0.25">
      <c r="A4" s="37" t="s">
        <v>5</v>
      </c>
      <c r="B4" s="56" t="s">
        <v>6</v>
      </c>
      <c r="C4" s="57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58" t="s">
        <v>12</v>
      </c>
      <c r="J4" s="59"/>
    </row>
    <row r="5" spans="1:10" x14ac:dyDescent="0.25">
      <c r="A5" s="8">
        <v>1</v>
      </c>
      <c r="B5" s="60" t="s">
        <v>77</v>
      </c>
      <c r="C5" s="61"/>
      <c r="D5" s="9">
        <v>910000</v>
      </c>
      <c r="E5" s="10">
        <v>910000</v>
      </c>
      <c r="F5" s="10">
        <f>D5-E5</f>
        <v>0</v>
      </c>
      <c r="G5" s="10"/>
      <c r="H5" s="21" t="s">
        <v>13</v>
      </c>
      <c r="I5" s="58"/>
      <c r="J5" s="59"/>
    </row>
    <row r="6" spans="1:10" x14ac:dyDescent="0.25">
      <c r="A6" s="8">
        <v>2</v>
      </c>
      <c r="B6" s="60" t="s">
        <v>78</v>
      </c>
      <c r="C6" s="61"/>
      <c r="D6" s="9">
        <v>735000</v>
      </c>
      <c r="E6" s="10"/>
      <c r="F6" s="10">
        <f t="shared" ref="F6:F19" si="0">D6-E6</f>
        <v>735000</v>
      </c>
      <c r="G6" s="10">
        <v>200000</v>
      </c>
      <c r="H6" s="21" t="s">
        <v>14</v>
      </c>
      <c r="I6" s="58"/>
      <c r="J6" s="59"/>
    </row>
    <row r="7" spans="1:10" x14ac:dyDescent="0.25">
      <c r="A7" s="8">
        <v>3</v>
      </c>
      <c r="B7" s="60" t="s">
        <v>42</v>
      </c>
      <c r="C7" s="61"/>
      <c r="D7" s="9">
        <v>1900000</v>
      </c>
      <c r="E7" s="10"/>
      <c r="F7" s="10">
        <f t="shared" si="0"/>
        <v>1900000</v>
      </c>
      <c r="G7" s="10">
        <v>100000</v>
      </c>
      <c r="H7" s="21" t="s">
        <v>15</v>
      </c>
      <c r="I7" s="58"/>
      <c r="J7" s="59"/>
    </row>
    <row r="8" spans="1:10" x14ac:dyDescent="0.25">
      <c r="A8" s="8">
        <v>4</v>
      </c>
      <c r="B8" s="62" t="s">
        <v>94</v>
      </c>
      <c r="C8" s="63"/>
      <c r="D8" s="9">
        <v>2905000</v>
      </c>
      <c r="E8" s="10"/>
      <c r="F8" s="10">
        <f t="shared" si="0"/>
        <v>2905000</v>
      </c>
      <c r="H8" s="21" t="s">
        <v>19</v>
      </c>
      <c r="I8" s="58"/>
      <c r="J8" s="59"/>
    </row>
    <row r="9" spans="1:10" x14ac:dyDescent="0.25">
      <c r="A9" s="8">
        <v>5</v>
      </c>
      <c r="B9" s="62" t="s">
        <v>100</v>
      </c>
      <c r="C9" s="63"/>
      <c r="D9" s="9">
        <v>3780000</v>
      </c>
      <c r="E9" s="10"/>
      <c r="F9" s="10">
        <f t="shared" si="0"/>
        <v>3780000</v>
      </c>
      <c r="G9" s="10">
        <v>125000</v>
      </c>
      <c r="H9" s="22" t="s">
        <v>17</v>
      </c>
      <c r="I9" s="58"/>
      <c r="J9" s="59"/>
    </row>
    <row r="10" spans="1:10" x14ac:dyDescent="0.25">
      <c r="A10" s="8">
        <v>6</v>
      </c>
      <c r="B10" s="62"/>
      <c r="C10" s="63"/>
      <c r="D10" s="10"/>
      <c r="E10" s="10"/>
      <c r="F10" s="10">
        <f t="shared" si="0"/>
        <v>0</v>
      </c>
      <c r="G10" s="10">
        <v>3000000</v>
      </c>
      <c r="H10" s="22" t="s">
        <v>16</v>
      </c>
      <c r="I10" s="58"/>
      <c r="J10" s="59"/>
    </row>
    <row r="11" spans="1:10" x14ac:dyDescent="0.25">
      <c r="A11" s="8">
        <v>7</v>
      </c>
      <c r="B11" s="62"/>
      <c r="C11" s="63"/>
      <c r="D11" s="10"/>
      <c r="E11" s="10"/>
      <c r="F11" s="10">
        <f t="shared" si="0"/>
        <v>0</v>
      </c>
      <c r="G11" s="10"/>
      <c r="H11" s="22" t="s">
        <v>18</v>
      </c>
      <c r="I11" s="58"/>
      <c r="J11" s="59"/>
    </row>
    <row r="12" spans="1:10" x14ac:dyDescent="0.25">
      <c r="A12" s="8">
        <v>8</v>
      </c>
      <c r="B12" s="62"/>
      <c r="C12" s="63"/>
      <c r="D12" s="10"/>
      <c r="E12" s="10"/>
      <c r="F12" s="10">
        <f t="shared" si="0"/>
        <v>0</v>
      </c>
      <c r="G12" s="10"/>
      <c r="H12" s="22"/>
      <c r="I12" s="58"/>
      <c r="J12" s="59"/>
    </row>
    <row r="13" spans="1:10" x14ac:dyDescent="0.25">
      <c r="A13" s="8">
        <v>9</v>
      </c>
      <c r="B13" s="62"/>
      <c r="C13" s="63"/>
      <c r="D13" s="10"/>
      <c r="E13" s="10"/>
      <c r="F13" s="10">
        <f t="shared" si="0"/>
        <v>0</v>
      </c>
      <c r="G13" s="10"/>
      <c r="H13" s="22"/>
      <c r="I13" s="58"/>
      <c r="J13" s="59"/>
    </row>
    <row r="14" spans="1:10" x14ac:dyDescent="0.25">
      <c r="A14" s="8">
        <v>10</v>
      </c>
      <c r="B14" s="62"/>
      <c r="C14" s="63"/>
      <c r="D14" s="10"/>
      <c r="E14" s="10"/>
      <c r="F14" s="10">
        <f t="shared" si="0"/>
        <v>0</v>
      </c>
      <c r="G14" s="10"/>
      <c r="H14" s="22"/>
      <c r="I14" s="58"/>
      <c r="J14" s="59"/>
    </row>
    <row r="15" spans="1:10" x14ac:dyDescent="0.25">
      <c r="A15" s="8">
        <v>11</v>
      </c>
      <c r="B15" s="62"/>
      <c r="C15" s="63"/>
      <c r="D15" s="10"/>
      <c r="E15" s="10"/>
      <c r="F15" s="10">
        <f t="shared" si="0"/>
        <v>0</v>
      </c>
      <c r="G15" s="10"/>
      <c r="H15" s="22"/>
      <c r="I15" s="58"/>
      <c r="J15" s="59"/>
    </row>
    <row r="16" spans="1:10" x14ac:dyDescent="0.25">
      <c r="A16" s="8">
        <v>12</v>
      </c>
      <c r="B16" s="62"/>
      <c r="C16" s="63"/>
      <c r="D16" s="10"/>
      <c r="E16" s="10"/>
      <c r="F16" s="10">
        <f t="shared" si="0"/>
        <v>0</v>
      </c>
      <c r="G16" s="10"/>
      <c r="H16" s="22"/>
      <c r="I16" s="58"/>
      <c r="J16" s="59"/>
    </row>
    <row r="17" spans="1:11" x14ac:dyDescent="0.25">
      <c r="A17" s="8">
        <v>13</v>
      </c>
      <c r="B17" s="62"/>
      <c r="C17" s="63"/>
      <c r="D17" s="10"/>
      <c r="E17" s="10"/>
      <c r="F17" s="10">
        <f t="shared" si="0"/>
        <v>0</v>
      </c>
      <c r="G17" s="10"/>
      <c r="H17" s="22"/>
      <c r="I17" s="58"/>
      <c r="J17" s="59"/>
    </row>
    <row r="18" spans="1:11" x14ac:dyDescent="0.25">
      <c r="A18" s="8">
        <v>14</v>
      </c>
      <c r="B18" s="62"/>
      <c r="C18" s="63"/>
      <c r="D18" s="10"/>
      <c r="E18" s="10"/>
      <c r="F18" s="10">
        <f t="shared" si="0"/>
        <v>0</v>
      </c>
      <c r="G18" s="10"/>
      <c r="H18" s="22"/>
      <c r="I18" s="58"/>
      <c r="J18" s="59"/>
    </row>
    <row r="19" spans="1:11" x14ac:dyDescent="0.25">
      <c r="A19" s="8">
        <v>15</v>
      </c>
      <c r="B19" s="67"/>
      <c r="C19" s="67"/>
      <c r="D19" s="10"/>
      <c r="E19" s="10"/>
      <c r="F19" s="10">
        <f t="shared" si="0"/>
        <v>0</v>
      </c>
      <c r="G19" s="10"/>
      <c r="H19" s="22"/>
      <c r="I19" s="68"/>
      <c r="J19" s="69"/>
    </row>
    <row r="20" spans="1:11" x14ac:dyDescent="0.25">
      <c r="A20" s="11"/>
      <c r="B20" s="97"/>
      <c r="C20" s="97"/>
      <c r="D20" s="17"/>
      <c r="E20" s="17"/>
      <c r="F20" s="17"/>
      <c r="G20" s="17"/>
      <c r="H20" s="34"/>
      <c r="I20" s="71" t="s">
        <v>29</v>
      </c>
      <c r="J20" s="72"/>
    </row>
    <row r="21" spans="1:11" s="25" customFormat="1" x14ac:dyDescent="0.25">
      <c r="A21" s="73" t="s">
        <v>30</v>
      </c>
      <c r="B21" s="74"/>
      <c r="C21" s="7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76"/>
      <c r="B22" s="77"/>
      <c r="C22" s="78"/>
      <c r="D22" s="82">
        <f>D3</f>
        <v>10230000</v>
      </c>
      <c r="E22" s="82">
        <f>E3</f>
        <v>4398900</v>
      </c>
      <c r="F22" s="82">
        <f>SUM(G9:G19)</f>
        <v>3125000</v>
      </c>
      <c r="G22" s="84">
        <f>D22-E22-F22</f>
        <v>2706100</v>
      </c>
      <c r="H22" s="86">
        <f>G22/2</f>
        <v>1353050</v>
      </c>
      <c r="I22" s="23"/>
      <c r="J22" s="30"/>
    </row>
    <row r="23" spans="1:11" x14ac:dyDescent="0.25">
      <c r="A23" s="79"/>
      <c r="B23" s="80"/>
      <c r="C23" s="81"/>
      <c r="D23" s="83"/>
      <c r="E23" s="83"/>
      <c r="F23" s="83"/>
      <c r="G23" s="85"/>
      <c r="H23" s="87"/>
      <c r="I23" s="23"/>
      <c r="J23" s="30"/>
    </row>
    <row r="24" spans="1:11" x14ac:dyDescent="0.25">
      <c r="A24" s="11"/>
      <c r="B24" s="88"/>
      <c r="C24" s="8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89" t="s">
        <v>31</v>
      </c>
      <c r="C25" s="90"/>
      <c r="D25" s="90"/>
      <c r="E25" s="90"/>
      <c r="F25" s="91"/>
      <c r="I25" s="31"/>
      <c r="J25" s="32"/>
    </row>
    <row r="26" spans="1:11" ht="18.75" customHeight="1" x14ac:dyDescent="0.25">
      <c r="A26" s="33"/>
      <c r="B26" s="92" t="s">
        <v>32</v>
      </c>
      <c r="C26" s="93"/>
      <c r="D26" s="93"/>
      <c r="E26" s="93"/>
      <c r="F26" s="94"/>
    </row>
    <row r="27" spans="1:11" ht="18.75" customHeight="1" x14ac:dyDescent="0.25">
      <c r="A27" s="33"/>
      <c r="B27" s="92" t="s">
        <v>33</v>
      </c>
      <c r="C27" s="93"/>
      <c r="D27" s="93"/>
      <c r="E27" s="93"/>
      <c r="F27" s="94"/>
      <c r="G27" s="95" t="s">
        <v>35</v>
      </c>
      <c r="H27" s="95"/>
      <c r="I27" s="95"/>
      <c r="J27" s="95"/>
    </row>
    <row r="28" spans="1:11" ht="18.75" customHeight="1" x14ac:dyDescent="0.25">
      <c r="A28" s="11"/>
      <c r="B28" s="64" t="s">
        <v>34</v>
      </c>
      <c r="C28" s="65"/>
      <c r="D28" s="65"/>
      <c r="E28" s="65"/>
      <c r="F28" s="6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D1"/>
    <mergeCell ref="E1:F1"/>
    <mergeCell ref="G1:H1"/>
    <mergeCell ref="I1:J3"/>
    <mergeCell ref="A2:B2"/>
    <mergeCell ref="A3:B3"/>
  </mergeCells>
  <pageMargins left="0.25" right="0.25" top="0.75" bottom="0.73" header="0.3" footer="0.1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Đông 83</vt:lpstr>
      <vt:lpstr>Hùng 79</vt:lpstr>
      <vt:lpstr>Phúc 08</vt:lpstr>
      <vt:lpstr>Nguyên 94</vt:lpstr>
      <vt:lpstr>Tuấn 88</vt:lpstr>
      <vt:lpstr>Huyên 59</vt:lpstr>
      <vt:lpstr>Sơn 16</vt:lpstr>
      <vt:lpstr>Đại 38</vt:lpstr>
      <vt:lpstr>Kiên 98</vt:lpstr>
      <vt:lpstr>Nghiệp 69</vt:lpstr>
      <vt:lpstr>Dần 09</vt:lpstr>
      <vt:lpstr>Bảng Lương Mẫu</vt:lpstr>
      <vt:lpstr>'Bảng Lương Mẫu'!Print_Area</vt:lpstr>
      <vt:lpstr>'Dần 09'!Print_Area</vt:lpstr>
      <vt:lpstr>'Đại 38'!Print_Area</vt:lpstr>
      <vt:lpstr>'Đông 83'!Print_Area</vt:lpstr>
      <vt:lpstr>'Hùng 79'!Print_Area</vt:lpstr>
      <vt:lpstr>'Huyên 59'!Print_Area</vt:lpstr>
      <vt:lpstr>'Kiên 98'!Print_Area</vt:lpstr>
      <vt:lpstr>'Nghiệp 69'!Print_Area</vt:lpstr>
      <vt:lpstr>'Nguyên 94'!Print_Area</vt:lpstr>
      <vt:lpstr>'Phúc 08'!Print_Area</vt:lpstr>
      <vt:lpstr>'Sơn 16'!Print_Area</vt:lpstr>
      <vt:lpstr>'Tuấn 88'!Print_Area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2020-08-14T08:57:06Z</cp:lastPrinted>
  <dcterms:created xsi:type="dcterms:W3CDTF">2020-08-04T03:00:09Z</dcterms:created>
  <dcterms:modified xsi:type="dcterms:W3CDTF">2020-08-24T09:46:36Z</dcterms:modified>
</cp:coreProperties>
</file>