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NIVERSITY OF SOUTH FLORIDA\RESUME PROJECT\Marketing Mix Modeling - Linkedin Learning\Ex_Files_Marketing_Attribution_Mix_Modeling\Exercise Files\"/>
    </mc:Choice>
  </mc:AlternateContent>
  <xr:revisionPtr revIDLastSave="0" documentId="8_{0B4D481E-B1F8-4BF9-87AA-7782DA34ABB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ta" sheetId="1" r:id="rId1"/>
    <sheet name="LinearRegression" sheetId="4" r:id="rId2"/>
    <sheet name="Correlation" sheetId="5" r:id="rId3"/>
    <sheet name="MultivariableRegression" sheetId="6" r:id="rId4"/>
    <sheet name="SignificanceTest" sheetId="8" r:id="rId5"/>
  </sheets>
  <externalReferences>
    <externalReference r:id="rId6"/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8" l="1"/>
  <c r="M12" i="8"/>
  <c r="N12" i="8"/>
  <c r="O12" i="8"/>
  <c r="P12" i="8"/>
  <c r="Q12" i="8"/>
  <c r="K12" i="8"/>
  <c r="L11" i="8"/>
  <c r="M11" i="8"/>
  <c r="N11" i="8"/>
  <c r="O11" i="8"/>
  <c r="P11" i="8"/>
  <c r="Q11" i="8"/>
  <c r="K11" i="8"/>
  <c r="K10" i="8"/>
  <c r="L10" i="8"/>
  <c r="M10" i="8"/>
  <c r="N10" i="8"/>
  <c r="O10" i="8"/>
  <c r="P10" i="8"/>
  <c r="Q10" i="8"/>
  <c r="K4" i="8" a="1"/>
  <c r="K4" i="8" s="1"/>
  <c r="W2" i="6"/>
  <c r="V2" i="6"/>
  <c r="M36" i="6"/>
  <c r="N36" i="6"/>
  <c r="O36" i="6"/>
  <c r="P36" i="6"/>
  <c r="Q36" i="6"/>
  <c r="L36" i="6"/>
  <c r="AB55" i="6"/>
  <c r="AA55" i="6"/>
  <c r="Z55" i="6"/>
  <c r="Y55" i="6"/>
  <c r="X55" i="6"/>
  <c r="W55" i="6"/>
  <c r="K36" i="6"/>
  <c r="K37" i="6" s="1"/>
  <c r="V55" i="6"/>
  <c r="AB53" i="6"/>
  <c r="AA53" i="6"/>
  <c r="Z53" i="6"/>
  <c r="Y53" i="6"/>
  <c r="X53" i="6"/>
  <c r="W53" i="6"/>
  <c r="V53" i="6"/>
  <c r="AB52" i="6"/>
  <c r="AA52" i="6"/>
  <c r="Z52" i="6"/>
  <c r="Y52" i="6"/>
  <c r="X52" i="6"/>
  <c r="W52" i="6"/>
  <c r="V52" i="6"/>
  <c r="U52" i="6" s="1"/>
  <c r="AB51" i="6"/>
  <c r="AA51" i="6"/>
  <c r="Z51" i="6"/>
  <c r="Y51" i="6"/>
  <c r="X51" i="6"/>
  <c r="W51" i="6"/>
  <c r="V51" i="6"/>
  <c r="AB50" i="6"/>
  <c r="AA50" i="6"/>
  <c r="Z50" i="6"/>
  <c r="Y50" i="6"/>
  <c r="X50" i="6"/>
  <c r="W50" i="6"/>
  <c r="V50" i="6"/>
  <c r="AB49" i="6"/>
  <c r="AA49" i="6"/>
  <c r="Z49" i="6"/>
  <c r="Y49" i="6"/>
  <c r="X49" i="6"/>
  <c r="W49" i="6"/>
  <c r="V49" i="6"/>
  <c r="AB48" i="6"/>
  <c r="AA48" i="6"/>
  <c r="Z48" i="6"/>
  <c r="Y48" i="6"/>
  <c r="X48" i="6"/>
  <c r="W48" i="6"/>
  <c r="V48" i="6"/>
  <c r="AB47" i="6"/>
  <c r="AA47" i="6"/>
  <c r="Z47" i="6"/>
  <c r="Y47" i="6"/>
  <c r="X47" i="6"/>
  <c r="W47" i="6"/>
  <c r="V47" i="6"/>
  <c r="AB46" i="6"/>
  <c r="AA46" i="6"/>
  <c r="Z46" i="6"/>
  <c r="Y46" i="6"/>
  <c r="X46" i="6"/>
  <c r="W46" i="6"/>
  <c r="V46" i="6"/>
  <c r="AB45" i="6"/>
  <c r="AA45" i="6"/>
  <c r="Z45" i="6"/>
  <c r="Y45" i="6"/>
  <c r="X45" i="6"/>
  <c r="W45" i="6"/>
  <c r="V45" i="6"/>
  <c r="AB44" i="6"/>
  <c r="AA44" i="6"/>
  <c r="Z44" i="6"/>
  <c r="Y44" i="6"/>
  <c r="X44" i="6"/>
  <c r="W44" i="6"/>
  <c r="V44" i="6"/>
  <c r="U44" i="6" s="1"/>
  <c r="AB43" i="6"/>
  <c r="AA43" i="6"/>
  <c r="Z43" i="6"/>
  <c r="Y43" i="6"/>
  <c r="X43" i="6"/>
  <c r="W43" i="6"/>
  <c r="V43" i="6"/>
  <c r="AB42" i="6"/>
  <c r="AA42" i="6"/>
  <c r="Z42" i="6"/>
  <c r="Y42" i="6"/>
  <c r="X42" i="6"/>
  <c r="W42" i="6"/>
  <c r="V42" i="6"/>
  <c r="AB41" i="6"/>
  <c r="AA41" i="6"/>
  <c r="Z41" i="6"/>
  <c r="Y41" i="6"/>
  <c r="X41" i="6"/>
  <c r="W41" i="6"/>
  <c r="V41" i="6"/>
  <c r="AB40" i="6"/>
  <c r="AA40" i="6"/>
  <c r="Z40" i="6"/>
  <c r="Y40" i="6"/>
  <c r="X40" i="6"/>
  <c r="W40" i="6"/>
  <c r="V40" i="6"/>
  <c r="AB39" i="6"/>
  <c r="AA39" i="6"/>
  <c r="Z39" i="6"/>
  <c r="Y39" i="6"/>
  <c r="X39" i="6"/>
  <c r="W39" i="6"/>
  <c r="V39" i="6"/>
  <c r="AB38" i="6"/>
  <c r="AA38" i="6"/>
  <c r="Z38" i="6"/>
  <c r="Y38" i="6"/>
  <c r="X38" i="6"/>
  <c r="W38" i="6"/>
  <c r="V38" i="6"/>
  <c r="AB37" i="6"/>
  <c r="AA37" i="6"/>
  <c r="Z37" i="6"/>
  <c r="Y37" i="6"/>
  <c r="X37" i="6"/>
  <c r="W37" i="6"/>
  <c r="V37" i="6"/>
  <c r="Q37" i="6"/>
  <c r="P37" i="6"/>
  <c r="O37" i="6"/>
  <c r="N37" i="6"/>
  <c r="M37" i="6"/>
  <c r="L37" i="6"/>
  <c r="AB36" i="6"/>
  <c r="AA36" i="6"/>
  <c r="Z36" i="6"/>
  <c r="Y36" i="6"/>
  <c r="X36" i="6"/>
  <c r="W36" i="6"/>
  <c r="V36" i="6"/>
  <c r="AB35" i="6"/>
  <c r="AA35" i="6"/>
  <c r="Z35" i="6"/>
  <c r="Y35" i="6"/>
  <c r="X35" i="6"/>
  <c r="W35" i="6"/>
  <c r="V35" i="6"/>
  <c r="AB34" i="6"/>
  <c r="AA34" i="6"/>
  <c r="Z34" i="6"/>
  <c r="Y34" i="6"/>
  <c r="X34" i="6"/>
  <c r="W34" i="6"/>
  <c r="V34" i="6"/>
  <c r="AB33" i="6"/>
  <c r="AA33" i="6"/>
  <c r="Z33" i="6"/>
  <c r="Y33" i="6"/>
  <c r="X33" i="6"/>
  <c r="W33" i="6"/>
  <c r="V33" i="6"/>
  <c r="AB32" i="6"/>
  <c r="AA32" i="6"/>
  <c r="Z32" i="6"/>
  <c r="Y32" i="6"/>
  <c r="X32" i="6"/>
  <c r="W32" i="6"/>
  <c r="V32" i="6"/>
  <c r="AB31" i="6"/>
  <c r="AA31" i="6"/>
  <c r="Z31" i="6"/>
  <c r="Y31" i="6"/>
  <c r="X31" i="6"/>
  <c r="W31" i="6"/>
  <c r="V31" i="6"/>
  <c r="AB30" i="6"/>
  <c r="AA30" i="6"/>
  <c r="Z30" i="6"/>
  <c r="Y30" i="6"/>
  <c r="X30" i="6"/>
  <c r="W30" i="6"/>
  <c r="V30" i="6"/>
  <c r="AB29" i="6"/>
  <c r="AA29" i="6"/>
  <c r="Z29" i="6"/>
  <c r="Y29" i="6"/>
  <c r="X29" i="6"/>
  <c r="W29" i="6"/>
  <c r="V29" i="6"/>
  <c r="U29" i="6" s="1"/>
  <c r="AB28" i="6"/>
  <c r="AA28" i="6"/>
  <c r="Z28" i="6"/>
  <c r="Y28" i="6"/>
  <c r="X28" i="6"/>
  <c r="W28" i="6"/>
  <c r="V28" i="6"/>
  <c r="AB27" i="6"/>
  <c r="AA27" i="6"/>
  <c r="Z27" i="6"/>
  <c r="Y27" i="6"/>
  <c r="X27" i="6"/>
  <c r="W27" i="6"/>
  <c r="V27" i="6"/>
  <c r="AB26" i="6"/>
  <c r="AA26" i="6"/>
  <c r="Z26" i="6"/>
  <c r="Y26" i="6"/>
  <c r="X26" i="6"/>
  <c r="W26" i="6"/>
  <c r="V26" i="6"/>
  <c r="AB25" i="6"/>
  <c r="AA25" i="6"/>
  <c r="Z25" i="6"/>
  <c r="Y25" i="6"/>
  <c r="X25" i="6"/>
  <c r="W25" i="6"/>
  <c r="V25" i="6"/>
  <c r="AB24" i="6"/>
  <c r="AA24" i="6"/>
  <c r="Z24" i="6"/>
  <c r="Y24" i="6"/>
  <c r="X24" i="6"/>
  <c r="W24" i="6"/>
  <c r="V24" i="6"/>
  <c r="AB23" i="6"/>
  <c r="AA23" i="6"/>
  <c r="Z23" i="6"/>
  <c r="Y23" i="6"/>
  <c r="X23" i="6"/>
  <c r="W23" i="6"/>
  <c r="V23" i="6"/>
  <c r="AB22" i="6"/>
  <c r="AA22" i="6"/>
  <c r="Z22" i="6"/>
  <c r="Y22" i="6"/>
  <c r="X22" i="6"/>
  <c r="W22" i="6"/>
  <c r="V22" i="6"/>
  <c r="AB21" i="6"/>
  <c r="AA21" i="6"/>
  <c r="Z21" i="6"/>
  <c r="Y21" i="6"/>
  <c r="X21" i="6"/>
  <c r="W21" i="6"/>
  <c r="V21" i="6"/>
  <c r="U21" i="6" s="1"/>
  <c r="AB20" i="6"/>
  <c r="AA20" i="6"/>
  <c r="Z20" i="6"/>
  <c r="Y20" i="6"/>
  <c r="X20" i="6"/>
  <c r="W20" i="6"/>
  <c r="V20" i="6"/>
  <c r="AB19" i="6"/>
  <c r="AA19" i="6"/>
  <c r="Z19" i="6"/>
  <c r="Y19" i="6"/>
  <c r="X19" i="6"/>
  <c r="W19" i="6"/>
  <c r="V19" i="6"/>
  <c r="AB18" i="6"/>
  <c r="AA18" i="6"/>
  <c r="Z18" i="6"/>
  <c r="Y18" i="6"/>
  <c r="X18" i="6"/>
  <c r="W18" i="6"/>
  <c r="V18" i="6"/>
  <c r="AB17" i="6"/>
  <c r="AA17" i="6"/>
  <c r="Z17" i="6"/>
  <c r="Y17" i="6"/>
  <c r="X17" i="6"/>
  <c r="W17" i="6"/>
  <c r="V17" i="6"/>
  <c r="AB16" i="6"/>
  <c r="AA16" i="6"/>
  <c r="Z16" i="6"/>
  <c r="Y16" i="6"/>
  <c r="X16" i="6"/>
  <c r="W16" i="6"/>
  <c r="V16" i="6"/>
  <c r="AB15" i="6"/>
  <c r="AA15" i="6"/>
  <c r="Z15" i="6"/>
  <c r="Y15" i="6"/>
  <c r="X15" i="6"/>
  <c r="W15" i="6"/>
  <c r="V15" i="6"/>
  <c r="AB14" i="6"/>
  <c r="AA14" i="6"/>
  <c r="Z14" i="6"/>
  <c r="Y14" i="6"/>
  <c r="X14" i="6"/>
  <c r="W14" i="6"/>
  <c r="V14" i="6"/>
  <c r="AB13" i="6"/>
  <c r="AA13" i="6"/>
  <c r="Z13" i="6"/>
  <c r="Y13" i="6"/>
  <c r="X13" i="6"/>
  <c r="W13" i="6"/>
  <c r="V13" i="6"/>
  <c r="U13" i="6" s="1"/>
  <c r="AB12" i="6"/>
  <c r="AA12" i="6"/>
  <c r="Z12" i="6"/>
  <c r="Y12" i="6"/>
  <c r="X12" i="6"/>
  <c r="W12" i="6"/>
  <c r="V12" i="6"/>
  <c r="AB11" i="6"/>
  <c r="AA11" i="6"/>
  <c r="Z11" i="6"/>
  <c r="Y11" i="6"/>
  <c r="X11" i="6"/>
  <c r="W11" i="6"/>
  <c r="V11" i="6"/>
  <c r="AB10" i="6"/>
  <c r="AA10" i="6"/>
  <c r="Z10" i="6"/>
  <c r="Y10" i="6"/>
  <c r="X10" i="6"/>
  <c r="W10" i="6"/>
  <c r="V10" i="6"/>
  <c r="AB9" i="6"/>
  <c r="AA9" i="6"/>
  <c r="Z9" i="6"/>
  <c r="Y9" i="6"/>
  <c r="X9" i="6"/>
  <c r="W9" i="6"/>
  <c r="V9" i="6"/>
  <c r="AB8" i="6"/>
  <c r="AA8" i="6"/>
  <c r="Z8" i="6"/>
  <c r="Y8" i="6"/>
  <c r="X8" i="6"/>
  <c r="W8" i="6"/>
  <c r="V8" i="6"/>
  <c r="AB7" i="6"/>
  <c r="AA7" i="6"/>
  <c r="Z7" i="6"/>
  <c r="Y7" i="6"/>
  <c r="X7" i="6"/>
  <c r="W7" i="6"/>
  <c r="V7" i="6"/>
  <c r="AB6" i="6"/>
  <c r="AA6" i="6"/>
  <c r="Z6" i="6"/>
  <c r="Y6" i="6"/>
  <c r="X6" i="6"/>
  <c r="W6" i="6"/>
  <c r="V6" i="6"/>
  <c r="AB5" i="6"/>
  <c r="AA5" i="6"/>
  <c r="Z5" i="6"/>
  <c r="Y5" i="6"/>
  <c r="X5" i="6"/>
  <c r="W5" i="6"/>
  <c r="V5" i="6"/>
  <c r="AB4" i="6"/>
  <c r="AA4" i="6"/>
  <c r="Z4" i="6"/>
  <c r="Y4" i="6"/>
  <c r="X4" i="6"/>
  <c r="W4" i="6"/>
  <c r="V4" i="6"/>
  <c r="AB3" i="6"/>
  <c r="AA3" i="6"/>
  <c r="Z3" i="6"/>
  <c r="Y3" i="6"/>
  <c r="X3" i="6"/>
  <c r="W3" i="6"/>
  <c r="V3" i="6"/>
  <c r="K61" i="6" a="1"/>
  <c r="K61" i="6" s="1"/>
  <c r="AB2" i="6"/>
  <c r="AA2" i="6"/>
  <c r="Z2" i="6"/>
  <c r="Y2" i="6"/>
  <c r="X2" i="6"/>
  <c r="Q42" i="5"/>
  <c r="Q41" i="5"/>
  <c r="P41" i="5"/>
  <c r="Q40" i="5"/>
  <c r="P40" i="5"/>
  <c r="O40" i="5"/>
  <c r="Q39" i="5"/>
  <c r="P39" i="5"/>
  <c r="O39" i="5"/>
  <c r="N39" i="5"/>
  <c r="Q38" i="5"/>
  <c r="P38" i="5"/>
  <c r="O38" i="5"/>
  <c r="N38" i="5"/>
  <c r="M38" i="5"/>
  <c r="Q37" i="5"/>
  <c r="P37" i="5"/>
  <c r="O37" i="5"/>
  <c r="N37" i="5"/>
  <c r="M37" i="5"/>
  <c r="L37" i="5"/>
  <c r="Q36" i="5"/>
  <c r="P36" i="5"/>
  <c r="O36" i="5"/>
  <c r="N36" i="5"/>
  <c r="M36" i="5"/>
  <c r="L36" i="5"/>
  <c r="K36" i="5"/>
  <c r="M14" i="5"/>
  <c r="N6" i="4"/>
  <c r="F6" i="4" a="1"/>
  <c r="F6" i="4" s="1"/>
  <c r="U12" i="6" l="1"/>
  <c r="U20" i="6"/>
  <c r="U28" i="6"/>
  <c r="U36" i="6"/>
  <c r="U43" i="6"/>
  <c r="U51" i="6"/>
  <c r="U11" i="6"/>
  <c r="U19" i="6"/>
  <c r="U27" i="6"/>
  <c r="U35" i="6"/>
  <c r="U42" i="6"/>
  <c r="U50" i="6"/>
  <c r="U26" i="6"/>
  <c r="U34" i="6"/>
  <c r="U41" i="6"/>
  <c r="U49" i="6"/>
  <c r="U18" i="6"/>
  <c r="U9" i="6"/>
  <c r="U17" i="6"/>
  <c r="U25" i="6"/>
  <c r="U33" i="6"/>
  <c r="U40" i="6"/>
  <c r="U48" i="6"/>
  <c r="U32" i="6"/>
  <c r="U39" i="6"/>
  <c r="U47" i="6"/>
  <c r="U8" i="6"/>
  <c r="U16" i="6"/>
  <c r="U24" i="6"/>
  <c r="U15" i="6"/>
  <c r="U23" i="6"/>
  <c r="U31" i="6"/>
  <c r="U38" i="6"/>
  <c r="U46" i="6"/>
  <c r="U10" i="6"/>
  <c r="U14" i="6"/>
  <c r="U22" i="6"/>
  <c r="U30" i="6"/>
  <c r="U37" i="6"/>
  <c r="U45" i="6"/>
  <c r="U53" i="6"/>
  <c r="U5" i="6"/>
  <c r="U3" i="6"/>
  <c r="U4" i="6"/>
  <c r="U7" i="6"/>
  <c r="U6" i="6"/>
  <c r="U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<sst xmlns="http://schemas.openxmlformats.org/spreadsheetml/2006/main" count="125" uniqueCount="43">
  <si>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</si>
  <si>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</si>
  <si>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</si>
  <si>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</si>
  <si>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</si>
  <si>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</si>
  <si>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</si>
  <si>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</si>
  <si>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Temperature Coefficient</t>
  </si>
  <si>
    <t>Baseline Coef</t>
  </si>
  <si>
    <t>R Squared</t>
  </si>
  <si>
    <t>Linear Regression Table</t>
  </si>
  <si>
    <t>Forecast Revenue</t>
  </si>
  <si>
    <t>Forecasting</t>
  </si>
  <si>
    <t>Correlation Strength</t>
  </si>
  <si>
    <t>Perfect Positive Correlation</t>
  </si>
  <si>
    <t>Strong Positive Correlation</t>
  </si>
  <si>
    <t>Moderate Positive Correlation</t>
  </si>
  <si>
    <t>Weak Positive Correlation</t>
  </si>
  <si>
    <t>No Correlation</t>
  </si>
  <si>
    <t>Weak Negative Correlation</t>
  </si>
  <si>
    <t>Moderate Negative Correlation</t>
  </si>
  <si>
    <t>Strong Negative Correlation</t>
  </si>
  <si>
    <t>Perfect Negative Correlation</t>
  </si>
  <si>
    <t>Correlation between temperature and revenue:</t>
  </si>
  <si>
    <t>Correlation Matrix</t>
  </si>
  <si>
    <t>Baseline</t>
  </si>
  <si>
    <t>Coefficients</t>
  </si>
  <si>
    <t>R-Squared</t>
  </si>
  <si>
    <t>Total</t>
  </si>
  <si>
    <t>Percentage</t>
  </si>
  <si>
    <t>Predicted 
Revenue</t>
  </si>
  <si>
    <t>Forecast</t>
  </si>
  <si>
    <t>Regression Table</t>
  </si>
  <si>
    <t>Standard Error</t>
  </si>
  <si>
    <t>F-Statistic</t>
  </si>
  <si>
    <t>Standard Error for y estimate</t>
  </si>
  <si>
    <t>Degree of Freedom</t>
  </si>
  <si>
    <t>Residual Sum of Squares</t>
  </si>
  <si>
    <t>Regression Sum of Squares</t>
  </si>
  <si>
    <t>T-Statistics</t>
  </si>
  <si>
    <t>P-Values</t>
  </si>
  <si>
    <t>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</si>
</sst>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]#,##0"/>
    <numFmt numFmtId="165" formatCode="[$$]#,##0.00"/>
    <numFmt numFmtId="166" formatCode="#,##0.0"/>
    <numFmt numFmtId="169" formatCode="0.0"/>
    <numFmt numFmtId="170" formatCode="0.000"/>
  </numFmts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3D3D34"/>
      <name val="&quot;Helvetica Neue&quot;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7" tint="0.39997558519241921"/>
      <name val="Arial"/>
      <family val="2"/>
    </font>
    <font>
      <b/>
      <sz val="10"/>
      <color theme="8" tint="0.5999938962981048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8"/>
      <color theme="9" tint="0.39997558519241921"/>
      <name val="Arial"/>
      <family val="2"/>
    </font>
    <font>
      <b/>
      <sz val="10"/>
      <color rgb="FF3D3D34"/>
      <name val="&quot;Helvetica Neue&quot;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0" borderId="0"/>
  </cellStyleXfs>
  <cellXfs count="9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3" fontId="2" fillId="0" borderId="0" xfId="0" applyNumberFormat="1" applyFont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0" fontId="0" fillId="0" borderId="0" xfId="1" applyNumberFormat="1" applyFont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5" xfId="0" applyFont="1" applyBorder="1"/>
    <xf numFmtId="0" fontId="8" fillId="0" borderId="0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0" xfId="2" applyFont="1"/>
    <xf numFmtId="0" fontId="3" fillId="0" borderId="0" xfId="2"/>
    <xf numFmtId="164" fontId="1" fillId="0" borderId="0" xfId="2" applyNumberFormat="1" applyFont="1" applyAlignment="1">
      <alignment horizontal="right"/>
    </xf>
    <xf numFmtId="164" fontId="1" fillId="0" borderId="0" xfId="2" applyNumberFormat="1" applyFont="1"/>
    <xf numFmtId="165" fontId="1" fillId="0" borderId="0" xfId="2" applyNumberFormat="1" applyFont="1"/>
    <xf numFmtId="166" fontId="1" fillId="0" borderId="0" xfId="2" applyNumberFormat="1" applyFont="1"/>
    <xf numFmtId="3" fontId="2" fillId="0" borderId="0" xfId="2" applyNumberFormat="1" applyFont="1" applyAlignment="1">
      <alignment horizontal="left" vertical="top"/>
    </xf>
    <xf numFmtId="169" fontId="10" fillId="0" borderId="5" xfId="2" applyNumberFormat="1" applyFont="1" applyBorder="1" applyAlignment="1">
      <alignment horizontal="right"/>
    </xf>
    <xf numFmtId="0" fontId="10" fillId="0" borderId="0" xfId="2" applyFont="1" applyBorder="1"/>
    <xf numFmtId="0" fontId="3" fillId="0" borderId="6" xfId="2" applyBorder="1"/>
    <xf numFmtId="0" fontId="10" fillId="0" borderId="5" xfId="2" applyFont="1" applyBorder="1" applyAlignment="1">
      <alignment horizontal="right"/>
    </xf>
    <xf numFmtId="169" fontId="10" fillId="0" borderId="7" xfId="2" applyNumberFormat="1" applyFont="1" applyBorder="1" applyAlignment="1">
      <alignment horizontal="right"/>
    </xf>
    <xf numFmtId="0" fontId="10" fillId="0" borderId="8" xfId="2" applyFont="1" applyBorder="1"/>
    <xf numFmtId="0" fontId="3" fillId="0" borderId="9" xfId="2" applyBorder="1"/>
    <xf numFmtId="3" fontId="9" fillId="0" borderId="2" xfId="2" applyNumberFormat="1" applyFont="1" applyBorder="1" applyAlignment="1">
      <alignment horizontal="center"/>
    </xf>
    <xf numFmtId="3" fontId="9" fillId="0" borderId="3" xfId="2" applyNumberFormat="1" applyFont="1" applyBorder="1" applyAlignment="1">
      <alignment horizontal="center"/>
    </xf>
    <xf numFmtId="3" fontId="9" fillId="0" borderId="4" xfId="2" applyNumberFormat="1" applyFont="1" applyBorder="1" applyAlignment="1">
      <alignment horizontal="center"/>
    </xf>
    <xf numFmtId="0" fontId="3" fillId="0" borderId="0" xfId="2" applyAlignment="1">
      <alignment horizontal="left"/>
    </xf>
    <xf numFmtId="0" fontId="11" fillId="0" borderId="2" xfId="2" applyFont="1" applyBorder="1" applyAlignment="1">
      <alignment horizontal="center"/>
    </xf>
    <xf numFmtId="0" fontId="3" fillId="0" borderId="3" xfId="2" applyBorder="1" applyAlignment="1">
      <alignment horizontal="center"/>
    </xf>
    <xf numFmtId="0" fontId="3" fillId="0" borderId="4" xfId="2" applyBorder="1" applyAlignment="1">
      <alignment horizontal="center"/>
    </xf>
    <xf numFmtId="0" fontId="3" fillId="0" borderId="5" xfId="2" applyBorder="1"/>
    <xf numFmtId="0" fontId="3" fillId="0" borderId="0" xfId="2" applyBorder="1"/>
    <xf numFmtId="0" fontId="1" fillId="0" borderId="0" xfId="2" applyFont="1" applyBorder="1"/>
    <xf numFmtId="0" fontId="1" fillId="0" borderId="6" xfId="2" applyFont="1" applyBorder="1"/>
    <xf numFmtId="0" fontId="1" fillId="0" borderId="5" xfId="2" applyFont="1" applyBorder="1"/>
    <xf numFmtId="170" fontId="3" fillId="0" borderId="0" xfId="2" applyNumberFormat="1" applyBorder="1"/>
    <xf numFmtId="170" fontId="3" fillId="0" borderId="6" xfId="2" applyNumberFormat="1" applyBorder="1"/>
    <xf numFmtId="0" fontId="1" fillId="0" borderId="7" xfId="2" applyFont="1" applyBorder="1"/>
    <xf numFmtId="0" fontId="3" fillId="0" borderId="8" xfId="2" applyBorder="1"/>
    <xf numFmtId="170" fontId="3" fillId="0" borderId="9" xfId="2" applyNumberFormat="1" applyBorder="1"/>
    <xf numFmtId="0" fontId="4" fillId="0" borderId="0" xfId="2" applyFont="1"/>
    <xf numFmtId="2" fontId="3" fillId="0" borderId="0" xfId="2" applyNumberFormat="1"/>
    <xf numFmtId="0" fontId="13" fillId="0" borderId="0" xfId="2" applyFont="1" applyAlignment="1">
      <alignment wrapText="1"/>
    </xf>
    <xf numFmtId="0" fontId="6" fillId="2" borderId="0" xfId="2" applyFont="1" applyFill="1" applyAlignment="1">
      <alignment horizontal="center" vertical="center"/>
    </xf>
    <xf numFmtId="0" fontId="6" fillId="2" borderId="0" xfId="2" applyFont="1" applyFill="1" applyAlignment="1">
      <alignment horizontal="center" vertical="center" wrapText="1"/>
    </xf>
    <xf numFmtId="0" fontId="6" fillId="0" borderId="0" xfId="2" applyFont="1"/>
    <xf numFmtId="0" fontId="6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2" fillId="0" borderId="2" xfId="2" applyFont="1" applyBorder="1" applyAlignment="1">
      <alignment horizontal="center"/>
    </xf>
    <xf numFmtId="0" fontId="12" fillId="0" borderId="3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4" fillId="0" borderId="0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3" fontId="2" fillId="0" borderId="5" xfId="2" applyNumberFormat="1" applyFont="1" applyBorder="1" applyAlignment="1">
      <alignment horizontal="left" vertical="top"/>
    </xf>
    <xf numFmtId="2" fontId="3" fillId="0" borderId="0" xfId="2" applyNumberFormat="1" applyBorder="1"/>
    <xf numFmtId="2" fontId="3" fillId="0" borderId="6" xfId="2" applyNumberFormat="1" applyBorder="1"/>
    <xf numFmtId="0" fontId="3" fillId="0" borderId="7" xfId="2" applyBorder="1"/>
    <xf numFmtId="2" fontId="3" fillId="0" borderId="8" xfId="2" applyNumberFormat="1" applyBorder="1"/>
    <xf numFmtId="2" fontId="3" fillId="0" borderId="9" xfId="2" applyNumberFormat="1" applyBorder="1"/>
    <xf numFmtId="0" fontId="4" fillId="0" borderId="0" xfId="2" applyFont="1" applyAlignment="1">
      <alignment horizontal="right"/>
    </xf>
    <xf numFmtId="0" fontId="3" fillId="0" borderId="1" xfId="2" applyBorder="1"/>
    <xf numFmtId="0" fontId="4" fillId="0" borderId="1" xfId="2" applyFont="1" applyBorder="1" applyAlignment="1">
      <alignment horizontal="center" vertical="center"/>
    </xf>
    <xf numFmtId="3" fontId="14" fillId="3" borderId="1" xfId="2" applyNumberFormat="1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left" vertical="top"/>
    </xf>
    <xf numFmtId="0" fontId="0" fillId="3" borderId="1" xfId="0" applyFill="1" applyBorder="1"/>
    <xf numFmtId="0" fontId="3" fillId="4" borderId="1" xfId="2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2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</cellXfs>
  <cellStyles count="3">
    <cellStyle name="Normal" xfId="0" builtinId="0"/>
    <cellStyle name="Normal 2" xfId="2" xr:uid="{9C317A5C-996F-4398-9C53-8AD8CB6492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to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LinearRegression!$C$1:$C$53</c:f>
              <c:strCache>
                <c:ptCount val="53"/>
                <c:pt idx="0">
                  <c:v>Temperature</c:v>
                </c:pt>
                <c:pt idx="1">
                  <c:v>39.8</c:v>
                </c:pt>
                <c:pt idx="2">
                  <c:v>37.3</c:v>
                </c:pt>
                <c:pt idx="3">
                  <c:v>38.6</c:v>
                </c:pt>
                <c:pt idx="4">
                  <c:v>32.3</c:v>
                </c:pt>
                <c:pt idx="5">
                  <c:v>34.9</c:v>
                </c:pt>
                <c:pt idx="6">
                  <c:v>38.7</c:v>
                </c:pt>
                <c:pt idx="7">
                  <c:v>35.1</c:v>
                </c:pt>
                <c:pt idx="8">
                  <c:v>34.4</c:v>
                </c:pt>
                <c:pt idx="9">
                  <c:v>37.9</c:v>
                </c:pt>
                <c:pt idx="10">
                  <c:v>40.6</c:v>
                </c:pt>
                <c:pt idx="11">
                  <c:v>46.1</c:v>
                </c:pt>
                <c:pt idx="12">
                  <c:v>43.6</c:v>
                </c:pt>
                <c:pt idx="13">
                  <c:v>41.9</c:v>
                </c:pt>
                <c:pt idx="14">
                  <c:v>45.1</c:v>
                </c:pt>
                <c:pt idx="15">
                  <c:v>48.0</c:v>
                </c:pt>
                <c:pt idx="16">
                  <c:v>45.7</c:v>
                </c:pt>
                <c:pt idx="17">
                  <c:v>45.0</c:v>
                </c:pt>
                <c:pt idx="18">
                  <c:v>50.2</c:v>
                </c:pt>
                <c:pt idx="19">
                  <c:v>50.2</c:v>
                </c:pt>
                <c:pt idx="20">
                  <c:v>52.8</c:v>
                </c:pt>
                <c:pt idx="21">
                  <c:v>55.4</c:v>
                </c:pt>
                <c:pt idx="22">
                  <c:v>61.7</c:v>
                </c:pt>
                <c:pt idx="23">
                  <c:v>64.7</c:v>
                </c:pt>
                <c:pt idx="24">
                  <c:v>67.6</c:v>
                </c:pt>
                <c:pt idx="25">
                  <c:v>66.3</c:v>
                </c:pt>
                <c:pt idx="26">
                  <c:v>74.4</c:v>
                </c:pt>
                <c:pt idx="27">
                  <c:v>75.4</c:v>
                </c:pt>
                <c:pt idx="28">
                  <c:v>77.1</c:v>
                </c:pt>
                <c:pt idx="29">
                  <c:v>75.4</c:v>
                </c:pt>
                <c:pt idx="30">
                  <c:v>79.6</c:v>
                </c:pt>
                <c:pt idx="31">
                  <c:v>80.2</c:v>
                </c:pt>
                <c:pt idx="32">
                  <c:v>75.9</c:v>
                </c:pt>
                <c:pt idx="33">
                  <c:v>77.3</c:v>
                </c:pt>
                <c:pt idx="34">
                  <c:v>72.7</c:v>
                </c:pt>
                <c:pt idx="35">
                  <c:v>76.7</c:v>
                </c:pt>
                <c:pt idx="36">
                  <c:v>72.7</c:v>
                </c:pt>
                <c:pt idx="37">
                  <c:v>71.7</c:v>
                </c:pt>
                <c:pt idx="38">
                  <c:v>64.5</c:v>
                </c:pt>
                <c:pt idx="39">
                  <c:v>62.5</c:v>
                </c:pt>
                <c:pt idx="40">
                  <c:v>65.5</c:v>
                </c:pt>
                <c:pt idx="41">
                  <c:v>60.9</c:v>
                </c:pt>
                <c:pt idx="42">
                  <c:v>58.1</c:v>
                </c:pt>
                <c:pt idx="43">
                  <c:v>61.1</c:v>
                </c:pt>
                <c:pt idx="44">
                  <c:v>50.2</c:v>
                </c:pt>
                <c:pt idx="45">
                  <c:v>50.4</c:v>
                </c:pt>
                <c:pt idx="46">
                  <c:v>55.0</c:v>
                </c:pt>
                <c:pt idx="47">
                  <c:v>44.4</c:v>
                </c:pt>
                <c:pt idx="48">
                  <c:v>48.5</c:v>
                </c:pt>
                <c:pt idx="49">
                  <c:v>44.5</c:v>
                </c:pt>
                <c:pt idx="50">
                  <c:v>37.6</c:v>
                </c:pt>
                <c:pt idx="51">
                  <c:v>32.8</c:v>
                </c:pt>
                <c:pt idx="52">
                  <c:v>35.9</c:v>
                </c:pt>
              </c:strCache>
            </c:strRef>
          </c:xVal>
          <c:yVal>
            <c:numRef>
              <c:f>LinearRegression!$B$1:$B$53</c:f>
              <c:numCache>
                <c:formatCode>[$$]#,##0</c:formatCode>
                <c:ptCount val="53"/>
                <c:pt idx="0" formatCode="General">
                  <c:v>0</c:v>
                </c:pt>
                <c:pt idx="1">
                  <c:v>3302.99</c:v>
                </c:pt>
                <c:pt idx="2">
                  <c:v>2706.27</c:v>
                </c:pt>
                <c:pt idx="3">
                  <c:v>2330.41</c:v>
                </c:pt>
                <c:pt idx="4">
                  <c:v>2351.63</c:v>
                </c:pt>
                <c:pt idx="5">
                  <c:v>2398.48</c:v>
                </c:pt>
                <c:pt idx="6">
                  <c:v>2611.66</c:v>
                </c:pt>
                <c:pt idx="7">
                  <c:v>2557.31</c:v>
                </c:pt>
                <c:pt idx="8">
                  <c:v>3250.96</c:v>
                </c:pt>
                <c:pt idx="9">
                  <c:v>2802.04</c:v>
                </c:pt>
                <c:pt idx="10">
                  <c:v>2881.28</c:v>
                </c:pt>
                <c:pt idx="11">
                  <c:v>2734.97</c:v>
                </c:pt>
                <c:pt idx="12">
                  <c:v>3580.57</c:v>
                </c:pt>
                <c:pt idx="13">
                  <c:v>3581.54</c:v>
                </c:pt>
                <c:pt idx="14">
                  <c:v>2962.99</c:v>
                </c:pt>
                <c:pt idx="15">
                  <c:v>2510.8200000000002</c:v>
                </c:pt>
                <c:pt idx="16">
                  <c:v>2523.34</c:v>
                </c:pt>
                <c:pt idx="17">
                  <c:v>2708.6</c:v>
                </c:pt>
                <c:pt idx="18">
                  <c:v>2459.0300000000002</c:v>
                </c:pt>
                <c:pt idx="19">
                  <c:v>3429.26</c:v>
                </c:pt>
                <c:pt idx="20">
                  <c:v>2707.15</c:v>
                </c:pt>
                <c:pt idx="21">
                  <c:v>2658.95</c:v>
                </c:pt>
                <c:pt idx="22">
                  <c:v>2848.53</c:v>
                </c:pt>
                <c:pt idx="23">
                  <c:v>2801.63</c:v>
                </c:pt>
                <c:pt idx="24">
                  <c:v>4645.67</c:v>
                </c:pt>
                <c:pt idx="25">
                  <c:v>4034.12</c:v>
                </c:pt>
                <c:pt idx="26">
                  <c:v>4510.32</c:v>
                </c:pt>
                <c:pt idx="27">
                  <c:v>4436.8999999999996</c:v>
                </c:pt>
                <c:pt idx="28">
                  <c:v>5427.97</c:v>
                </c:pt>
                <c:pt idx="29">
                  <c:v>4758.76</c:v>
                </c:pt>
                <c:pt idx="30">
                  <c:v>4773.62</c:v>
                </c:pt>
                <c:pt idx="31">
                  <c:v>4866.54</c:v>
                </c:pt>
                <c:pt idx="32">
                  <c:v>4846.53</c:v>
                </c:pt>
                <c:pt idx="33">
                  <c:v>5209.8999999999996</c:v>
                </c:pt>
                <c:pt idx="34">
                  <c:v>4831.16</c:v>
                </c:pt>
                <c:pt idx="35">
                  <c:v>4999.6400000000003</c:v>
                </c:pt>
                <c:pt idx="36">
                  <c:v>4073.66</c:v>
                </c:pt>
                <c:pt idx="37">
                  <c:v>3885.19</c:v>
                </c:pt>
                <c:pt idx="38">
                  <c:v>3395.17</c:v>
                </c:pt>
                <c:pt idx="39">
                  <c:v>3543.52</c:v>
                </c:pt>
                <c:pt idx="40">
                  <c:v>3318.82</c:v>
                </c:pt>
                <c:pt idx="41">
                  <c:v>3439.85</c:v>
                </c:pt>
                <c:pt idx="42">
                  <c:v>3396.71</c:v>
                </c:pt>
                <c:pt idx="43">
                  <c:v>3249.66</c:v>
                </c:pt>
                <c:pt idx="44">
                  <c:v>2931.35</c:v>
                </c:pt>
                <c:pt idx="45">
                  <c:v>3933.05</c:v>
                </c:pt>
                <c:pt idx="46">
                  <c:v>3506.81</c:v>
                </c:pt>
                <c:pt idx="47">
                  <c:v>2818.97</c:v>
                </c:pt>
                <c:pt idx="48">
                  <c:v>3856.38</c:v>
                </c:pt>
                <c:pt idx="49">
                  <c:v>3060.15</c:v>
                </c:pt>
                <c:pt idx="50">
                  <c:v>2761.15</c:v>
                </c:pt>
                <c:pt idx="51">
                  <c:v>2323.12</c:v>
                </c:pt>
                <c:pt idx="52">
                  <c:v>3577.04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F3-4299-B854-F1736C37A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825200"/>
        <c:axId val="649826640"/>
      </c:scatterChart>
      <c:valAx>
        <c:axId val="64982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26640"/>
        <c:crosses val="autoZero"/>
        <c:crossBetween val="midCat"/>
      </c:valAx>
      <c:valAx>
        <c:axId val="6498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2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vs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Correlation!$B$2:$B$53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B-49CA-9F2C-4A4A87F1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682656"/>
        <c:axId val="434172272"/>
      </c:lineChart>
      <c:lineChart>
        <c:grouping val="standard"/>
        <c:varyColors val="0"/>
        <c:ser>
          <c:idx val="1"/>
          <c:order val="1"/>
          <c:tx>
            <c:v>Temperature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Correlation!$G$2:$G$53</c:f>
              <c:numCache>
                <c:formatCode>#,##0.0</c:formatCode>
                <c:ptCount val="52"/>
                <c:pt idx="0">
                  <c:v>39.799999999999997</c:v>
                </c:pt>
                <c:pt idx="1">
                  <c:v>37.299999999999997</c:v>
                </c:pt>
                <c:pt idx="2">
                  <c:v>38.6</c:v>
                </c:pt>
                <c:pt idx="3">
                  <c:v>32.299999999999997</c:v>
                </c:pt>
                <c:pt idx="4">
                  <c:v>34.9</c:v>
                </c:pt>
                <c:pt idx="5">
                  <c:v>38.700000000000003</c:v>
                </c:pt>
                <c:pt idx="6">
                  <c:v>35.1</c:v>
                </c:pt>
                <c:pt idx="7">
                  <c:v>34.4</c:v>
                </c:pt>
                <c:pt idx="8">
                  <c:v>37.9</c:v>
                </c:pt>
                <c:pt idx="9">
                  <c:v>40.6</c:v>
                </c:pt>
                <c:pt idx="10">
                  <c:v>46.1</c:v>
                </c:pt>
                <c:pt idx="11">
                  <c:v>43.6</c:v>
                </c:pt>
                <c:pt idx="12">
                  <c:v>41.9</c:v>
                </c:pt>
                <c:pt idx="13">
                  <c:v>45.1</c:v>
                </c:pt>
                <c:pt idx="14">
                  <c:v>48</c:v>
                </c:pt>
                <c:pt idx="15">
                  <c:v>45.7</c:v>
                </c:pt>
                <c:pt idx="16">
                  <c:v>45</c:v>
                </c:pt>
                <c:pt idx="17">
                  <c:v>50.2</c:v>
                </c:pt>
                <c:pt idx="18">
                  <c:v>50.2</c:v>
                </c:pt>
                <c:pt idx="19">
                  <c:v>52.8</c:v>
                </c:pt>
                <c:pt idx="20">
                  <c:v>55.4</c:v>
                </c:pt>
                <c:pt idx="21">
                  <c:v>61.7</c:v>
                </c:pt>
                <c:pt idx="22">
                  <c:v>64.7</c:v>
                </c:pt>
                <c:pt idx="23">
                  <c:v>67.599999999999994</c:v>
                </c:pt>
                <c:pt idx="24">
                  <c:v>66.3</c:v>
                </c:pt>
                <c:pt idx="25">
                  <c:v>74.400000000000006</c:v>
                </c:pt>
                <c:pt idx="26">
                  <c:v>75.400000000000006</c:v>
                </c:pt>
                <c:pt idx="27">
                  <c:v>77.099999999999994</c:v>
                </c:pt>
                <c:pt idx="28">
                  <c:v>75.400000000000006</c:v>
                </c:pt>
                <c:pt idx="29">
                  <c:v>79.599999999999994</c:v>
                </c:pt>
                <c:pt idx="30">
                  <c:v>80.2</c:v>
                </c:pt>
                <c:pt idx="31">
                  <c:v>75.900000000000006</c:v>
                </c:pt>
                <c:pt idx="32">
                  <c:v>77.3</c:v>
                </c:pt>
                <c:pt idx="33">
                  <c:v>72.7</c:v>
                </c:pt>
                <c:pt idx="34">
                  <c:v>76.7</c:v>
                </c:pt>
                <c:pt idx="35">
                  <c:v>72.7</c:v>
                </c:pt>
                <c:pt idx="36">
                  <c:v>71.7</c:v>
                </c:pt>
                <c:pt idx="37">
                  <c:v>64.5</c:v>
                </c:pt>
                <c:pt idx="38">
                  <c:v>62.5</c:v>
                </c:pt>
                <c:pt idx="39">
                  <c:v>65.5</c:v>
                </c:pt>
                <c:pt idx="40">
                  <c:v>60.9</c:v>
                </c:pt>
                <c:pt idx="41">
                  <c:v>58.1</c:v>
                </c:pt>
                <c:pt idx="42">
                  <c:v>61.1</c:v>
                </c:pt>
                <c:pt idx="43">
                  <c:v>50.2</c:v>
                </c:pt>
                <c:pt idx="44">
                  <c:v>50.4</c:v>
                </c:pt>
                <c:pt idx="45">
                  <c:v>55</c:v>
                </c:pt>
                <c:pt idx="46">
                  <c:v>44.4</c:v>
                </c:pt>
                <c:pt idx="47">
                  <c:v>48.5</c:v>
                </c:pt>
                <c:pt idx="48">
                  <c:v>44.5</c:v>
                </c:pt>
                <c:pt idx="49">
                  <c:v>37.6</c:v>
                </c:pt>
                <c:pt idx="50">
                  <c:v>32.799999999999997</c:v>
                </c:pt>
                <c:pt idx="51">
                  <c:v>35.9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5B-49CA-9F2C-4A4A87F1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211968"/>
        <c:axId val="769539184"/>
      </c:lineChart>
      <c:dateAx>
        <c:axId val="76568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72272"/>
        <c:crosses val="autoZero"/>
        <c:auto val="0"/>
        <c:lblOffset val="100"/>
        <c:baseTimeUnit val="days"/>
        <c:majorUnit val="10"/>
        <c:majorTimeUnit val="days"/>
      </c:dateAx>
      <c:valAx>
        <c:axId val="4341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682656"/>
        <c:crosses val="autoZero"/>
        <c:crossBetween val="between"/>
      </c:valAx>
      <c:valAx>
        <c:axId val="7695391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11968"/>
        <c:crosses val="max"/>
        <c:crossBetween val="between"/>
      </c:valAx>
      <c:catAx>
        <c:axId val="770211968"/>
        <c:scaling>
          <c:orientation val="minMax"/>
        </c:scaling>
        <c:delete val="1"/>
        <c:axPos val="b"/>
        <c:majorTickMark val="out"/>
        <c:minorTickMark val="none"/>
        <c:tickLblPos val="nextTo"/>
        <c:crossAx val="769539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vs. Forecasted</a:t>
            </a:r>
            <a:r>
              <a:rPr lang="en-US" b="1" baseline="0"/>
              <a:t> Revenue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MultivariableRegression!$B$1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MultivariableRegression!$A$2:$A$53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MultivariableRegression!$B$2:$B$53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B-4CE9-B1A0-034B13E34821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MultivariableRegression!$U$2:$U$53</c:f>
              <c:numCache>
                <c:formatCode>[$$]#,##0</c:formatCode>
                <c:ptCount val="52"/>
                <c:pt idx="0">
                  <c:v>3420.6547622928538</c:v>
                </c:pt>
                <c:pt idx="1">
                  <c:v>2547.4356494344524</c:v>
                </c:pt>
                <c:pt idx="2">
                  <c:v>2583.3204058923839</c:v>
                </c:pt>
                <c:pt idx="3">
                  <c:v>2409.4173553654873</c:v>
                </c:pt>
                <c:pt idx="4">
                  <c:v>2509.0857983506203</c:v>
                </c:pt>
                <c:pt idx="5">
                  <c:v>2613.9797018430336</c:v>
                </c:pt>
                <c:pt idx="6">
                  <c:v>2514.606530113379</c:v>
                </c:pt>
                <c:pt idx="7">
                  <c:v>3299.4939347676418</c:v>
                </c:pt>
                <c:pt idx="8">
                  <c:v>2591.8967747919992</c:v>
                </c:pt>
                <c:pt idx="9">
                  <c:v>2680.3761186238762</c:v>
                </c:pt>
                <c:pt idx="10">
                  <c:v>2832.1962420997379</c:v>
                </c:pt>
                <c:pt idx="11">
                  <c:v>3567.3970608891736</c:v>
                </c:pt>
                <c:pt idx="12">
                  <c:v>3520.4708409057257</c:v>
                </c:pt>
                <c:pt idx="13">
                  <c:v>2804.5925832859448</c:v>
                </c:pt>
                <c:pt idx="14">
                  <c:v>2884.6431938459446</c:v>
                </c:pt>
                <c:pt idx="15">
                  <c:v>2445.1921318293007</c:v>
                </c:pt>
                <c:pt idx="16">
                  <c:v>2425.8695706596454</c:v>
                </c:pt>
                <c:pt idx="17">
                  <c:v>2583.3580615260053</c:v>
                </c:pt>
                <c:pt idx="18">
                  <c:v>3387.5680273499233</c:v>
                </c:pt>
                <c:pt idx="19">
                  <c:v>2655.1275744418667</c:v>
                </c:pt>
                <c:pt idx="20">
                  <c:v>2726.8970873577291</c:v>
                </c:pt>
                <c:pt idx="21">
                  <c:v>2900.8001378846252</c:v>
                </c:pt>
                <c:pt idx="22">
                  <c:v>2983.6111143260046</c:v>
                </c:pt>
                <c:pt idx="23">
                  <c:v>4822.9958641945468</c:v>
                </c:pt>
                <c:pt idx="24">
                  <c:v>3982.9011419126969</c:v>
                </c:pt>
                <c:pt idx="25">
                  <c:v>4466.1970660662737</c:v>
                </c:pt>
                <c:pt idx="26">
                  <c:v>4521.6996549493379</c:v>
                </c:pt>
                <c:pt idx="27">
                  <c:v>5372.835840756703</c:v>
                </c:pt>
                <c:pt idx="28">
                  <c:v>4521.6996549493379</c:v>
                </c:pt>
                <c:pt idx="29">
                  <c:v>4897.3413097291213</c:v>
                </c:pt>
                <c:pt idx="30">
                  <c:v>4913.903505017397</c:v>
                </c:pt>
                <c:pt idx="31">
                  <c:v>4767.3088420488157</c:v>
                </c:pt>
                <c:pt idx="32">
                  <c:v>5332.3016698310148</c:v>
                </c:pt>
                <c:pt idx="33">
                  <c:v>4815.765407644787</c:v>
                </c:pt>
                <c:pt idx="34">
                  <c:v>4926.1800428999595</c:v>
                </c:pt>
                <c:pt idx="35">
                  <c:v>3860.6412341601635</c:v>
                </c:pt>
                <c:pt idx="36">
                  <c:v>3833.0375753463704</c:v>
                </c:pt>
                <c:pt idx="37">
                  <c:v>3504.438088006134</c:v>
                </c:pt>
                <c:pt idx="38">
                  <c:v>3449.2307703785477</c:v>
                </c:pt>
                <c:pt idx="39">
                  <c:v>3532.0417468199271</c:v>
                </c:pt>
                <c:pt idx="40">
                  <c:v>3391.1154512418434</c:v>
                </c:pt>
                <c:pt idx="41">
                  <c:v>3313.8252065632232</c:v>
                </c:pt>
                <c:pt idx="42">
                  <c:v>3396.6361830046026</c:v>
                </c:pt>
                <c:pt idx="43">
                  <c:v>3095.7563019342579</c:v>
                </c:pt>
                <c:pt idx="44">
                  <c:v>3891.5375344862991</c:v>
                </c:pt>
                <c:pt idx="45">
                  <c:v>3214.3043992058292</c:v>
                </c:pt>
                <c:pt idx="46">
                  <c:v>2921.7056157796223</c:v>
                </c:pt>
                <c:pt idx="47">
                  <c:v>3839.0905827400925</c:v>
                </c:pt>
                <c:pt idx="48">
                  <c:v>2896.5670515917309</c:v>
                </c:pt>
                <c:pt idx="49">
                  <c:v>2706.1018057765586</c:v>
                </c:pt>
                <c:pt idx="50">
                  <c:v>2573.6042434703518</c:v>
                </c:pt>
                <c:pt idx="51">
                  <c:v>3463.3855516170288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B-4CE9-B1A0-034B13E34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896383"/>
        <c:axId val="1122253631"/>
      </c:lineChart>
      <c:dateAx>
        <c:axId val="73889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53631"/>
        <c:crosses val="autoZero"/>
        <c:auto val="0"/>
        <c:lblOffset val="100"/>
        <c:baseTimeUnit val="days"/>
        <c:majorUnit val="10"/>
        <c:majorTimeUnit val="days"/>
      </c:dateAx>
      <c:valAx>
        <c:axId val="112225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8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Impact on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MultivariableRegression!$K$35:$Q$35</c:f>
              <c:strCache>
                <c:ptCount val="7"/>
                <c:pt idx="0">
                  <c:v>Newspaper Ads</c:v>
                </c:pt>
                <c:pt idx="1">
                  <c:v>Search Ads</c:v>
                </c:pt>
                <c:pt idx="2">
                  <c:v>Social Ads</c:v>
                </c:pt>
                <c:pt idx="3">
                  <c:v>Price Change</c:v>
                </c:pt>
                <c:pt idx="4">
                  <c:v>Temperature</c:v>
                </c:pt>
                <c:pt idx="5">
                  <c:v>Holiday</c:v>
                </c:pt>
                <c:pt idx="6">
                  <c:v>Baseline</c:v>
                </c:pt>
              </c:strCache>
            </c:strRef>
          </c:cat>
          <c:val>
            <c:numRef>
              <c:f>MultivariableRegression!$K$37:$Q$37</c:f>
              <c:numCache>
                <c:formatCode>0.00%</c:formatCode>
                <c:ptCount val="7"/>
                <c:pt idx="0">
                  <c:v>6.0252285301001907E-2</c:v>
                </c:pt>
                <c:pt idx="1">
                  <c:v>1.5887760969555915E-2</c:v>
                </c:pt>
                <c:pt idx="2">
                  <c:v>2.0299506380002715E-2</c:v>
                </c:pt>
                <c:pt idx="3">
                  <c:v>-1.8891314796999726E-2</c:v>
                </c:pt>
                <c:pt idx="4">
                  <c:v>0.43689731121085379</c:v>
                </c:pt>
                <c:pt idx="5">
                  <c:v>4.489980220346422E-2</c:v>
                </c:pt>
                <c:pt idx="6">
                  <c:v>0.44065464873212123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C-408B-800C-711F0261F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9884928"/>
        <c:axId val="271343024"/>
      </c:barChart>
      <c:catAx>
        <c:axId val="25988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43024"/>
        <c:crosses val="autoZero"/>
        <c:auto val="1"/>
        <c:lblAlgn val="ctr"/>
        <c:lblOffset val="100"/>
        <c:noMultiLvlLbl val="0"/>
      </c:catAx>
      <c:valAx>
        <c:axId val="27134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8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MultivariableRegression!$V$1</c:f>
              <c:strCache>
                <c:ptCount val="1"/>
                <c:pt idx="0">
                  <c:v>Newspaper 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MultivariableRegression!$V$2:$V$53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899.32631334608186</c:v>
                </c:pt>
                <c:pt idx="24">
                  <c:v>899.32631334608186</c:v>
                </c:pt>
                <c:pt idx="25">
                  <c:v>899.32631334608186</c:v>
                </c:pt>
                <c:pt idx="26">
                  <c:v>899.32631334608186</c:v>
                </c:pt>
                <c:pt idx="27">
                  <c:v>899.32631334608186</c:v>
                </c:pt>
                <c:pt idx="28">
                  <c:v>899.32631334608186</c:v>
                </c:pt>
                <c:pt idx="29">
                  <c:v>899.32631334608186</c:v>
                </c:pt>
                <c:pt idx="30">
                  <c:v>899.32631334608186</c:v>
                </c:pt>
                <c:pt idx="31">
                  <c:v>899.32631334608186</c:v>
                </c:pt>
                <c:pt idx="32">
                  <c:v>899.32631334608186</c:v>
                </c:pt>
                <c:pt idx="33">
                  <c:v>899.32631334608186</c:v>
                </c:pt>
                <c:pt idx="34">
                  <c:v>899.32631334608186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6-421B-81AF-EC2C9FB90A5A}"/>
            </c:ext>
          </c:extLst>
        </c:ser>
        <c:ser>
          <c:idx val="1"/>
          <c:order val="1"/>
          <c:tx>
            <c:strRef>
              <c:f>MultivariableRegression!$W$1</c:f>
              <c:strCache>
                <c:ptCount val="1"/>
                <c:pt idx="0">
                  <c:v>Search 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MultivariableRegression!$W$2:$W$53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27.898930069270897</c:v>
                </c:pt>
                <c:pt idx="5">
                  <c:v>27.898930069270897</c:v>
                </c:pt>
                <c:pt idx="6">
                  <c:v>27.898930069270897</c:v>
                </c:pt>
                <c:pt idx="7">
                  <c:v>27.898930069270897</c:v>
                </c:pt>
                <c:pt idx="8">
                  <c:v>27.898930069270897</c:v>
                </c:pt>
                <c:pt idx="9">
                  <c:v>41.848395103906348</c:v>
                </c:pt>
                <c:pt idx="10">
                  <c:v>41.848395103906348</c:v>
                </c:pt>
                <c:pt idx="11">
                  <c:v>41.848395103906348</c:v>
                </c:pt>
                <c:pt idx="12">
                  <c:v>41.848395103906348</c:v>
                </c:pt>
                <c:pt idx="13">
                  <c:v>41.848395103906348</c:v>
                </c:pt>
                <c:pt idx="14">
                  <c:v>41.848395103906348</c:v>
                </c:pt>
                <c:pt idx="15">
                  <c:v>41.848395103906348</c:v>
                </c:pt>
                <c:pt idx="16">
                  <c:v>41.848395103906348</c:v>
                </c:pt>
                <c:pt idx="17">
                  <c:v>55.797860138541793</c:v>
                </c:pt>
                <c:pt idx="18">
                  <c:v>55.797860138541793</c:v>
                </c:pt>
                <c:pt idx="19">
                  <c:v>55.797860138541793</c:v>
                </c:pt>
                <c:pt idx="20">
                  <c:v>55.797860138541793</c:v>
                </c:pt>
                <c:pt idx="21">
                  <c:v>55.797860138541793</c:v>
                </c:pt>
                <c:pt idx="22">
                  <c:v>55.797860138541793</c:v>
                </c:pt>
                <c:pt idx="23">
                  <c:v>111.59572027708359</c:v>
                </c:pt>
                <c:pt idx="24">
                  <c:v>111.59572027708359</c:v>
                </c:pt>
                <c:pt idx="25">
                  <c:v>111.59572027708359</c:v>
                </c:pt>
                <c:pt idx="26">
                  <c:v>139.49465034635449</c:v>
                </c:pt>
                <c:pt idx="27">
                  <c:v>139.49465034635449</c:v>
                </c:pt>
                <c:pt idx="28">
                  <c:v>139.49465034635449</c:v>
                </c:pt>
                <c:pt idx="29">
                  <c:v>139.49465034635449</c:v>
                </c:pt>
                <c:pt idx="30">
                  <c:v>139.49465034635449</c:v>
                </c:pt>
                <c:pt idx="31">
                  <c:v>111.59572027708359</c:v>
                </c:pt>
                <c:pt idx="32">
                  <c:v>111.59572027708359</c:v>
                </c:pt>
                <c:pt idx="33">
                  <c:v>111.59572027708359</c:v>
                </c:pt>
                <c:pt idx="34">
                  <c:v>111.59572027708359</c:v>
                </c:pt>
                <c:pt idx="35">
                  <c:v>55.797860138541793</c:v>
                </c:pt>
                <c:pt idx="36">
                  <c:v>55.797860138541793</c:v>
                </c:pt>
                <c:pt idx="37">
                  <c:v>55.797860138541793</c:v>
                </c:pt>
                <c:pt idx="38">
                  <c:v>55.797860138541793</c:v>
                </c:pt>
                <c:pt idx="39">
                  <c:v>55.797860138541793</c:v>
                </c:pt>
                <c:pt idx="40">
                  <c:v>41.848395103906348</c:v>
                </c:pt>
                <c:pt idx="41">
                  <c:v>41.848395103906348</c:v>
                </c:pt>
                <c:pt idx="42">
                  <c:v>41.848395103906348</c:v>
                </c:pt>
                <c:pt idx="43">
                  <c:v>41.848395103906348</c:v>
                </c:pt>
                <c:pt idx="44">
                  <c:v>27.898930069270897</c:v>
                </c:pt>
                <c:pt idx="45">
                  <c:v>27.898930069270897</c:v>
                </c:pt>
                <c:pt idx="46">
                  <c:v>27.898930069270897</c:v>
                </c:pt>
                <c:pt idx="47">
                  <c:v>27.898930069270897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B6-421B-81AF-EC2C9FB90A5A}"/>
            </c:ext>
          </c:extLst>
        </c:ser>
        <c:ser>
          <c:idx val="2"/>
          <c:order val="2"/>
          <c:tx>
            <c:strRef>
              <c:f>MultivariableRegression!$X$1</c:f>
              <c:strCache>
                <c:ptCount val="1"/>
                <c:pt idx="0">
                  <c:v>Social 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MultivariableRegression!$X$2:$X$53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259.70628776185259</c:v>
                </c:pt>
                <c:pt idx="26">
                  <c:v>259.70628776185259</c:v>
                </c:pt>
                <c:pt idx="27">
                  <c:v>259.70628776185259</c:v>
                </c:pt>
                <c:pt idx="28">
                  <c:v>259.70628776185259</c:v>
                </c:pt>
                <c:pt idx="29">
                  <c:v>519.41257552370519</c:v>
                </c:pt>
                <c:pt idx="30">
                  <c:v>519.41257552370519</c:v>
                </c:pt>
                <c:pt idx="31">
                  <c:v>519.41257552370519</c:v>
                </c:pt>
                <c:pt idx="32">
                  <c:v>519.41257552370519</c:v>
                </c:pt>
                <c:pt idx="33">
                  <c:v>129.8531438809263</c:v>
                </c:pt>
                <c:pt idx="34">
                  <c:v>129.8531438809263</c:v>
                </c:pt>
                <c:pt idx="35">
                  <c:v>129.8531438809263</c:v>
                </c:pt>
                <c:pt idx="36">
                  <c:v>129.8531438809263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B6-421B-81AF-EC2C9FB90A5A}"/>
            </c:ext>
          </c:extLst>
        </c:ser>
        <c:ser>
          <c:idx val="3"/>
          <c:order val="3"/>
          <c:tx>
            <c:strRef>
              <c:f>MultivariableRegression!$Y$1</c:f>
              <c:strCache>
                <c:ptCount val="1"/>
                <c:pt idx="0">
                  <c:v>Price Change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MultivariableRegression!$Y$2:$Y$53</c:f>
              <c:numCache>
                <c:formatCode>[$$]#,##0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-375.96264674492022</c:v>
                </c:pt>
                <c:pt idx="16">
                  <c:v>-375.96264674492022</c:v>
                </c:pt>
                <c:pt idx="17">
                  <c:v>-375.96264674492022</c:v>
                </c:pt>
                <c:pt idx="18">
                  <c:v>-375.96264674492022</c:v>
                </c:pt>
                <c:pt idx="19">
                  <c:v>-375.96264674492022</c:v>
                </c:pt>
                <c:pt idx="20">
                  <c:v>-375.96264674492022</c:v>
                </c:pt>
                <c:pt idx="21">
                  <c:v>-375.96264674492022</c:v>
                </c:pt>
                <c:pt idx="22">
                  <c:v>-375.96264674492022</c:v>
                </c:pt>
                <c:pt idx="23">
                  <c:v>-375.96264674492022</c:v>
                </c:pt>
                <c:pt idx="24">
                  <c:v>-375.96264674492022</c:v>
                </c:pt>
                <c:pt idx="25">
                  <c:v>-375.96264674492022</c:v>
                </c:pt>
                <c:pt idx="26">
                  <c:v>-375.96264674492022</c:v>
                </c:pt>
                <c:pt idx="27">
                  <c:v>-375.96264674492022</c:v>
                </c:pt>
                <c:pt idx="28">
                  <c:v>-375.96264674492022</c:v>
                </c:pt>
                <c:pt idx="29">
                  <c:v>-375.96264674492022</c:v>
                </c:pt>
                <c:pt idx="30">
                  <c:v>-375.96264674492022</c:v>
                </c:pt>
                <c:pt idx="31">
                  <c:v>-375.96264674492022</c:v>
                </c:pt>
                <c:pt idx="32">
                  <c:v>150.38505869796811</c:v>
                </c:pt>
                <c:pt idx="33">
                  <c:v>150.38505869796811</c:v>
                </c:pt>
                <c:pt idx="34">
                  <c:v>150.38505869796811</c:v>
                </c:pt>
                <c:pt idx="35">
                  <c:v>150.38505869796811</c:v>
                </c:pt>
                <c:pt idx="36">
                  <c:v>150.38505869796811</c:v>
                </c:pt>
                <c:pt idx="37">
                  <c:v>150.38505869796811</c:v>
                </c:pt>
                <c:pt idx="38">
                  <c:v>150.38505869796811</c:v>
                </c:pt>
                <c:pt idx="39">
                  <c:v>150.38505869796811</c:v>
                </c:pt>
                <c:pt idx="40">
                  <c:v>150.38505869796811</c:v>
                </c:pt>
                <c:pt idx="41">
                  <c:v>150.38505869796811</c:v>
                </c:pt>
                <c:pt idx="42">
                  <c:v>150.38505869796811</c:v>
                </c:pt>
                <c:pt idx="43">
                  <c:v>150.38505869796811</c:v>
                </c:pt>
                <c:pt idx="44">
                  <c:v>150.38505869796811</c:v>
                </c:pt>
                <c:pt idx="45">
                  <c:v>150.38505869796811</c:v>
                </c:pt>
                <c:pt idx="46">
                  <c:v>150.38505869796811</c:v>
                </c:pt>
                <c:pt idx="47">
                  <c:v>150.38505869796811</c:v>
                </c:pt>
                <c:pt idx="48">
                  <c:v>150.38505869796811</c:v>
                </c:pt>
                <c:pt idx="49">
                  <c:v>150.38505869796811</c:v>
                </c:pt>
                <c:pt idx="50">
                  <c:v>150.38505869796811</c:v>
                </c:pt>
                <c:pt idx="51">
                  <c:v>150.38505869796811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B6-421B-81AF-EC2C9FB90A5A}"/>
            </c:ext>
          </c:extLst>
        </c:ser>
        <c:ser>
          <c:idx val="4"/>
          <c:order val="4"/>
          <c:tx>
            <c:strRef>
              <c:f>MultivariableRegression!$Z$1</c:f>
              <c:strCache>
                <c:ptCount val="1"/>
                <c:pt idx="0">
                  <c:v>Temperature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MultivariableRegression!$Z$2:$Z$53</c:f>
              <c:numCache>
                <c:formatCode>[$$]#,##0</c:formatCode>
                <c:ptCount val="52"/>
                <c:pt idx="0">
                  <c:v>1098.6256207889642</c:v>
                </c:pt>
                <c:pt idx="1">
                  <c:v>1029.6164737544814</c:v>
                </c:pt>
                <c:pt idx="2">
                  <c:v>1065.5012302124126</c:v>
                </c:pt>
                <c:pt idx="3">
                  <c:v>891.59817968551613</c:v>
                </c:pt>
                <c:pt idx="4">
                  <c:v>963.36769260137817</c:v>
                </c:pt>
                <c:pt idx="5">
                  <c:v>1068.2615960937919</c:v>
                </c:pt>
                <c:pt idx="6">
                  <c:v>968.88842436413688</c:v>
                </c:pt>
                <c:pt idx="7">
                  <c:v>949.56586319448161</c:v>
                </c:pt>
                <c:pt idx="8">
                  <c:v>1046.1786690427573</c:v>
                </c:pt>
                <c:pt idx="9">
                  <c:v>1120.7085478399988</c:v>
                </c:pt>
                <c:pt idx="10">
                  <c:v>1272.5286713158607</c:v>
                </c:pt>
                <c:pt idx="11">
                  <c:v>1203.5195242813779</c:v>
                </c:pt>
                <c:pt idx="12">
                  <c:v>1156.5933042979298</c:v>
                </c:pt>
                <c:pt idx="13">
                  <c:v>1244.9250125020676</c:v>
                </c:pt>
                <c:pt idx="14">
                  <c:v>1324.9756230620674</c:v>
                </c:pt>
                <c:pt idx="15">
                  <c:v>1261.4872077903435</c:v>
                </c:pt>
                <c:pt idx="16">
                  <c:v>1242.1646466206882</c:v>
                </c:pt>
                <c:pt idx="17">
                  <c:v>1385.7036724524123</c:v>
                </c:pt>
                <c:pt idx="18">
                  <c:v>1385.7036724524123</c:v>
                </c:pt>
                <c:pt idx="19">
                  <c:v>1457.473185368274</c:v>
                </c:pt>
                <c:pt idx="20">
                  <c:v>1529.2426982841362</c:v>
                </c:pt>
                <c:pt idx="21">
                  <c:v>1703.1457488110325</c:v>
                </c:pt>
                <c:pt idx="22">
                  <c:v>1785.9567252524118</c:v>
                </c:pt>
                <c:pt idx="23">
                  <c:v>1866.0073358124114</c:v>
                </c:pt>
                <c:pt idx="24">
                  <c:v>1830.1225793544806</c:v>
                </c:pt>
                <c:pt idx="25">
                  <c:v>2053.7122157462045</c:v>
                </c:pt>
                <c:pt idx="26">
                  <c:v>2081.3158745599976</c:v>
                </c:pt>
                <c:pt idx="27">
                  <c:v>2128.2420945434455</c:v>
                </c:pt>
                <c:pt idx="28">
                  <c:v>2081.3158745599976</c:v>
                </c:pt>
                <c:pt idx="29">
                  <c:v>2197.2512415779283</c:v>
                </c:pt>
                <c:pt idx="30">
                  <c:v>2213.8134368662045</c:v>
                </c:pt>
                <c:pt idx="31">
                  <c:v>2095.1177039668942</c:v>
                </c:pt>
                <c:pt idx="32">
                  <c:v>2133.7628263062043</c:v>
                </c:pt>
                <c:pt idx="33">
                  <c:v>2006.7859957627563</c:v>
                </c:pt>
                <c:pt idx="34">
                  <c:v>2117.2006310179286</c:v>
                </c:pt>
                <c:pt idx="35">
                  <c:v>2006.7859957627563</c:v>
                </c:pt>
                <c:pt idx="36">
                  <c:v>1979.1823369489632</c:v>
                </c:pt>
                <c:pt idx="37">
                  <c:v>1780.4359934896531</c:v>
                </c:pt>
                <c:pt idx="38">
                  <c:v>1725.2286758620669</c:v>
                </c:pt>
                <c:pt idx="39">
                  <c:v>1808.0396523034462</c:v>
                </c:pt>
                <c:pt idx="40">
                  <c:v>1681.0628217599981</c:v>
                </c:pt>
                <c:pt idx="41">
                  <c:v>1603.7725770813774</c:v>
                </c:pt>
                <c:pt idx="42">
                  <c:v>1686.5835535227568</c:v>
                </c:pt>
                <c:pt idx="43">
                  <c:v>1385.7036724524123</c:v>
                </c:pt>
                <c:pt idx="44">
                  <c:v>1391.2244042151708</c:v>
                </c:pt>
                <c:pt idx="45">
                  <c:v>1518.201234758619</c:v>
                </c:pt>
                <c:pt idx="46">
                  <c:v>1225.6024513324123</c:v>
                </c:pt>
                <c:pt idx="47">
                  <c:v>1338.7774524689639</c:v>
                </c:pt>
                <c:pt idx="48">
                  <c:v>1228.3628172137917</c:v>
                </c:pt>
                <c:pt idx="49">
                  <c:v>1037.8975713986194</c:v>
                </c:pt>
                <c:pt idx="50">
                  <c:v>905.40000909241269</c:v>
                </c:pt>
                <c:pt idx="51">
                  <c:v>990.97135141517117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B6-421B-81AF-EC2C9FB90A5A}"/>
            </c:ext>
          </c:extLst>
        </c:ser>
        <c:ser>
          <c:idx val="5"/>
          <c:order val="5"/>
          <c:tx>
            <c:strRef>
              <c:f>MultivariableRegression!$AA$1</c:f>
              <c:strCache>
                <c:ptCount val="1"/>
                <c:pt idx="0">
                  <c:v>Holiday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MultivariableRegression!$AA$2:$AA$53</c:f>
              <c:numCache>
                <c:formatCode>[$$]#,##0</c:formatCode>
                <c:ptCount val="52"/>
                <c:pt idx="0">
                  <c:v>804.20996582391831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804.20996582391831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804.20996582391831</c:v>
                </c:pt>
                <c:pt idx="12">
                  <c:v>804.20996582391831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804.20996582391831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804.20996582391831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804.20996582391831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804.20996582391831</c:v>
                </c:pt>
                <c:pt idx="45">
                  <c:v>0</c:v>
                </c:pt>
                <c:pt idx="46">
                  <c:v>0</c:v>
                </c:pt>
                <c:pt idx="47">
                  <c:v>804.20996582391831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804.20996582391831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B6-421B-81AF-EC2C9FB90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1871"/>
        <c:axId val="1653294239"/>
      </c:areaChart>
      <c:dateAx>
        <c:axId val="184818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294239"/>
        <c:crosses val="autoZero"/>
        <c:auto val="0"/>
        <c:lblOffset val="100"/>
        <c:baseTimeUnit val="days"/>
        <c:majorUnit val="7"/>
      </c:dateAx>
      <c:valAx>
        <c:axId val="165329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606424</xdr:colOff>
      <xdr:row>10</xdr:row>
      <xdr:rowOff>152400</xdr:rowOff>
    </xdr:from>
    <xdr:to>
      <xdr:col>9</xdr:col>
      <xdr:colOff>609599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CC1CCC-16A8-AD64-0CAD-561A6B6F8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983615</xdr:colOff>
      <xdr:row>14</xdr:row>
      <xdr:rowOff>188595</xdr:rowOff>
    </xdr:from>
    <xdr:to>
      <xdr:col>15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667E6-AA3B-43AC-B0C3-C731A8A0C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992345</xdr:colOff>
      <xdr:row>11</xdr:row>
      <xdr:rowOff>316</xdr:rowOff>
    </xdr:from>
    <xdr:to>
      <xdr:col>17</xdr:col>
      <xdr:colOff>10584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10AA3-0867-44E7-BA5E-F7EBBD55D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13281</xdr:colOff>
      <xdr:row>37</xdr:row>
      <xdr:rowOff>136525</xdr:rowOff>
    </xdr:from>
    <xdr:to>
      <xdr:col>12</xdr:col>
      <xdr:colOff>1005417</xdr:colOff>
      <xdr:row>54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F0D54D-A1CB-477F-9C2A-849440A37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1006739</xdr:colOff>
      <xdr:row>37</xdr:row>
      <xdr:rowOff>118004</xdr:rowOff>
    </xdr:from>
    <xdr:to>
      <xdr:col>17</xdr:col>
      <xdr:colOff>31751</xdr:colOff>
      <xdr:row>54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335B11-9447-4A61-BBA7-8BE3131CB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VERSITY%20OF%20SOUTH%20FLORIDA\RESUME%20PROJECT\Marketing%20Mix%20Modeling%20-%20Linkedin%20Learning\Analysis.xlsx" TargetMode="External"/><Relationship Id="rId1" Type="http://schemas.openxmlformats.org/officeDocument/2006/relationships/externalLinkPath" Target="/UNIVERSITY%20OF%20SOUTH%20FLORIDA/RESUME%20PROJECT/Marketing%20Mix%20Modeling%20-%20Linkedin%20Learning/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VERSITY%20OF%20SOUTH%20FLORIDA\RESUME%20PROJECT\Marketing%20Mix%20Modeling%20-%20Linkedin%20Learning\Ex_Files_Marketing_Attribution_Mix_Modeling\Exercise%20Files\02_03_variables_correlation_begin.xlsx" TargetMode="External"/><Relationship Id="rId1" Type="http://schemas.openxmlformats.org/officeDocument/2006/relationships/externalLinkPath" Target="02_03_variables_correlation_begi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VERSITY%20OF%20SOUTH%20FLORIDA\RESUME%20PROJECT\Marketing%20Mix%20Modeling%20-%20Linkedin%20Learning\Ex_Files_Marketing_Attribution_Mix_Modeling\Exercise%20Files\02_04_multi_regression_begin.xlsx" TargetMode="External"/><Relationship Id="rId1" Type="http://schemas.openxmlformats.org/officeDocument/2006/relationships/externalLinkPath" Target="02_04_multi_regression_be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stions"/>
    </sheetNames>
    <sheetDataSet>
      <sheetData sheetId="0">
        <row r="1">
          <cell r="B1" t="str">
            <v>Revenue</v>
          </cell>
          <cell r="D1" t="str">
            <v>Search Ads</v>
          </cell>
          <cell r="E1" t="str">
            <v>Social Ads</v>
          </cell>
          <cell r="F1" t="str">
            <v>Price Change</v>
          </cell>
          <cell r="G1" t="str">
            <v>Temperature</v>
          </cell>
          <cell r="H1" t="str">
            <v>Holiday</v>
          </cell>
          <cell r="I1" t="str">
            <v>Avg. w/ Newspaper</v>
          </cell>
          <cell r="J1" t="str">
            <v>Avg. w/o Before</v>
          </cell>
          <cell r="K1" t="str">
            <v>Avg. before</v>
          </cell>
        </row>
        <row r="2">
          <cell r="A2">
            <v>1</v>
          </cell>
          <cell r="B2">
            <v>3302.99</v>
          </cell>
          <cell r="D2">
            <v>0</v>
          </cell>
          <cell r="E2">
            <v>0</v>
          </cell>
          <cell r="F2">
            <v>0</v>
          </cell>
          <cell r="G2">
            <v>39.799999999999997</v>
          </cell>
          <cell r="H2">
            <v>1</v>
          </cell>
          <cell r="J2">
            <v>2813.0613043478256</v>
          </cell>
          <cell r="K2">
            <v>2935.2079999999992</v>
          </cell>
        </row>
        <row r="3">
          <cell r="A3">
            <v>2</v>
          </cell>
          <cell r="B3">
            <v>2706.27</v>
          </cell>
          <cell r="D3">
            <v>0</v>
          </cell>
          <cell r="E3">
            <v>0</v>
          </cell>
          <cell r="F3">
            <v>0</v>
          </cell>
          <cell r="G3">
            <v>37.299999999999997</v>
          </cell>
          <cell r="H3">
            <v>0</v>
          </cell>
          <cell r="J3">
            <v>2813.0613043478256</v>
          </cell>
          <cell r="K3">
            <v>2935.2079999999992</v>
          </cell>
        </row>
        <row r="4">
          <cell r="A4">
            <v>3</v>
          </cell>
          <cell r="B4">
            <v>2330.41</v>
          </cell>
          <cell r="D4">
            <v>0</v>
          </cell>
          <cell r="E4">
            <v>0</v>
          </cell>
          <cell r="F4">
            <v>0</v>
          </cell>
          <cell r="G4">
            <v>38.6</v>
          </cell>
          <cell r="H4">
            <v>0</v>
          </cell>
          <cell r="J4">
            <v>2813.0613043478256</v>
          </cell>
          <cell r="K4">
            <v>2935.2079999999992</v>
          </cell>
        </row>
        <row r="5">
          <cell r="A5">
            <v>4</v>
          </cell>
          <cell r="B5">
            <v>2351.63</v>
          </cell>
          <cell r="D5">
            <v>0</v>
          </cell>
          <cell r="E5">
            <v>0</v>
          </cell>
          <cell r="F5">
            <v>0</v>
          </cell>
          <cell r="G5">
            <v>32.299999999999997</v>
          </cell>
          <cell r="H5">
            <v>0</v>
          </cell>
          <cell r="J5">
            <v>2813.0613043478256</v>
          </cell>
          <cell r="K5">
            <v>2935.2079999999992</v>
          </cell>
        </row>
        <row r="6">
          <cell r="A6">
            <v>5</v>
          </cell>
          <cell r="B6">
            <v>2398.48</v>
          </cell>
          <cell r="D6">
            <v>10</v>
          </cell>
          <cell r="E6">
            <v>0</v>
          </cell>
          <cell r="F6">
            <v>0</v>
          </cell>
          <cell r="G6">
            <v>34.9</v>
          </cell>
          <cell r="H6">
            <v>0</v>
          </cell>
          <cell r="J6">
            <v>2813.0613043478256</v>
          </cell>
          <cell r="K6">
            <v>2935.2079999999992</v>
          </cell>
        </row>
        <row r="7">
          <cell r="A7">
            <v>6</v>
          </cell>
          <cell r="B7">
            <v>2611.66</v>
          </cell>
          <cell r="D7">
            <v>10</v>
          </cell>
          <cell r="E7">
            <v>0</v>
          </cell>
          <cell r="F7">
            <v>0</v>
          </cell>
          <cell r="G7">
            <v>38.700000000000003</v>
          </cell>
          <cell r="H7">
            <v>0</v>
          </cell>
          <cell r="J7">
            <v>2813.0613043478256</v>
          </cell>
          <cell r="K7">
            <v>2935.2079999999992</v>
          </cell>
        </row>
        <row r="8">
          <cell r="A8">
            <v>7</v>
          </cell>
          <cell r="B8">
            <v>2557.31</v>
          </cell>
          <cell r="D8">
            <v>10</v>
          </cell>
          <cell r="E8">
            <v>0</v>
          </cell>
          <cell r="F8">
            <v>0</v>
          </cell>
          <cell r="G8">
            <v>35.1</v>
          </cell>
          <cell r="H8">
            <v>0</v>
          </cell>
          <cell r="J8">
            <v>2813.0613043478256</v>
          </cell>
          <cell r="K8">
            <v>2935.2079999999992</v>
          </cell>
        </row>
        <row r="9">
          <cell r="A9">
            <v>8</v>
          </cell>
          <cell r="B9">
            <v>3250.96</v>
          </cell>
          <cell r="D9">
            <v>10</v>
          </cell>
          <cell r="E9">
            <v>0</v>
          </cell>
          <cell r="F9">
            <v>0</v>
          </cell>
          <cell r="G9">
            <v>34.4</v>
          </cell>
          <cell r="H9">
            <v>1</v>
          </cell>
          <cell r="J9">
            <v>2813.0613043478256</v>
          </cell>
          <cell r="K9">
            <v>2935.2079999999992</v>
          </cell>
        </row>
        <row r="10">
          <cell r="A10">
            <v>9</v>
          </cell>
          <cell r="B10">
            <v>2802.04</v>
          </cell>
          <cell r="D10">
            <v>10</v>
          </cell>
          <cell r="E10">
            <v>0</v>
          </cell>
          <cell r="F10">
            <v>0</v>
          </cell>
          <cell r="G10">
            <v>37.9</v>
          </cell>
          <cell r="H10">
            <v>0</v>
          </cell>
          <cell r="J10">
            <v>2813.0613043478256</v>
          </cell>
          <cell r="K10">
            <v>2935.2079999999992</v>
          </cell>
        </row>
        <row r="11">
          <cell r="A11">
            <v>10</v>
          </cell>
          <cell r="B11">
            <v>2881.28</v>
          </cell>
          <cell r="D11">
            <v>15</v>
          </cell>
          <cell r="E11">
            <v>0</v>
          </cell>
          <cell r="F11">
            <v>0</v>
          </cell>
          <cell r="G11">
            <v>40.6</v>
          </cell>
          <cell r="H11">
            <v>0</v>
          </cell>
          <cell r="J11">
            <v>2813.0613043478256</v>
          </cell>
          <cell r="K11">
            <v>2935.2079999999992</v>
          </cell>
        </row>
        <row r="12">
          <cell r="A12">
            <v>11</v>
          </cell>
          <cell r="B12">
            <v>2734.97</v>
          </cell>
          <cell r="D12">
            <v>15</v>
          </cell>
          <cell r="E12">
            <v>0</v>
          </cell>
          <cell r="F12">
            <v>0</v>
          </cell>
          <cell r="G12">
            <v>46.1</v>
          </cell>
          <cell r="H12">
            <v>0</v>
          </cell>
          <cell r="J12">
            <v>2813.0613043478256</v>
          </cell>
          <cell r="K12">
            <v>2935.2079999999992</v>
          </cell>
        </row>
        <row r="13">
          <cell r="A13">
            <v>12</v>
          </cell>
          <cell r="B13">
            <v>3580.57</v>
          </cell>
          <cell r="D13">
            <v>15</v>
          </cell>
          <cell r="E13">
            <v>0</v>
          </cell>
          <cell r="F13">
            <v>0</v>
          </cell>
          <cell r="G13">
            <v>43.6</v>
          </cell>
          <cell r="H13">
            <v>1</v>
          </cell>
          <cell r="J13">
            <v>2813.0613043478256</v>
          </cell>
          <cell r="K13">
            <v>2935.2079999999992</v>
          </cell>
        </row>
        <row r="14">
          <cell r="A14">
            <v>13</v>
          </cell>
          <cell r="B14">
            <v>3581.54</v>
          </cell>
          <cell r="D14">
            <v>15</v>
          </cell>
          <cell r="E14">
            <v>0</v>
          </cell>
          <cell r="F14">
            <v>0</v>
          </cell>
          <cell r="G14">
            <v>41.9</v>
          </cell>
          <cell r="H14">
            <v>1</v>
          </cell>
          <cell r="J14">
            <v>2813.0613043478256</v>
          </cell>
          <cell r="K14">
            <v>2935.2079999999992</v>
          </cell>
        </row>
        <row r="15">
          <cell r="A15">
            <v>14</v>
          </cell>
          <cell r="B15">
            <v>2962.99</v>
          </cell>
          <cell r="D15">
            <v>15</v>
          </cell>
          <cell r="E15">
            <v>0</v>
          </cell>
          <cell r="F15">
            <v>0</v>
          </cell>
          <cell r="G15">
            <v>45.1</v>
          </cell>
          <cell r="H15">
            <v>0</v>
          </cell>
          <cell r="J15">
            <v>2813.0613043478256</v>
          </cell>
          <cell r="K15">
            <v>2935.2079999999992</v>
          </cell>
        </row>
        <row r="16">
          <cell r="A16">
            <v>15</v>
          </cell>
          <cell r="B16">
            <v>2510.8200000000002</v>
          </cell>
          <cell r="D16">
            <v>15</v>
          </cell>
          <cell r="E16">
            <v>0</v>
          </cell>
          <cell r="F16">
            <v>0</v>
          </cell>
          <cell r="G16">
            <v>48</v>
          </cell>
          <cell r="H16">
            <v>0</v>
          </cell>
          <cell r="J16">
            <v>2813.0613043478256</v>
          </cell>
          <cell r="K16">
            <v>2935.2079999999992</v>
          </cell>
        </row>
        <row r="17">
          <cell r="A17">
            <v>16</v>
          </cell>
          <cell r="B17">
            <v>2523.34</v>
          </cell>
          <cell r="D17">
            <v>15</v>
          </cell>
          <cell r="E17">
            <v>0</v>
          </cell>
          <cell r="F17">
            <v>0.5</v>
          </cell>
          <cell r="G17">
            <v>45.7</v>
          </cell>
          <cell r="H17">
            <v>0</v>
          </cell>
          <cell r="J17">
            <v>2813.0613043478256</v>
          </cell>
          <cell r="K17">
            <v>2935.2079999999992</v>
          </cell>
        </row>
        <row r="18">
          <cell r="A18">
            <v>17</v>
          </cell>
          <cell r="B18">
            <v>2708.6</v>
          </cell>
          <cell r="D18">
            <v>15</v>
          </cell>
          <cell r="E18">
            <v>0</v>
          </cell>
          <cell r="F18">
            <v>0.5</v>
          </cell>
          <cell r="G18">
            <v>45</v>
          </cell>
          <cell r="H18">
            <v>0</v>
          </cell>
          <cell r="J18">
            <v>2813.0613043478256</v>
          </cell>
          <cell r="K18">
            <v>2935.2079999999992</v>
          </cell>
        </row>
        <row r="19">
          <cell r="A19">
            <v>18</v>
          </cell>
          <cell r="B19">
            <v>2459.0300000000002</v>
          </cell>
          <cell r="D19">
            <v>20</v>
          </cell>
          <cell r="E19">
            <v>0</v>
          </cell>
          <cell r="F19">
            <v>0.5</v>
          </cell>
          <cell r="G19">
            <v>50.2</v>
          </cell>
          <cell r="H19">
            <v>0</v>
          </cell>
          <cell r="J19">
            <v>2813.0613043478256</v>
          </cell>
          <cell r="K19">
            <v>2935.2079999999992</v>
          </cell>
        </row>
        <row r="20">
          <cell r="A20">
            <v>19</v>
          </cell>
          <cell r="B20">
            <v>3429.26</v>
          </cell>
          <cell r="D20">
            <v>20</v>
          </cell>
          <cell r="E20">
            <v>0</v>
          </cell>
          <cell r="F20">
            <v>0.5</v>
          </cell>
          <cell r="G20">
            <v>50.2</v>
          </cell>
          <cell r="H20">
            <v>1</v>
          </cell>
          <cell r="J20">
            <v>2813.0613043478256</v>
          </cell>
          <cell r="K20">
            <v>2935.2079999999992</v>
          </cell>
        </row>
        <row r="21">
          <cell r="A21">
            <v>20</v>
          </cell>
          <cell r="B21">
            <v>2707.15</v>
          </cell>
          <cell r="D21">
            <v>20</v>
          </cell>
          <cell r="E21">
            <v>0</v>
          </cell>
          <cell r="F21">
            <v>0.5</v>
          </cell>
          <cell r="G21">
            <v>52.8</v>
          </cell>
          <cell r="H21">
            <v>0</v>
          </cell>
          <cell r="J21">
            <v>2813.0613043478256</v>
          </cell>
          <cell r="K21">
            <v>2935.2079999999992</v>
          </cell>
        </row>
        <row r="22">
          <cell r="A22">
            <v>21</v>
          </cell>
          <cell r="B22">
            <v>2658.95</v>
          </cell>
          <cell r="D22">
            <v>20</v>
          </cell>
          <cell r="E22">
            <v>0</v>
          </cell>
          <cell r="F22">
            <v>0.5</v>
          </cell>
          <cell r="G22">
            <v>55.4</v>
          </cell>
          <cell r="H22">
            <v>0</v>
          </cell>
          <cell r="J22">
            <v>2813.0613043478256</v>
          </cell>
          <cell r="K22">
            <v>2935.2079999999992</v>
          </cell>
        </row>
        <row r="23">
          <cell r="A23">
            <v>22</v>
          </cell>
          <cell r="B23">
            <v>2848.53</v>
          </cell>
          <cell r="D23">
            <v>20</v>
          </cell>
          <cell r="E23">
            <v>0</v>
          </cell>
          <cell r="F23">
            <v>0.5</v>
          </cell>
          <cell r="G23">
            <v>61.7</v>
          </cell>
          <cell r="H23">
            <v>0</v>
          </cell>
          <cell r="J23">
            <v>2813.0613043478256</v>
          </cell>
          <cell r="K23">
            <v>2935.2079999999992</v>
          </cell>
        </row>
        <row r="24">
          <cell r="A24">
            <v>23</v>
          </cell>
          <cell r="B24">
            <v>2801.63</v>
          </cell>
          <cell r="D24">
            <v>20</v>
          </cell>
          <cell r="E24">
            <v>0</v>
          </cell>
          <cell r="F24">
            <v>0.5</v>
          </cell>
          <cell r="G24">
            <v>64.7</v>
          </cell>
          <cell r="H24">
            <v>0</v>
          </cell>
          <cell r="J24">
            <v>2813.0613043478256</v>
          </cell>
          <cell r="K24">
            <v>2935.2079999999992</v>
          </cell>
        </row>
        <row r="25">
          <cell r="A25">
            <v>24</v>
          </cell>
          <cell r="B25">
            <v>4645.67</v>
          </cell>
          <cell r="D25">
            <v>40</v>
          </cell>
          <cell r="E25">
            <v>0</v>
          </cell>
          <cell r="F25">
            <v>0.5</v>
          </cell>
          <cell r="G25">
            <v>67.599999999999994</v>
          </cell>
          <cell r="H25">
            <v>1</v>
          </cell>
          <cell r="I25">
            <v>4778.4275000000007</v>
          </cell>
        </row>
        <row r="26">
          <cell r="A26">
            <v>25</v>
          </cell>
          <cell r="B26">
            <v>4034.12</v>
          </cell>
          <cell r="D26">
            <v>40</v>
          </cell>
          <cell r="E26">
            <v>0</v>
          </cell>
          <cell r="F26">
            <v>0.5</v>
          </cell>
          <cell r="G26">
            <v>66.3</v>
          </cell>
          <cell r="H26">
            <v>0</v>
          </cell>
          <cell r="I26">
            <v>4778.4275000000007</v>
          </cell>
        </row>
        <row r="27">
          <cell r="A27">
            <v>26</v>
          </cell>
          <cell r="B27">
            <v>4510.32</v>
          </cell>
          <cell r="D27">
            <v>40</v>
          </cell>
          <cell r="E27">
            <v>70</v>
          </cell>
          <cell r="F27">
            <v>0.5</v>
          </cell>
          <cell r="G27">
            <v>74.400000000000006</v>
          </cell>
          <cell r="H27">
            <v>0</v>
          </cell>
          <cell r="I27">
            <v>4778.4275000000007</v>
          </cell>
        </row>
        <row r="28">
          <cell r="A28">
            <v>27</v>
          </cell>
          <cell r="B28">
            <v>4436.8999999999996</v>
          </cell>
          <cell r="D28">
            <v>50</v>
          </cell>
          <cell r="E28">
            <v>70</v>
          </cell>
          <cell r="F28">
            <v>0.5</v>
          </cell>
          <cell r="G28">
            <v>75.400000000000006</v>
          </cell>
          <cell r="H28">
            <v>0</v>
          </cell>
          <cell r="I28">
            <v>4778.4275000000007</v>
          </cell>
        </row>
        <row r="29">
          <cell r="A29">
            <v>28</v>
          </cell>
          <cell r="B29">
            <v>5427.97</v>
          </cell>
          <cell r="D29">
            <v>50</v>
          </cell>
          <cell r="E29">
            <v>70</v>
          </cell>
          <cell r="F29">
            <v>0.5</v>
          </cell>
          <cell r="G29">
            <v>77.099999999999994</v>
          </cell>
          <cell r="H29">
            <v>1</v>
          </cell>
          <cell r="I29">
            <v>4778.4275000000007</v>
          </cell>
        </row>
        <row r="30">
          <cell r="A30">
            <v>29</v>
          </cell>
          <cell r="B30">
            <v>4758.76</v>
          </cell>
          <cell r="D30">
            <v>50</v>
          </cell>
          <cell r="E30">
            <v>70</v>
          </cell>
          <cell r="F30">
            <v>0.5</v>
          </cell>
          <cell r="G30">
            <v>75.400000000000006</v>
          </cell>
          <cell r="H30">
            <v>0</v>
          </cell>
          <cell r="I30">
            <v>4778.4275000000007</v>
          </cell>
        </row>
        <row r="31">
          <cell r="A31">
            <v>30</v>
          </cell>
          <cell r="B31">
            <v>4773.62</v>
          </cell>
          <cell r="D31">
            <v>50</v>
          </cell>
          <cell r="E31">
            <v>140</v>
          </cell>
          <cell r="F31">
            <v>0.5</v>
          </cell>
          <cell r="G31">
            <v>79.599999999999994</v>
          </cell>
          <cell r="H31">
            <v>0</v>
          </cell>
          <cell r="I31">
            <v>4778.4275000000007</v>
          </cell>
        </row>
        <row r="32">
          <cell r="A32">
            <v>31</v>
          </cell>
          <cell r="B32">
            <v>4866.54</v>
          </cell>
          <cell r="D32">
            <v>50</v>
          </cell>
          <cell r="E32">
            <v>140</v>
          </cell>
          <cell r="F32">
            <v>0.5</v>
          </cell>
          <cell r="G32">
            <v>80.2</v>
          </cell>
          <cell r="H32">
            <v>0</v>
          </cell>
          <cell r="I32">
            <v>4778.4275000000007</v>
          </cell>
        </row>
        <row r="33">
          <cell r="A33">
            <v>32</v>
          </cell>
          <cell r="B33">
            <v>4846.53</v>
          </cell>
          <cell r="D33">
            <v>40</v>
          </cell>
          <cell r="E33">
            <v>140</v>
          </cell>
          <cell r="F33">
            <v>0.5</v>
          </cell>
          <cell r="G33">
            <v>75.900000000000006</v>
          </cell>
          <cell r="H33">
            <v>0</v>
          </cell>
          <cell r="I33">
            <v>4778.4275000000007</v>
          </cell>
        </row>
        <row r="34">
          <cell r="A34">
            <v>33</v>
          </cell>
          <cell r="B34">
            <v>5209.8999999999996</v>
          </cell>
          <cell r="D34">
            <v>40</v>
          </cell>
          <cell r="E34">
            <v>140</v>
          </cell>
          <cell r="F34">
            <v>-0.2</v>
          </cell>
          <cell r="G34">
            <v>77.3</v>
          </cell>
          <cell r="H34">
            <v>0</v>
          </cell>
          <cell r="I34">
            <v>4778.4275000000007</v>
          </cell>
        </row>
        <row r="35">
          <cell r="A35">
            <v>34</v>
          </cell>
          <cell r="B35">
            <v>4831.16</v>
          </cell>
          <cell r="D35">
            <v>40</v>
          </cell>
          <cell r="E35">
            <v>35</v>
          </cell>
          <cell r="F35">
            <v>-0.2</v>
          </cell>
          <cell r="G35">
            <v>72.7</v>
          </cell>
          <cell r="H35">
            <v>0</v>
          </cell>
          <cell r="I35">
            <v>4778.4275000000007</v>
          </cell>
        </row>
        <row r="36">
          <cell r="A36">
            <v>35</v>
          </cell>
          <cell r="B36">
            <v>4999.6400000000003</v>
          </cell>
          <cell r="D36">
            <v>40</v>
          </cell>
          <cell r="E36">
            <v>35</v>
          </cell>
          <cell r="F36">
            <v>-0.2</v>
          </cell>
          <cell r="G36">
            <v>76.7</v>
          </cell>
          <cell r="H36">
            <v>0</v>
          </cell>
          <cell r="I36">
            <v>4778.4275000000007</v>
          </cell>
        </row>
        <row r="37">
          <cell r="A37">
            <v>36</v>
          </cell>
          <cell r="B37">
            <v>4073.66</v>
          </cell>
          <cell r="D37">
            <v>20</v>
          </cell>
          <cell r="E37">
            <v>35</v>
          </cell>
          <cell r="F37">
            <v>-0.2</v>
          </cell>
          <cell r="G37">
            <v>72.7</v>
          </cell>
          <cell r="H37">
            <v>0</v>
          </cell>
          <cell r="J37">
            <v>3357.0941176470587</v>
          </cell>
        </row>
        <row r="38">
          <cell r="A38">
            <v>37</v>
          </cell>
          <cell r="B38">
            <v>3885.19</v>
          </cell>
          <cell r="D38">
            <v>20</v>
          </cell>
          <cell r="E38">
            <v>35</v>
          </cell>
          <cell r="F38">
            <v>-0.2</v>
          </cell>
          <cell r="G38">
            <v>71.7</v>
          </cell>
          <cell r="H38">
            <v>0</v>
          </cell>
          <cell r="J38">
            <v>3357.0941176470587</v>
          </cell>
        </row>
        <row r="39">
          <cell r="A39">
            <v>38</v>
          </cell>
          <cell r="B39">
            <v>3395.17</v>
          </cell>
          <cell r="D39">
            <v>20</v>
          </cell>
          <cell r="E39">
            <v>0</v>
          </cell>
          <cell r="F39">
            <v>-0.2</v>
          </cell>
          <cell r="G39">
            <v>64.5</v>
          </cell>
          <cell r="H39">
            <v>0</v>
          </cell>
          <cell r="J39">
            <v>3357.0941176470587</v>
          </cell>
        </row>
        <row r="40">
          <cell r="A40">
            <v>39</v>
          </cell>
          <cell r="B40">
            <v>3543.52</v>
          </cell>
          <cell r="D40">
            <v>20</v>
          </cell>
          <cell r="E40">
            <v>0</v>
          </cell>
          <cell r="F40">
            <v>-0.2</v>
          </cell>
          <cell r="G40">
            <v>62.5</v>
          </cell>
          <cell r="H40">
            <v>0</v>
          </cell>
          <cell r="J40">
            <v>3357.0941176470587</v>
          </cell>
        </row>
        <row r="41">
          <cell r="A41">
            <v>40</v>
          </cell>
          <cell r="B41">
            <v>3318.82</v>
          </cell>
          <cell r="D41">
            <v>20</v>
          </cell>
          <cell r="E41">
            <v>0</v>
          </cell>
          <cell r="F41">
            <v>-0.2</v>
          </cell>
          <cell r="G41">
            <v>65.5</v>
          </cell>
          <cell r="H41">
            <v>0</v>
          </cell>
          <cell r="J41">
            <v>3357.0941176470587</v>
          </cell>
        </row>
        <row r="42">
          <cell r="A42">
            <v>41</v>
          </cell>
          <cell r="B42">
            <v>3439.85</v>
          </cell>
          <cell r="D42">
            <v>15</v>
          </cell>
          <cell r="E42">
            <v>0</v>
          </cell>
          <cell r="F42">
            <v>-0.2</v>
          </cell>
          <cell r="G42">
            <v>60.9</v>
          </cell>
          <cell r="H42">
            <v>0</v>
          </cell>
          <cell r="J42">
            <v>3357.0941176470587</v>
          </cell>
        </row>
        <row r="43">
          <cell r="A43">
            <v>42</v>
          </cell>
          <cell r="B43">
            <v>3396.71</v>
          </cell>
          <cell r="D43">
            <v>15</v>
          </cell>
          <cell r="E43">
            <v>0</v>
          </cell>
          <cell r="F43">
            <v>-0.2</v>
          </cell>
          <cell r="G43">
            <v>58.1</v>
          </cell>
          <cell r="H43">
            <v>0</v>
          </cell>
          <cell r="J43">
            <v>3357.0941176470587</v>
          </cell>
        </row>
        <row r="44">
          <cell r="A44">
            <v>43</v>
          </cell>
          <cell r="B44">
            <v>3249.66</v>
          </cell>
          <cell r="D44">
            <v>15</v>
          </cell>
          <cell r="E44">
            <v>0</v>
          </cell>
          <cell r="F44">
            <v>-0.2</v>
          </cell>
          <cell r="G44">
            <v>61.1</v>
          </cell>
          <cell r="H44">
            <v>0</v>
          </cell>
          <cell r="J44">
            <v>3357.0941176470587</v>
          </cell>
        </row>
        <row r="45">
          <cell r="A45">
            <v>44</v>
          </cell>
          <cell r="B45">
            <v>2931.35</v>
          </cell>
          <cell r="D45">
            <v>15</v>
          </cell>
          <cell r="E45">
            <v>0</v>
          </cell>
          <cell r="F45">
            <v>-0.2</v>
          </cell>
          <cell r="G45">
            <v>50.2</v>
          </cell>
          <cell r="H45">
            <v>0</v>
          </cell>
          <cell r="J45">
            <v>3357.0941176470587</v>
          </cell>
        </row>
        <row r="46">
          <cell r="A46">
            <v>45</v>
          </cell>
          <cell r="B46">
            <v>3933.05</v>
          </cell>
          <cell r="D46">
            <v>10</v>
          </cell>
          <cell r="E46">
            <v>0</v>
          </cell>
          <cell r="F46">
            <v>-0.2</v>
          </cell>
          <cell r="G46">
            <v>50.4</v>
          </cell>
          <cell r="H46">
            <v>1</v>
          </cell>
          <cell r="J46">
            <v>3357.0941176470587</v>
          </cell>
        </row>
        <row r="47">
          <cell r="A47">
            <v>46</v>
          </cell>
          <cell r="B47">
            <v>3506.81</v>
          </cell>
          <cell r="D47">
            <v>10</v>
          </cell>
          <cell r="E47">
            <v>0</v>
          </cell>
          <cell r="F47">
            <v>-0.2</v>
          </cell>
          <cell r="G47">
            <v>55</v>
          </cell>
          <cell r="H47">
            <v>0</v>
          </cell>
          <cell r="J47">
            <v>3357.0941176470587</v>
          </cell>
        </row>
        <row r="48">
          <cell r="A48">
            <v>47</v>
          </cell>
          <cell r="B48">
            <v>2818.97</v>
          </cell>
          <cell r="D48">
            <v>10</v>
          </cell>
          <cell r="E48">
            <v>0</v>
          </cell>
          <cell r="F48">
            <v>-0.2</v>
          </cell>
          <cell r="G48">
            <v>44.4</v>
          </cell>
          <cell r="H48">
            <v>0</v>
          </cell>
          <cell r="J48">
            <v>3357.0941176470587</v>
          </cell>
        </row>
        <row r="49">
          <cell r="A49">
            <v>48</v>
          </cell>
          <cell r="B49">
            <v>3856.38</v>
          </cell>
          <cell r="D49">
            <v>10</v>
          </cell>
          <cell r="E49">
            <v>0</v>
          </cell>
          <cell r="F49">
            <v>-0.2</v>
          </cell>
          <cell r="G49">
            <v>48.5</v>
          </cell>
          <cell r="H49">
            <v>1</v>
          </cell>
          <cell r="J49">
            <v>3357.0941176470587</v>
          </cell>
        </row>
        <row r="50">
          <cell r="A50">
            <v>49</v>
          </cell>
          <cell r="B50">
            <v>3060.15</v>
          </cell>
          <cell r="D50">
            <v>0</v>
          </cell>
          <cell r="E50">
            <v>0</v>
          </cell>
          <cell r="F50">
            <v>-0.2</v>
          </cell>
          <cell r="G50">
            <v>44.5</v>
          </cell>
          <cell r="H50">
            <v>0</v>
          </cell>
          <cell r="J50">
            <v>3357.0941176470587</v>
          </cell>
        </row>
        <row r="51">
          <cell r="A51">
            <v>50</v>
          </cell>
          <cell r="B51">
            <v>2761.15</v>
          </cell>
          <cell r="D51">
            <v>0</v>
          </cell>
          <cell r="E51">
            <v>0</v>
          </cell>
          <cell r="F51">
            <v>-0.2</v>
          </cell>
          <cell r="G51">
            <v>37.6</v>
          </cell>
          <cell r="H51">
            <v>0</v>
          </cell>
          <cell r="J51">
            <v>3357.0941176470587</v>
          </cell>
        </row>
        <row r="52">
          <cell r="A52">
            <v>51</v>
          </cell>
          <cell r="B52">
            <v>2323.12</v>
          </cell>
          <cell r="D52">
            <v>0</v>
          </cell>
          <cell r="E52">
            <v>0</v>
          </cell>
          <cell r="F52">
            <v>-0.2</v>
          </cell>
          <cell r="G52">
            <v>32.799999999999997</v>
          </cell>
          <cell r="H52">
            <v>0</v>
          </cell>
          <cell r="J52">
            <v>3357.0941176470587</v>
          </cell>
        </row>
        <row r="53">
          <cell r="A53">
            <v>52</v>
          </cell>
          <cell r="B53">
            <v>3577.04</v>
          </cell>
          <cell r="D53">
            <v>0</v>
          </cell>
          <cell r="E53">
            <v>0</v>
          </cell>
          <cell r="F53">
            <v>-0.2</v>
          </cell>
          <cell r="G53">
            <v>35.9</v>
          </cell>
          <cell r="H53">
            <v>1</v>
          </cell>
          <cell r="J53">
            <v>3357.0941176470587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">
          <cell r="B1" t="str">
            <v>Revenue</v>
          </cell>
        </row>
        <row r="2">
          <cell r="A2">
            <v>1</v>
          </cell>
          <cell r="B2">
            <v>3302.99</v>
          </cell>
          <cell r="G2">
            <v>39.799999999999997</v>
          </cell>
        </row>
        <row r="3">
          <cell r="A3">
            <v>2</v>
          </cell>
          <cell r="B3">
            <v>2706.27</v>
          </cell>
          <cell r="G3">
            <v>37.299999999999997</v>
          </cell>
        </row>
        <row r="4">
          <cell r="A4">
            <v>3</v>
          </cell>
          <cell r="B4">
            <v>2330.41</v>
          </cell>
          <cell r="G4">
            <v>38.6</v>
          </cell>
        </row>
        <row r="5">
          <cell r="A5">
            <v>4</v>
          </cell>
          <cell r="B5">
            <v>2351.63</v>
          </cell>
          <cell r="G5">
            <v>32.299999999999997</v>
          </cell>
        </row>
        <row r="6">
          <cell r="A6">
            <v>5</v>
          </cell>
          <cell r="B6">
            <v>2398.48</v>
          </cell>
          <cell r="G6">
            <v>34.9</v>
          </cell>
        </row>
        <row r="7">
          <cell r="A7">
            <v>6</v>
          </cell>
          <cell r="B7">
            <v>2611.66</v>
          </cell>
          <cell r="G7">
            <v>38.700000000000003</v>
          </cell>
        </row>
        <row r="8">
          <cell r="A8">
            <v>7</v>
          </cell>
          <cell r="B8">
            <v>2557.31</v>
          </cell>
          <cell r="G8">
            <v>35.1</v>
          </cell>
        </row>
        <row r="9">
          <cell r="A9">
            <v>8</v>
          </cell>
          <cell r="B9">
            <v>3250.96</v>
          </cell>
          <cell r="G9">
            <v>34.4</v>
          </cell>
        </row>
        <row r="10">
          <cell r="A10">
            <v>9</v>
          </cell>
          <cell r="B10">
            <v>2802.04</v>
          </cell>
          <cell r="G10">
            <v>37.9</v>
          </cell>
        </row>
        <row r="11">
          <cell r="A11">
            <v>10</v>
          </cell>
          <cell r="B11">
            <v>2881.28</v>
          </cell>
          <cell r="G11">
            <v>40.6</v>
          </cell>
        </row>
        <row r="12">
          <cell r="A12">
            <v>11</v>
          </cell>
          <cell r="B12">
            <v>2734.97</v>
          </cell>
          <cell r="G12">
            <v>46.1</v>
          </cell>
        </row>
        <row r="13">
          <cell r="A13">
            <v>12</v>
          </cell>
          <cell r="B13">
            <v>3580.57</v>
          </cell>
          <cell r="G13">
            <v>43.6</v>
          </cell>
        </row>
        <row r="14">
          <cell r="A14">
            <v>13</v>
          </cell>
          <cell r="B14">
            <v>3581.54</v>
          </cell>
          <cell r="G14">
            <v>41.9</v>
          </cell>
        </row>
        <row r="15">
          <cell r="A15">
            <v>14</v>
          </cell>
          <cell r="B15">
            <v>2962.99</v>
          </cell>
          <cell r="G15">
            <v>45.1</v>
          </cell>
        </row>
        <row r="16">
          <cell r="A16">
            <v>15</v>
          </cell>
          <cell r="B16">
            <v>2510.8200000000002</v>
          </cell>
          <cell r="G16">
            <v>48</v>
          </cell>
        </row>
        <row r="17">
          <cell r="A17">
            <v>16</v>
          </cell>
          <cell r="B17">
            <v>2523.34</v>
          </cell>
          <cell r="G17">
            <v>45.7</v>
          </cell>
        </row>
        <row r="18">
          <cell r="A18">
            <v>17</v>
          </cell>
          <cell r="B18">
            <v>2708.6</v>
          </cell>
          <cell r="G18">
            <v>45</v>
          </cell>
        </row>
        <row r="19">
          <cell r="A19">
            <v>18</v>
          </cell>
          <cell r="B19">
            <v>2459.0300000000002</v>
          </cell>
          <cell r="G19">
            <v>50.2</v>
          </cell>
        </row>
        <row r="20">
          <cell r="A20">
            <v>19</v>
          </cell>
          <cell r="B20">
            <v>3429.26</v>
          </cell>
          <cell r="G20">
            <v>50.2</v>
          </cell>
        </row>
        <row r="21">
          <cell r="A21">
            <v>20</v>
          </cell>
          <cell r="B21">
            <v>2707.15</v>
          </cell>
          <cell r="G21">
            <v>52.8</v>
          </cell>
        </row>
        <row r="22">
          <cell r="A22">
            <v>21</v>
          </cell>
          <cell r="B22">
            <v>2658.95</v>
          </cell>
          <cell r="G22">
            <v>55.4</v>
          </cell>
        </row>
        <row r="23">
          <cell r="A23">
            <v>22</v>
          </cell>
          <cell r="B23">
            <v>2848.53</v>
          </cell>
          <cell r="G23">
            <v>61.7</v>
          </cell>
        </row>
        <row r="24">
          <cell r="A24">
            <v>23</v>
          </cell>
          <cell r="B24">
            <v>2801.63</v>
          </cell>
          <cell r="G24">
            <v>64.7</v>
          </cell>
        </row>
        <row r="25">
          <cell r="A25">
            <v>24</v>
          </cell>
          <cell r="B25">
            <v>4645.67</v>
          </cell>
          <cell r="G25">
            <v>67.599999999999994</v>
          </cell>
        </row>
        <row r="26">
          <cell r="A26">
            <v>25</v>
          </cell>
          <cell r="B26">
            <v>4034.12</v>
          </cell>
          <cell r="G26">
            <v>66.3</v>
          </cell>
        </row>
        <row r="27">
          <cell r="A27">
            <v>26</v>
          </cell>
          <cell r="B27">
            <v>4510.32</v>
          </cell>
          <cell r="G27">
            <v>74.400000000000006</v>
          </cell>
        </row>
        <row r="28">
          <cell r="A28">
            <v>27</v>
          </cell>
          <cell r="B28">
            <v>4436.8999999999996</v>
          </cell>
          <cell r="G28">
            <v>75.400000000000006</v>
          </cell>
        </row>
        <row r="29">
          <cell r="A29">
            <v>28</v>
          </cell>
          <cell r="B29">
            <v>5427.97</v>
          </cell>
          <cell r="G29">
            <v>77.099999999999994</v>
          </cell>
        </row>
        <row r="30">
          <cell r="A30">
            <v>29</v>
          </cell>
          <cell r="B30">
            <v>4758.76</v>
          </cell>
          <cell r="G30">
            <v>75.400000000000006</v>
          </cell>
        </row>
        <row r="31">
          <cell r="A31">
            <v>30</v>
          </cell>
          <cell r="B31">
            <v>4773.62</v>
          </cell>
          <cell r="G31">
            <v>79.599999999999994</v>
          </cell>
        </row>
        <row r="32">
          <cell r="A32">
            <v>31</v>
          </cell>
          <cell r="B32">
            <v>4866.54</v>
          </cell>
          <cell r="G32">
            <v>80.2</v>
          </cell>
        </row>
        <row r="33">
          <cell r="A33">
            <v>32</v>
          </cell>
          <cell r="B33">
            <v>4846.53</v>
          </cell>
          <cell r="G33">
            <v>75.900000000000006</v>
          </cell>
        </row>
        <row r="34">
          <cell r="A34">
            <v>33</v>
          </cell>
          <cell r="B34">
            <v>5209.8999999999996</v>
          </cell>
          <cell r="G34">
            <v>77.3</v>
          </cell>
        </row>
        <row r="35">
          <cell r="A35">
            <v>34</v>
          </cell>
          <cell r="B35">
            <v>4831.16</v>
          </cell>
          <cell r="G35">
            <v>72.7</v>
          </cell>
        </row>
        <row r="36">
          <cell r="A36">
            <v>35</v>
          </cell>
          <cell r="B36">
            <v>4999.6400000000003</v>
          </cell>
          <cell r="G36">
            <v>76.7</v>
          </cell>
        </row>
        <row r="37">
          <cell r="A37">
            <v>36</v>
          </cell>
          <cell r="B37">
            <v>4073.66</v>
          </cell>
          <cell r="G37">
            <v>72.7</v>
          </cell>
        </row>
        <row r="38">
          <cell r="A38">
            <v>37</v>
          </cell>
          <cell r="B38">
            <v>3885.19</v>
          </cell>
          <cell r="G38">
            <v>71.7</v>
          </cell>
        </row>
        <row r="39">
          <cell r="A39">
            <v>38</v>
          </cell>
          <cell r="B39">
            <v>3395.17</v>
          </cell>
          <cell r="G39">
            <v>64.5</v>
          </cell>
        </row>
        <row r="40">
          <cell r="A40">
            <v>39</v>
          </cell>
          <cell r="B40">
            <v>3543.52</v>
          </cell>
          <cell r="G40">
            <v>62.5</v>
          </cell>
        </row>
        <row r="41">
          <cell r="A41">
            <v>40</v>
          </cell>
          <cell r="B41">
            <v>3318.82</v>
          </cell>
          <cell r="G41">
            <v>65.5</v>
          </cell>
        </row>
        <row r="42">
          <cell r="A42">
            <v>41</v>
          </cell>
          <cell r="B42">
            <v>3439.85</v>
          </cell>
          <cell r="G42">
            <v>60.9</v>
          </cell>
        </row>
        <row r="43">
          <cell r="A43">
            <v>42</v>
          </cell>
          <cell r="B43">
            <v>3396.71</v>
          </cell>
          <cell r="G43">
            <v>58.1</v>
          </cell>
        </row>
        <row r="44">
          <cell r="A44">
            <v>43</v>
          </cell>
          <cell r="B44">
            <v>3249.66</v>
          </cell>
          <cell r="G44">
            <v>61.1</v>
          </cell>
        </row>
        <row r="45">
          <cell r="A45">
            <v>44</v>
          </cell>
          <cell r="B45">
            <v>2931.35</v>
          </cell>
          <cell r="G45">
            <v>50.2</v>
          </cell>
        </row>
        <row r="46">
          <cell r="A46">
            <v>45</v>
          </cell>
          <cell r="B46">
            <v>3933.05</v>
          </cell>
          <cell r="G46">
            <v>50.4</v>
          </cell>
        </row>
        <row r="47">
          <cell r="A47">
            <v>46</v>
          </cell>
          <cell r="B47">
            <v>3506.81</v>
          </cell>
          <cell r="G47">
            <v>55</v>
          </cell>
        </row>
        <row r="48">
          <cell r="A48">
            <v>47</v>
          </cell>
          <cell r="B48">
            <v>2818.97</v>
          </cell>
          <cell r="G48">
            <v>44.4</v>
          </cell>
        </row>
        <row r="49">
          <cell r="A49">
            <v>48</v>
          </cell>
          <cell r="B49">
            <v>3856.38</v>
          </cell>
          <cell r="G49">
            <v>48.5</v>
          </cell>
        </row>
        <row r="50">
          <cell r="A50">
            <v>49</v>
          </cell>
          <cell r="B50">
            <v>3060.15</v>
          </cell>
          <cell r="G50">
            <v>44.5</v>
          </cell>
        </row>
        <row r="51">
          <cell r="A51">
            <v>50</v>
          </cell>
          <cell r="B51">
            <v>2761.15</v>
          </cell>
          <cell r="G51">
            <v>37.6</v>
          </cell>
        </row>
        <row r="52">
          <cell r="A52">
            <v>51</v>
          </cell>
          <cell r="B52">
            <v>2323.12</v>
          </cell>
          <cell r="G52">
            <v>32.799999999999997</v>
          </cell>
        </row>
        <row r="53">
          <cell r="A53">
            <v>52</v>
          </cell>
          <cell r="B53">
            <v>3577.04</v>
          </cell>
          <cell r="G53">
            <v>35.9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">
          <cell r="B1" t="str">
            <v>Revenue</v>
          </cell>
          <cell r="V1" t="str">
            <v>Newspaper Ads</v>
          </cell>
          <cell r="W1" t="str">
            <v>Search Ads</v>
          </cell>
          <cell r="X1" t="str">
            <v>Social Ads</v>
          </cell>
          <cell r="Y1" t="str">
            <v>Price Change</v>
          </cell>
          <cell r="Z1" t="str">
            <v>Temperature</v>
          </cell>
          <cell r="AA1" t="str">
            <v>Holiday</v>
          </cell>
        </row>
        <row r="2">
          <cell r="A2">
            <v>1</v>
          </cell>
          <cell r="B2">
            <v>3302.99</v>
          </cell>
          <cell r="U2">
            <v>3420.6547622928538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1098.6256207889642</v>
          </cell>
          <cell r="AA2">
            <v>804.20996582391831</v>
          </cell>
        </row>
        <row r="3">
          <cell r="A3">
            <v>2</v>
          </cell>
          <cell r="B3">
            <v>2706.27</v>
          </cell>
          <cell r="U3">
            <v>2547.4356494344524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1029.6164737544814</v>
          </cell>
          <cell r="AA3">
            <v>0</v>
          </cell>
        </row>
        <row r="4">
          <cell r="A4">
            <v>3</v>
          </cell>
          <cell r="B4">
            <v>2330.41</v>
          </cell>
          <cell r="U4">
            <v>2583.3204058923839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1065.5012302124126</v>
          </cell>
          <cell r="AA4">
            <v>0</v>
          </cell>
        </row>
        <row r="5">
          <cell r="A5">
            <v>4</v>
          </cell>
          <cell r="B5">
            <v>2351.63</v>
          </cell>
          <cell r="U5">
            <v>2409.4173553654873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891.59817968551613</v>
          </cell>
          <cell r="AA5">
            <v>0</v>
          </cell>
        </row>
        <row r="6">
          <cell r="A6">
            <v>5</v>
          </cell>
          <cell r="B6">
            <v>2398.48</v>
          </cell>
          <cell r="U6">
            <v>2509.0857983506203</v>
          </cell>
          <cell r="V6">
            <v>0</v>
          </cell>
          <cell r="W6">
            <v>27.898930069270897</v>
          </cell>
          <cell r="X6">
            <v>0</v>
          </cell>
          <cell r="Y6">
            <v>0</v>
          </cell>
          <cell r="Z6">
            <v>963.36769260137817</v>
          </cell>
          <cell r="AA6">
            <v>0</v>
          </cell>
        </row>
        <row r="7">
          <cell r="A7">
            <v>6</v>
          </cell>
          <cell r="B7">
            <v>2611.66</v>
          </cell>
          <cell r="U7">
            <v>2613.9797018430336</v>
          </cell>
          <cell r="V7">
            <v>0</v>
          </cell>
          <cell r="W7">
            <v>27.898930069270897</v>
          </cell>
          <cell r="X7">
            <v>0</v>
          </cell>
          <cell r="Y7">
            <v>0</v>
          </cell>
          <cell r="Z7">
            <v>1068.2615960937919</v>
          </cell>
          <cell r="AA7">
            <v>0</v>
          </cell>
        </row>
        <row r="8">
          <cell r="A8">
            <v>7</v>
          </cell>
          <cell r="B8">
            <v>2557.31</v>
          </cell>
          <cell r="U8">
            <v>2514.606530113379</v>
          </cell>
          <cell r="V8">
            <v>0</v>
          </cell>
          <cell r="W8">
            <v>27.898930069270897</v>
          </cell>
          <cell r="X8">
            <v>0</v>
          </cell>
          <cell r="Y8">
            <v>0</v>
          </cell>
          <cell r="Z8">
            <v>968.88842436413688</v>
          </cell>
          <cell r="AA8">
            <v>0</v>
          </cell>
        </row>
        <row r="9">
          <cell r="A9">
            <v>8</v>
          </cell>
          <cell r="B9">
            <v>3250.96</v>
          </cell>
          <cell r="U9">
            <v>3299.4939347676418</v>
          </cell>
          <cell r="V9">
            <v>0</v>
          </cell>
          <cell r="W9">
            <v>27.898930069270897</v>
          </cell>
          <cell r="X9">
            <v>0</v>
          </cell>
          <cell r="Y9">
            <v>0</v>
          </cell>
          <cell r="Z9">
            <v>949.56586319448161</v>
          </cell>
          <cell r="AA9">
            <v>804.20996582391831</v>
          </cell>
        </row>
        <row r="10">
          <cell r="A10">
            <v>9</v>
          </cell>
          <cell r="B10">
            <v>2802.04</v>
          </cell>
          <cell r="U10">
            <v>2591.8967747919992</v>
          </cell>
          <cell r="V10">
            <v>0</v>
          </cell>
          <cell r="W10">
            <v>27.898930069270897</v>
          </cell>
          <cell r="X10">
            <v>0</v>
          </cell>
          <cell r="Y10">
            <v>0</v>
          </cell>
          <cell r="Z10">
            <v>1046.1786690427573</v>
          </cell>
          <cell r="AA10">
            <v>0</v>
          </cell>
        </row>
        <row r="11">
          <cell r="A11">
            <v>10</v>
          </cell>
          <cell r="B11">
            <v>2881.28</v>
          </cell>
          <cell r="U11">
            <v>2680.3761186238762</v>
          </cell>
          <cell r="V11">
            <v>0</v>
          </cell>
          <cell r="W11">
            <v>41.848395103906348</v>
          </cell>
          <cell r="X11">
            <v>0</v>
          </cell>
          <cell r="Y11">
            <v>0</v>
          </cell>
          <cell r="Z11">
            <v>1120.7085478399988</v>
          </cell>
          <cell r="AA11">
            <v>0</v>
          </cell>
        </row>
        <row r="12">
          <cell r="A12">
            <v>11</v>
          </cell>
          <cell r="B12">
            <v>2734.97</v>
          </cell>
          <cell r="U12">
            <v>2832.1962420997379</v>
          </cell>
          <cell r="V12">
            <v>0</v>
          </cell>
          <cell r="W12">
            <v>41.848395103906348</v>
          </cell>
          <cell r="X12">
            <v>0</v>
          </cell>
          <cell r="Y12">
            <v>0</v>
          </cell>
          <cell r="Z12">
            <v>1272.5286713158607</v>
          </cell>
          <cell r="AA12">
            <v>0</v>
          </cell>
        </row>
        <row r="13">
          <cell r="A13">
            <v>12</v>
          </cell>
          <cell r="B13">
            <v>3580.57</v>
          </cell>
          <cell r="U13">
            <v>3567.3970608891736</v>
          </cell>
          <cell r="V13">
            <v>0</v>
          </cell>
          <cell r="W13">
            <v>41.848395103906348</v>
          </cell>
          <cell r="X13">
            <v>0</v>
          </cell>
          <cell r="Y13">
            <v>0</v>
          </cell>
          <cell r="Z13">
            <v>1203.5195242813779</v>
          </cell>
          <cell r="AA13">
            <v>804.20996582391831</v>
          </cell>
        </row>
        <row r="14">
          <cell r="A14">
            <v>13</v>
          </cell>
          <cell r="B14">
            <v>3581.54</v>
          </cell>
          <cell r="U14">
            <v>3520.4708409057257</v>
          </cell>
          <cell r="V14">
            <v>0</v>
          </cell>
          <cell r="W14">
            <v>41.848395103906348</v>
          </cell>
          <cell r="X14">
            <v>0</v>
          </cell>
          <cell r="Y14">
            <v>0</v>
          </cell>
          <cell r="Z14">
            <v>1156.5933042979298</v>
          </cell>
          <cell r="AA14">
            <v>804.20996582391831</v>
          </cell>
        </row>
        <row r="15">
          <cell r="A15">
            <v>14</v>
          </cell>
          <cell r="B15">
            <v>2962.99</v>
          </cell>
          <cell r="U15">
            <v>2804.5925832859448</v>
          </cell>
          <cell r="V15">
            <v>0</v>
          </cell>
          <cell r="W15">
            <v>41.848395103906348</v>
          </cell>
          <cell r="X15">
            <v>0</v>
          </cell>
          <cell r="Y15">
            <v>0</v>
          </cell>
          <cell r="Z15">
            <v>1244.9250125020676</v>
          </cell>
          <cell r="AA15">
            <v>0</v>
          </cell>
        </row>
        <row r="16">
          <cell r="A16">
            <v>15</v>
          </cell>
          <cell r="B16">
            <v>2510.8200000000002</v>
          </cell>
          <cell r="U16">
            <v>2884.6431938459446</v>
          </cell>
          <cell r="V16">
            <v>0</v>
          </cell>
          <cell r="W16">
            <v>41.848395103906348</v>
          </cell>
          <cell r="X16">
            <v>0</v>
          </cell>
          <cell r="Y16">
            <v>0</v>
          </cell>
          <cell r="Z16">
            <v>1324.9756230620674</v>
          </cell>
          <cell r="AA16">
            <v>0</v>
          </cell>
        </row>
        <row r="17">
          <cell r="A17">
            <v>16</v>
          </cell>
          <cell r="B17">
            <v>2523.34</v>
          </cell>
          <cell r="U17">
            <v>2445.1921318293007</v>
          </cell>
          <cell r="V17">
            <v>0</v>
          </cell>
          <cell r="W17">
            <v>41.848395103906348</v>
          </cell>
          <cell r="X17">
            <v>0</v>
          </cell>
          <cell r="Y17">
            <v>-375.96264674492022</v>
          </cell>
          <cell r="Z17">
            <v>1261.4872077903435</v>
          </cell>
          <cell r="AA17">
            <v>0</v>
          </cell>
        </row>
        <row r="18">
          <cell r="A18">
            <v>17</v>
          </cell>
          <cell r="B18">
            <v>2708.6</v>
          </cell>
          <cell r="U18">
            <v>2425.8695706596454</v>
          </cell>
          <cell r="V18">
            <v>0</v>
          </cell>
          <cell r="W18">
            <v>41.848395103906348</v>
          </cell>
          <cell r="X18">
            <v>0</v>
          </cell>
          <cell r="Y18">
            <v>-375.96264674492022</v>
          </cell>
          <cell r="Z18">
            <v>1242.1646466206882</v>
          </cell>
          <cell r="AA18">
            <v>0</v>
          </cell>
        </row>
        <row r="19">
          <cell r="A19">
            <v>18</v>
          </cell>
          <cell r="B19">
            <v>2459.0300000000002</v>
          </cell>
          <cell r="U19">
            <v>2583.3580615260053</v>
          </cell>
          <cell r="V19">
            <v>0</v>
          </cell>
          <cell r="W19">
            <v>55.797860138541793</v>
          </cell>
          <cell r="X19">
            <v>0</v>
          </cell>
          <cell r="Y19">
            <v>-375.96264674492022</v>
          </cell>
          <cell r="Z19">
            <v>1385.7036724524123</v>
          </cell>
          <cell r="AA19">
            <v>0</v>
          </cell>
        </row>
        <row r="20">
          <cell r="A20">
            <v>19</v>
          </cell>
          <cell r="B20">
            <v>3429.26</v>
          </cell>
          <cell r="U20">
            <v>3387.5680273499233</v>
          </cell>
          <cell r="V20">
            <v>0</v>
          </cell>
          <cell r="W20">
            <v>55.797860138541793</v>
          </cell>
          <cell r="X20">
            <v>0</v>
          </cell>
          <cell r="Y20">
            <v>-375.96264674492022</v>
          </cell>
          <cell r="Z20">
            <v>1385.7036724524123</v>
          </cell>
          <cell r="AA20">
            <v>804.20996582391831</v>
          </cell>
        </row>
        <row r="21">
          <cell r="A21">
            <v>20</v>
          </cell>
          <cell r="B21">
            <v>2707.15</v>
          </cell>
          <cell r="U21">
            <v>2655.1275744418667</v>
          </cell>
          <cell r="V21">
            <v>0</v>
          </cell>
          <cell r="W21">
            <v>55.797860138541793</v>
          </cell>
          <cell r="X21">
            <v>0</v>
          </cell>
          <cell r="Y21">
            <v>-375.96264674492022</v>
          </cell>
          <cell r="Z21">
            <v>1457.473185368274</v>
          </cell>
          <cell r="AA21">
            <v>0</v>
          </cell>
        </row>
        <row r="22">
          <cell r="A22">
            <v>21</v>
          </cell>
          <cell r="B22">
            <v>2658.95</v>
          </cell>
          <cell r="U22">
            <v>2726.8970873577291</v>
          </cell>
          <cell r="V22">
            <v>0</v>
          </cell>
          <cell r="W22">
            <v>55.797860138541793</v>
          </cell>
          <cell r="X22">
            <v>0</v>
          </cell>
          <cell r="Y22">
            <v>-375.96264674492022</v>
          </cell>
          <cell r="Z22">
            <v>1529.2426982841362</v>
          </cell>
          <cell r="AA22">
            <v>0</v>
          </cell>
        </row>
        <row r="23">
          <cell r="A23">
            <v>22</v>
          </cell>
          <cell r="B23">
            <v>2848.53</v>
          </cell>
          <cell r="U23">
            <v>2900.8001378846252</v>
          </cell>
          <cell r="V23">
            <v>0</v>
          </cell>
          <cell r="W23">
            <v>55.797860138541793</v>
          </cell>
          <cell r="X23">
            <v>0</v>
          </cell>
          <cell r="Y23">
            <v>-375.96264674492022</v>
          </cell>
          <cell r="Z23">
            <v>1703.1457488110325</v>
          </cell>
          <cell r="AA23">
            <v>0</v>
          </cell>
        </row>
        <row r="24">
          <cell r="A24">
            <v>23</v>
          </cell>
          <cell r="B24">
            <v>2801.63</v>
          </cell>
          <cell r="U24">
            <v>2983.6111143260046</v>
          </cell>
          <cell r="V24">
            <v>0</v>
          </cell>
          <cell r="W24">
            <v>55.797860138541793</v>
          </cell>
          <cell r="X24">
            <v>0</v>
          </cell>
          <cell r="Y24">
            <v>-375.96264674492022</v>
          </cell>
          <cell r="Z24">
            <v>1785.9567252524118</v>
          </cell>
          <cell r="AA24">
            <v>0</v>
          </cell>
        </row>
        <row r="25">
          <cell r="A25">
            <v>24</v>
          </cell>
          <cell r="B25">
            <v>4645.67</v>
          </cell>
          <cell r="U25">
            <v>4822.9958641945468</v>
          </cell>
          <cell r="V25">
            <v>899.32631334608186</v>
          </cell>
          <cell r="W25">
            <v>111.59572027708359</v>
          </cell>
          <cell r="X25">
            <v>0</v>
          </cell>
          <cell r="Y25">
            <v>-375.96264674492022</v>
          </cell>
          <cell r="Z25">
            <v>1866.0073358124114</v>
          </cell>
          <cell r="AA25">
            <v>804.20996582391831</v>
          </cell>
        </row>
        <row r="26">
          <cell r="A26">
            <v>25</v>
          </cell>
          <cell r="B26">
            <v>4034.12</v>
          </cell>
          <cell r="U26">
            <v>3982.9011419126969</v>
          </cell>
          <cell r="V26">
            <v>899.32631334608186</v>
          </cell>
          <cell r="W26">
            <v>111.59572027708359</v>
          </cell>
          <cell r="X26">
            <v>0</v>
          </cell>
          <cell r="Y26">
            <v>-375.96264674492022</v>
          </cell>
          <cell r="Z26">
            <v>1830.1225793544806</v>
          </cell>
          <cell r="AA26">
            <v>0</v>
          </cell>
        </row>
        <row r="27">
          <cell r="A27">
            <v>26</v>
          </cell>
          <cell r="B27">
            <v>4510.32</v>
          </cell>
          <cell r="U27">
            <v>4466.1970660662737</v>
          </cell>
          <cell r="V27">
            <v>899.32631334608186</v>
          </cell>
          <cell r="W27">
            <v>111.59572027708359</v>
          </cell>
          <cell r="X27">
            <v>259.70628776185259</v>
          </cell>
          <cell r="Y27">
            <v>-375.96264674492022</v>
          </cell>
          <cell r="Z27">
            <v>2053.7122157462045</v>
          </cell>
          <cell r="AA27">
            <v>0</v>
          </cell>
        </row>
        <row r="28">
          <cell r="A28">
            <v>27</v>
          </cell>
          <cell r="B28">
            <v>4436.8999999999996</v>
          </cell>
          <cell r="U28">
            <v>4521.6996549493379</v>
          </cell>
          <cell r="V28">
            <v>899.32631334608186</v>
          </cell>
          <cell r="W28">
            <v>139.49465034635449</v>
          </cell>
          <cell r="X28">
            <v>259.70628776185259</v>
          </cell>
          <cell r="Y28">
            <v>-375.96264674492022</v>
          </cell>
          <cell r="Z28">
            <v>2081.3158745599976</v>
          </cell>
          <cell r="AA28">
            <v>0</v>
          </cell>
        </row>
        <row r="29">
          <cell r="A29">
            <v>28</v>
          </cell>
          <cell r="B29">
            <v>5427.97</v>
          </cell>
          <cell r="U29">
            <v>5372.835840756703</v>
          </cell>
          <cell r="V29">
            <v>899.32631334608186</v>
          </cell>
          <cell r="W29">
            <v>139.49465034635449</v>
          </cell>
          <cell r="X29">
            <v>259.70628776185259</v>
          </cell>
          <cell r="Y29">
            <v>-375.96264674492022</v>
          </cell>
          <cell r="Z29">
            <v>2128.2420945434455</v>
          </cell>
          <cell r="AA29">
            <v>804.20996582391831</v>
          </cell>
        </row>
        <row r="30">
          <cell r="A30">
            <v>29</v>
          </cell>
          <cell r="B30">
            <v>4758.76</v>
          </cell>
          <cell r="U30">
            <v>4521.6996549493379</v>
          </cell>
          <cell r="V30">
            <v>899.32631334608186</v>
          </cell>
          <cell r="W30">
            <v>139.49465034635449</v>
          </cell>
          <cell r="X30">
            <v>259.70628776185259</v>
          </cell>
          <cell r="Y30">
            <v>-375.96264674492022</v>
          </cell>
          <cell r="Z30">
            <v>2081.3158745599976</v>
          </cell>
          <cell r="AA30">
            <v>0</v>
          </cell>
        </row>
        <row r="31">
          <cell r="A31">
            <v>30</v>
          </cell>
          <cell r="B31">
            <v>4773.62</v>
          </cell>
          <cell r="U31">
            <v>4897.3413097291213</v>
          </cell>
          <cell r="V31">
            <v>899.32631334608186</v>
          </cell>
          <cell r="W31">
            <v>139.49465034635449</v>
          </cell>
          <cell r="X31">
            <v>519.41257552370519</v>
          </cell>
          <cell r="Y31">
            <v>-375.96264674492022</v>
          </cell>
          <cell r="Z31">
            <v>2197.2512415779283</v>
          </cell>
          <cell r="AA31">
            <v>0</v>
          </cell>
        </row>
        <row r="32">
          <cell r="A32">
            <v>31</v>
          </cell>
          <cell r="B32">
            <v>4866.54</v>
          </cell>
          <cell r="U32">
            <v>4913.903505017397</v>
          </cell>
          <cell r="V32">
            <v>899.32631334608186</v>
          </cell>
          <cell r="W32">
            <v>139.49465034635449</v>
          </cell>
          <cell r="X32">
            <v>519.41257552370519</v>
          </cell>
          <cell r="Y32">
            <v>-375.96264674492022</v>
          </cell>
          <cell r="Z32">
            <v>2213.8134368662045</v>
          </cell>
          <cell r="AA32">
            <v>0</v>
          </cell>
        </row>
        <row r="33">
          <cell r="A33">
            <v>32</v>
          </cell>
          <cell r="B33">
            <v>4846.53</v>
          </cell>
          <cell r="U33">
            <v>4767.3088420488157</v>
          </cell>
          <cell r="V33">
            <v>899.32631334608186</v>
          </cell>
          <cell r="W33">
            <v>111.59572027708359</v>
          </cell>
          <cell r="X33">
            <v>519.41257552370519</v>
          </cell>
          <cell r="Y33">
            <v>-375.96264674492022</v>
          </cell>
          <cell r="Z33">
            <v>2095.1177039668942</v>
          </cell>
          <cell r="AA33">
            <v>0</v>
          </cell>
        </row>
        <row r="34">
          <cell r="A34">
            <v>33</v>
          </cell>
          <cell r="B34">
            <v>5209.8999999999996</v>
          </cell>
          <cell r="U34">
            <v>5332.3016698310148</v>
          </cell>
          <cell r="V34">
            <v>899.32631334608186</v>
          </cell>
          <cell r="W34">
            <v>111.59572027708359</v>
          </cell>
          <cell r="X34">
            <v>519.41257552370519</v>
          </cell>
          <cell r="Y34">
            <v>150.38505869796811</v>
          </cell>
          <cell r="Z34">
            <v>2133.7628263062043</v>
          </cell>
          <cell r="AA34">
            <v>0</v>
          </cell>
        </row>
        <row r="35">
          <cell r="A35">
            <v>34</v>
          </cell>
          <cell r="B35">
            <v>4831.16</v>
          </cell>
          <cell r="K35" t="str">
            <v>Newspaper Ads</v>
          </cell>
          <cell r="L35" t="str">
            <v>Search Ads</v>
          </cell>
          <cell r="M35" t="str">
            <v>Social Ads</v>
          </cell>
          <cell r="N35" t="str">
            <v>Price Change</v>
          </cell>
          <cell r="O35" t="str">
            <v>Temperature</v>
          </cell>
          <cell r="P35" t="str">
            <v>Holiday</v>
          </cell>
          <cell r="Q35" t="str">
            <v>Baseline</v>
          </cell>
          <cell r="U35">
            <v>4815.765407644787</v>
          </cell>
          <cell r="V35">
            <v>899.32631334608186</v>
          </cell>
          <cell r="W35">
            <v>111.59572027708359</v>
          </cell>
          <cell r="X35">
            <v>129.8531438809263</v>
          </cell>
          <cell r="Y35">
            <v>150.38505869796811</v>
          </cell>
          <cell r="Z35">
            <v>2006.7859957627563</v>
          </cell>
          <cell r="AA35">
            <v>0</v>
          </cell>
        </row>
        <row r="36">
          <cell r="A36">
            <v>35</v>
          </cell>
          <cell r="B36">
            <v>4999.6400000000003</v>
          </cell>
          <cell r="U36">
            <v>4926.1800428999595</v>
          </cell>
          <cell r="V36">
            <v>899.32631334608186</v>
          </cell>
          <cell r="W36">
            <v>111.59572027708359</v>
          </cell>
          <cell r="X36">
            <v>129.8531438809263</v>
          </cell>
          <cell r="Y36">
            <v>150.38505869796811</v>
          </cell>
          <cell r="Z36">
            <v>2117.2006310179286</v>
          </cell>
          <cell r="AA36">
            <v>0</v>
          </cell>
        </row>
        <row r="37">
          <cell r="A37">
            <v>36</v>
          </cell>
          <cell r="B37">
            <v>4073.66</v>
          </cell>
          <cell r="K37">
            <v>6.0252285301001907E-2</v>
          </cell>
          <cell r="L37">
            <v>1.5887760969555915E-2</v>
          </cell>
          <cell r="M37">
            <v>2.0299506380002715E-2</v>
          </cell>
          <cell r="N37">
            <v>-1.8891314796999726E-2</v>
          </cell>
          <cell r="O37">
            <v>0.43689731121085379</v>
          </cell>
          <cell r="P37">
            <v>4.489980220346422E-2</v>
          </cell>
          <cell r="Q37">
            <v>0.44065464873212123</v>
          </cell>
          <cell r="U37">
            <v>3860.6412341601635</v>
          </cell>
          <cell r="V37">
            <v>0</v>
          </cell>
          <cell r="W37">
            <v>55.797860138541793</v>
          </cell>
          <cell r="X37">
            <v>129.8531438809263</v>
          </cell>
          <cell r="Y37">
            <v>150.38505869796811</v>
          </cell>
          <cell r="Z37">
            <v>2006.7859957627563</v>
          </cell>
          <cell r="AA37">
            <v>0</v>
          </cell>
        </row>
        <row r="38">
          <cell r="A38">
            <v>37</v>
          </cell>
          <cell r="B38">
            <v>3885.19</v>
          </cell>
          <cell r="U38">
            <v>3833.0375753463704</v>
          </cell>
          <cell r="V38">
            <v>0</v>
          </cell>
          <cell r="W38">
            <v>55.797860138541793</v>
          </cell>
          <cell r="X38">
            <v>129.8531438809263</v>
          </cell>
          <cell r="Y38">
            <v>150.38505869796811</v>
          </cell>
          <cell r="Z38">
            <v>1979.1823369489632</v>
          </cell>
          <cell r="AA38">
            <v>0</v>
          </cell>
        </row>
        <row r="39">
          <cell r="A39">
            <v>38</v>
          </cell>
          <cell r="B39">
            <v>3395.17</v>
          </cell>
          <cell r="U39">
            <v>3504.438088006134</v>
          </cell>
          <cell r="V39">
            <v>0</v>
          </cell>
          <cell r="W39">
            <v>55.797860138541793</v>
          </cell>
          <cell r="X39">
            <v>0</v>
          </cell>
          <cell r="Y39">
            <v>150.38505869796811</v>
          </cell>
          <cell r="Z39">
            <v>1780.4359934896531</v>
          </cell>
          <cell r="AA39">
            <v>0</v>
          </cell>
        </row>
        <row r="40">
          <cell r="A40">
            <v>39</v>
          </cell>
          <cell r="B40">
            <v>3543.52</v>
          </cell>
          <cell r="U40">
            <v>3449.2307703785477</v>
          </cell>
          <cell r="V40">
            <v>0</v>
          </cell>
          <cell r="W40">
            <v>55.797860138541793</v>
          </cell>
          <cell r="X40">
            <v>0</v>
          </cell>
          <cell r="Y40">
            <v>150.38505869796811</v>
          </cell>
          <cell r="Z40">
            <v>1725.2286758620669</v>
          </cell>
          <cell r="AA40">
            <v>0</v>
          </cell>
        </row>
        <row r="41">
          <cell r="A41">
            <v>40</v>
          </cell>
          <cell r="B41">
            <v>3318.82</v>
          </cell>
          <cell r="U41">
            <v>3532.0417468199271</v>
          </cell>
          <cell r="V41">
            <v>0</v>
          </cell>
          <cell r="W41">
            <v>55.797860138541793</v>
          </cell>
          <cell r="X41">
            <v>0</v>
          </cell>
          <cell r="Y41">
            <v>150.38505869796811</v>
          </cell>
          <cell r="Z41">
            <v>1808.0396523034462</v>
          </cell>
          <cell r="AA41">
            <v>0</v>
          </cell>
        </row>
        <row r="42">
          <cell r="A42">
            <v>41</v>
          </cell>
          <cell r="B42">
            <v>3439.85</v>
          </cell>
          <cell r="U42">
            <v>3391.1154512418434</v>
          </cell>
          <cell r="V42">
            <v>0</v>
          </cell>
          <cell r="W42">
            <v>41.848395103906348</v>
          </cell>
          <cell r="X42">
            <v>0</v>
          </cell>
          <cell r="Y42">
            <v>150.38505869796811</v>
          </cell>
          <cell r="Z42">
            <v>1681.0628217599981</v>
          </cell>
          <cell r="AA42">
            <v>0</v>
          </cell>
        </row>
        <row r="43">
          <cell r="A43">
            <v>42</v>
          </cell>
          <cell r="B43">
            <v>3396.71</v>
          </cell>
          <cell r="U43">
            <v>3313.8252065632232</v>
          </cell>
          <cell r="V43">
            <v>0</v>
          </cell>
          <cell r="W43">
            <v>41.848395103906348</v>
          </cell>
          <cell r="X43">
            <v>0</v>
          </cell>
          <cell r="Y43">
            <v>150.38505869796811</v>
          </cell>
          <cell r="Z43">
            <v>1603.7725770813774</v>
          </cell>
          <cell r="AA43">
            <v>0</v>
          </cell>
        </row>
        <row r="44">
          <cell r="A44">
            <v>43</v>
          </cell>
          <cell r="B44">
            <v>3249.66</v>
          </cell>
          <cell r="U44">
            <v>3396.6361830046026</v>
          </cell>
          <cell r="V44">
            <v>0</v>
          </cell>
          <cell r="W44">
            <v>41.848395103906348</v>
          </cell>
          <cell r="X44">
            <v>0</v>
          </cell>
          <cell r="Y44">
            <v>150.38505869796811</v>
          </cell>
          <cell r="Z44">
            <v>1686.5835535227568</v>
          </cell>
          <cell r="AA44">
            <v>0</v>
          </cell>
        </row>
        <row r="45">
          <cell r="A45">
            <v>44</v>
          </cell>
          <cell r="B45">
            <v>2931.35</v>
          </cell>
          <cell r="U45">
            <v>3095.7563019342579</v>
          </cell>
          <cell r="V45">
            <v>0</v>
          </cell>
          <cell r="W45">
            <v>41.848395103906348</v>
          </cell>
          <cell r="X45">
            <v>0</v>
          </cell>
          <cell r="Y45">
            <v>150.38505869796811</v>
          </cell>
          <cell r="Z45">
            <v>1385.7036724524123</v>
          </cell>
          <cell r="AA45">
            <v>0</v>
          </cell>
        </row>
        <row r="46">
          <cell r="A46">
            <v>45</v>
          </cell>
          <cell r="B46">
            <v>3933.05</v>
          </cell>
          <cell r="U46">
            <v>3891.5375344862991</v>
          </cell>
          <cell r="V46">
            <v>0</v>
          </cell>
          <cell r="W46">
            <v>27.898930069270897</v>
          </cell>
          <cell r="X46">
            <v>0</v>
          </cell>
          <cell r="Y46">
            <v>150.38505869796811</v>
          </cell>
          <cell r="Z46">
            <v>1391.2244042151708</v>
          </cell>
          <cell r="AA46">
            <v>804.20996582391831</v>
          </cell>
        </row>
        <row r="47">
          <cell r="A47">
            <v>46</v>
          </cell>
          <cell r="B47">
            <v>3506.81</v>
          </cell>
          <cell r="U47">
            <v>3214.3043992058292</v>
          </cell>
          <cell r="V47">
            <v>0</v>
          </cell>
          <cell r="W47">
            <v>27.898930069270897</v>
          </cell>
          <cell r="X47">
            <v>0</v>
          </cell>
          <cell r="Y47">
            <v>150.38505869796811</v>
          </cell>
          <cell r="Z47">
            <v>1518.201234758619</v>
          </cell>
          <cell r="AA47">
            <v>0</v>
          </cell>
        </row>
        <row r="48">
          <cell r="A48">
            <v>47</v>
          </cell>
          <cell r="B48">
            <v>2818.97</v>
          </cell>
          <cell r="U48">
            <v>2921.7056157796223</v>
          </cell>
          <cell r="V48">
            <v>0</v>
          </cell>
          <cell r="W48">
            <v>27.898930069270897</v>
          </cell>
          <cell r="X48">
            <v>0</v>
          </cell>
          <cell r="Y48">
            <v>150.38505869796811</v>
          </cell>
          <cell r="Z48">
            <v>1225.6024513324123</v>
          </cell>
          <cell r="AA48">
            <v>0</v>
          </cell>
        </row>
        <row r="49">
          <cell r="A49">
            <v>48</v>
          </cell>
          <cell r="B49">
            <v>3856.38</v>
          </cell>
          <cell r="U49">
            <v>3839.0905827400925</v>
          </cell>
          <cell r="V49">
            <v>0</v>
          </cell>
          <cell r="W49">
            <v>27.898930069270897</v>
          </cell>
          <cell r="X49">
            <v>0</v>
          </cell>
          <cell r="Y49">
            <v>150.38505869796811</v>
          </cell>
          <cell r="Z49">
            <v>1338.7774524689639</v>
          </cell>
          <cell r="AA49">
            <v>804.20996582391831</v>
          </cell>
        </row>
        <row r="50">
          <cell r="A50">
            <v>49</v>
          </cell>
          <cell r="B50">
            <v>3060.15</v>
          </cell>
          <cell r="U50">
            <v>2896.5670515917309</v>
          </cell>
          <cell r="V50">
            <v>0</v>
          </cell>
          <cell r="W50">
            <v>0</v>
          </cell>
          <cell r="X50">
            <v>0</v>
          </cell>
          <cell r="Y50">
            <v>150.38505869796811</v>
          </cell>
          <cell r="Z50">
            <v>1228.3628172137917</v>
          </cell>
          <cell r="AA50">
            <v>0</v>
          </cell>
        </row>
        <row r="51">
          <cell r="A51">
            <v>50</v>
          </cell>
          <cell r="B51">
            <v>2761.15</v>
          </cell>
          <cell r="U51">
            <v>2706.1018057765586</v>
          </cell>
          <cell r="V51">
            <v>0</v>
          </cell>
          <cell r="W51">
            <v>0</v>
          </cell>
          <cell r="X51">
            <v>0</v>
          </cell>
          <cell r="Y51">
            <v>150.38505869796811</v>
          </cell>
          <cell r="Z51">
            <v>1037.8975713986194</v>
          </cell>
          <cell r="AA51">
            <v>0</v>
          </cell>
        </row>
        <row r="52">
          <cell r="A52">
            <v>51</v>
          </cell>
          <cell r="B52">
            <v>2323.12</v>
          </cell>
          <cell r="U52">
            <v>2573.6042434703518</v>
          </cell>
          <cell r="V52">
            <v>0</v>
          </cell>
          <cell r="W52">
            <v>0</v>
          </cell>
          <cell r="X52">
            <v>0</v>
          </cell>
          <cell r="Y52">
            <v>150.38505869796811</v>
          </cell>
          <cell r="Z52">
            <v>905.40000909241269</v>
          </cell>
          <cell r="AA52">
            <v>0</v>
          </cell>
        </row>
        <row r="53">
          <cell r="A53">
            <v>52</v>
          </cell>
          <cell r="B53">
            <v>3577.04</v>
          </cell>
          <cell r="U53">
            <v>3463.3855516170288</v>
          </cell>
          <cell r="V53">
            <v>0</v>
          </cell>
          <cell r="W53">
            <v>0</v>
          </cell>
          <cell r="X53">
            <v>0</v>
          </cell>
          <cell r="Y53">
            <v>150.38505869796811</v>
          </cell>
          <cell r="Z53">
            <v>990.97135141517117</v>
          </cell>
          <cell r="AA53">
            <v>804.20996582391831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5"/>
  <sheetViews>
    <sheetView topLeftCell="D15" zoomScale="70" zoomScaleNormal="70" workbookViewId="0">
      <selection activeCell="G1" activeCellId="1" sqref="G16:G53 G1:G13"/>
    </sheetView>
  </sheetViews>
  <sheetFormatPr defaultColWidth="14.453125" defaultRowHeight="15.75" customHeight="1" x14ac:dyDescent="0.25"/>
  <cols>
    <col min="19" max="19" width="21.453125" bestFit="1" customWidth="1"/>
  </cols>
  <sheetData>
    <row r="1" spans="1:2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S1" s="9"/>
      <c r="T1" s="1"/>
      <c r="U1" s="1"/>
      <c r="V1" s="1"/>
      <c r="W1" s="1"/>
      <c r="X1" s="1"/>
      <c r="Y1" s="1"/>
      <c r="Z1" s="1"/>
      <c r="AA1" s="1"/>
      <c r="AB1" s="1"/>
    </row>
    <row r="2" spans="1:28" ht="13" x14ac:dyDescent="0.3">
      <c r="A2" s="1">
        <v>1</v>
      </c>
      <c r="B2" s="2">
        <v>3302.99</v>
      </c>
      <c r="C2" s="3">
        <v>0</v>
      </c>
      <c r="D2" s="3">
        <v>0</v>
      </c>
      <c r="E2" s="3">
        <v>0</v>
      </c>
      <c r="F2" s="4">
        <v>0</v>
      </c>
      <c r="G2" s="5">
        <v>39.799999999999997</v>
      </c>
      <c r="H2" s="1">
        <v>1</v>
      </c>
      <c r="S2" s="8"/>
      <c r="T2" s="1"/>
      <c r="U2" s="2"/>
      <c r="V2" s="3"/>
      <c r="W2" s="3"/>
      <c r="X2" s="3"/>
      <c r="Y2" s="3"/>
      <c r="Z2" s="3"/>
      <c r="AA2" s="3"/>
    </row>
    <row r="3" spans="1:28" ht="12.5" x14ac:dyDescent="0.25">
      <c r="A3" s="1">
        <v>2</v>
      </c>
      <c r="B3" s="2">
        <v>2706.27</v>
      </c>
      <c r="C3" s="3">
        <v>0</v>
      </c>
      <c r="D3" s="3">
        <v>0</v>
      </c>
      <c r="E3" s="3">
        <v>0</v>
      </c>
      <c r="F3" s="4">
        <v>0</v>
      </c>
      <c r="G3" s="5">
        <v>37.299999999999997</v>
      </c>
      <c r="H3" s="1">
        <v>0</v>
      </c>
      <c r="J3" s="6"/>
      <c r="T3" s="1"/>
      <c r="U3" s="2"/>
      <c r="V3" s="3"/>
      <c r="W3" s="3"/>
      <c r="X3" s="3"/>
      <c r="Y3" s="3"/>
      <c r="Z3" s="3"/>
      <c r="AA3" s="3"/>
    </row>
    <row r="4" spans="1:28" ht="12.5" x14ac:dyDescent="0.25">
      <c r="A4" s="1">
        <v>3</v>
      </c>
      <c r="B4" s="2">
        <v>2330.41</v>
      </c>
      <c r="C4" s="3">
        <v>0</v>
      </c>
      <c r="D4" s="3">
        <v>0</v>
      </c>
      <c r="E4" s="3">
        <v>0</v>
      </c>
      <c r="F4" s="4">
        <v>0</v>
      </c>
      <c r="G4" s="5">
        <v>38.6</v>
      </c>
      <c r="H4" s="1">
        <v>0</v>
      </c>
      <c r="T4" s="1"/>
      <c r="U4" s="2"/>
      <c r="V4" s="3"/>
      <c r="W4" s="3"/>
      <c r="X4" s="3"/>
      <c r="Y4" s="3"/>
      <c r="Z4" s="3"/>
      <c r="AA4" s="3"/>
    </row>
    <row r="5" spans="1:28" ht="12.5" x14ac:dyDescent="0.25">
      <c r="A5" s="1">
        <v>4</v>
      </c>
      <c r="B5" s="2">
        <v>2351.63</v>
      </c>
      <c r="C5" s="3">
        <v>0</v>
      </c>
      <c r="D5" s="3">
        <v>0</v>
      </c>
      <c r="E5" s="3">
        <v>0</v>
      </c>
      <c r="F5" s="4">
        <v>0</v>
      </c>
      <c r="G5" s="5">
        <v>32.299999999999997</v>
      </c>
      <c r="H5" s="1">
        <v>0</v>
      </c>
      <c r="J5" s="7"/>
      <c r="T5" s="1"/>
      <c r="U5" s="2"/>
      <c r="V5" s="3"/>
      <c r="W5" s="3"/>
      <c r="X5" s="3"/>
      <c r="Y5" s="3"/>
      <c r="Z5" s="3"/>
      <c r="AA5" s="3"/>
    </row>
    <row r="6" spans="1:28" ht="12.5" x14ac:dyDescent="0.25">
      <c r="A6" s="1">
        <v>5</v>
      </c>
      <c r="B6" s="2">
        <v>2398.48</v>
      </c>
      <c r="C6" s="3">
        <v>0</v>
      </c>
      <c r="D6" s="3">
        <v>10</v>
      </c>
      <c r="E6" s="3">
        <v>0</v>
      </c>
      <c r="F6" s="4">
        <v>0</v>
      </c>
      <c r="G6" s="5">
        <v>34.9</v>
      </c>
      <c r="H6" s="1">
        <v>0</v>
      </c>
      <c r="T6" s="1"/>
      <c r="U6" s="2"/>
      <c r="V6" s="3"/>
      <c r="W6" s="3"/>
      <c r="X6" s="3"/>
      <c r="Y6" s="3"/>
      <c r="Z6" s="3"/>
      <c r="AA6" s="3"/>
    </row>
    <row r="7" spans="1:28" ht="12.5" x14ac:dyDescent="0.25">
      <c r="A7" s="1">
        <v>6</v>
      </c>
      <c r="B7" s="2">
        <v>2611.66</v>
      </c>
      <c r="C7" s="3">
        <v>0</v>
      </c>
      <c r="D7" s="3">
        <v>10</v>
      </c>
      <c r="E7" s="3">
        <v>0</v>
      </c>
      <c r="F7" s="4">
        <v>0</v>
      </c>
      <c r="G7" s="5">
        <v>38.700000000000003</v>
      </c>
      <c r="H7" s="1">
        <v>0</v>
      </c>
      <c r="T7" s="1"/>
      <c r="U7" s="2"/>
      <c r="V7" s="3"/>
      <c r="W7" s="3"/>
      <c r="X7" s="3"/>
      <c r="Y7" s="3"/>
      <c r="Z7" s="3"/>
      <c r="AA7" s="3"/>
    </row>
    <row r="8" spans="1:28" ht="12.5" x14ac:dyDescent="0.25">
      <c r="A8" s="1">
        <v>7</v>
      </c>
      <c r="B8" s="2">
        <v>2557.31</v>
      </c>
      <c r="C8" s="3">
        <v>0</v>
      </c>
      <c r="D8" s="3">
        <v>10</v>
      </c>
      <c r="E8" s="3">
        <v>0</v>
      </c>
      <c r="F8" s="4">
        <v>0</v>
      </c>
      <c r="G8" s="5">
        <v>35.1</v>
      </c>
      <c r="H8" s="1">
        <v>0</v>
      </c>
      <c r="T8" s="1"/>
      <c r="U8" s="2"/>
      <c r="V8" s="3"/>
      <c r="W8" s="3"/>
      <c r="X8" s="3"/>
      <c r="Y8" s="3"/>
      <c r="Z8" s="3"/>
      <c r="AA8" s="3"/>
    </row>
    <row r="9" spans="1:28" ht="12.5" x14ac:dyDescent="0.25">
      <c r="A9" s="1">
        <v>8</v>
      </c>
      <c r="B9" s="2">
        <v>3250.96</v>
      </c>
      <c r="C9" s="3">
        <v>0</v>
      </c>
      <c r="D9" s="3">
        <v>10</v>
      </c>
      <c r="E9" s="3">
        <v>0</v>
      </c>
      <c r="F9" s="4">
        <v>0</v>
      </c>
      <c r="G9" s="5">
        <v>34.4</v>
      </c>
      <c r="H9" s="1">
        <v>1</v>
      </c>
      <c r="T9" s="1"/>
      <c r="U9" s="2"/>
      <c r="V9" s="3"/>
      <c r="W9" s="3"/>
      <c r="X9" s="3"/>
      <c r="Y9" s="3"/>
      <c r="Z9" s="3"/>
      <c r="AA9" s="3"/>
    </row>
    <row r="10" spans="1:28" ht="12.5" x14ac:dyDescent="0.25">
      <c r="A10" s="1">
        <v>9</v>
      </c>
      <c r="B10" s="2">
        <v>2802.04</v>
      </c>
      <c r="C10" s="3">
        <v>0</v>
      </c>
      <c r="D10" s="3">
        <v>10</v>
      </c>
      <c r="E10" s="3">
        <v>0</v>
      </c>
      <c r="F10" s="4">
        <v>0</v>
      </c>
      <c r="G10" s="5">
        <v>37.9</v>
      </c>
      <c r="H10" s="1">
        <v>0</v>
      </c>
      <c r="J10" s="6"/>
      <c r="T10" s="1"/>
      <c r="U10" s="2"/>
      <c r="V10" s="3"/>
      <c r="W10" s="3"/>
      <c r="X10" s="3"/>
      <c r="Y10" s="3"/>
      <c r="Z10" s="3"/>
      <c r="AA10" s="3"/>
    </row>
    <row r="11" spans="1:28" ht="12.5" x14ac:dyDescent="0.25">
      <c r="A11" s="1">
        <v>10</v>
      </c>
      <c r="B11" s="2">
        <v>2881.28</v>
      </c>
      <c r="C11" s="3">
        <v>0</v>
      </c>
      <c r="D11" s="3">
        <v>15</v>
      </c>
      <c r="E11" s="3">
        <v>0</v>
      </c>
      <c r="F11" s="4">
        <v>0</v>
      </c>
      <c r="G11" s="5">
        <v>40.6</v>
      </c>
      <c r="H11" s="1">
        <v>0</v>
      </c>
      <c r="T11" s="1"/>
      <c r="U11" s="2"/>
      <c r="V11" s="3"/>
      <c r="W11" s="3"/>
      <c r="X11" s="3"/>
      <c r="Y11" s="3"/>
      <c r="Z11" s="3"/>
      <c r="AA11" s="3"/>
    </row>
    <row r="12" spans="1:28" ht="12.5" x14ac:dyDescent="0.25">
      <c r="A12" s="1">
        <v>11</v>
      </c>
      <c r="B12" s="2">
        <v>2734.97</v>
      </c>
      <c r="C12" s="3">
        <v>0</v>
      </c>
      <c r="D12" s="3">
        <v>15</v>
      </c>
      <c r="E12" s="3">
        <v>0</v>
      </c>
      <c r="F12" s="4">
        <v>0</v>
      </c>
      <c r="G12" s="5">
        <v>46.1</v>
      </c>
      <c r="H12" s="1">
        <v>0</v>
      </c>
      <c r="J12" s="7"/>
      <c r="T12" s="1"/>
      <c r="U12" s="2"/>
      <c r="V12" s="3"/>
      <c r="W12" s="3"/>
      <c r="X12" s="3"/>
      <c r="Y12" s="3"/>
      <c r="Z12" s="3"/>
      <c r="AA12" s="3"/>
    </row>
    <row r="13" spans="1:28" ht="12.5" x14ac:dyDescent="0.25">
      <c r="A13" s="1">
        <v>12</v>
      </c>
      <c r="B13" s="2">
        <v>3580.57</v>
      </c>
      <c r="C13" s="3">
        <v>0</v>
      </c>
      <c r="D13" s="3">
        <v>15</v>
      </c>
      <c r="E13" s="3">
        <v>0</v>
      </c>
      <c r="F13" s="4">
        <v>0</v>
      </c>
      <c r="G13" s="5">
        <v>43.6</v>
      </c>
      <c r="H13" s="1">
        <v>1</v>
      </c>
      <c r="T13" s="1"/>
      <c r="U13" s="2"/>
      <c r="V13" s="3"/>
      <c r="W13" s="3"/>
      <c r="X13" s="3"/>
      <c r="Y13" s="3"/>
      <c r="Z13" s="3"/>
      <c r="AA13" s="3"/>
    </row>
    <row r="14" spans="1:28" ht="12.5" x14ac:dyDescent="0.25">
      <c r="A14" s="1">
        <v>13</v>
      </c>
      <c r="B14" s="2">
        <v>3581.54</v>
      </c>
      <c r="C14" s="3">
        <v>0</v>
      </c>
      <c r="D14" s="3">
        <v>15</v>
      </c>
      <c r="E14" s="3">
        <v>0</v>
      </c>
      <c r="F14" s="4">
        <v>0</v>
      </c>
      <c r="G14" s="5">
        <v>41.9</v>
      </c>
      <c r="H14" s="1">
        <v>1</v>
      </c>
      <c r="T14" s="1"/>
      <c r="U14" s="2"/>
      <c r="V14" s="3"/>
      <c r="W14" s="3"/>
      <c r="X14" s="3"/>
      <c r="Y14" s="3"/>
      <c r="Z14" s="3"/>
      <c r="AA14" s="3"/>
    </row>
    <row r="15" spans="1:28" ht="12.5" x14ac:dyDescent="0.25">
      <c r="A15" s="1">
        <v>14</v>
      </c>
      <c r="B15" s="2">
        <v>2962.99</v>
      </c>
      <c r="C15" s="3">
        <v>0</v>
      </c>
      <c r="D15" s="3">
        <v>15</v>
      </c>
      <c r="E15" s="3">
        <v>0</v>
      </c>
      <c r="F15" s="4">
        <v>0</v>
      </c>
      <c r="G15" s="5">
        <v>45.1</v>
      </c>
      <c r="H15" s="1">
        <v>0</v>
      </c>
      <c r="T15" s="1"/>
      <c r="U15" s="2"/>
      <c r="V15" s="3"/>
      <c r="W15" s="3"/>
      <c r="X15" s="3"/>
      <c r="Y15" s="3"/>
      <c r="Z15" s="3"/>
      <c r="AA15" s="3"/>
    </row>
    <row r="16" spans="1:28" ht="12.5" x14ac:dyDescent="0.25">
      <c r="A16" s="1">
        <v>15</v>
      </c>
      <c r="B16" s="2">
        <v>2510.8200000000002</v>
      </c>
      <c r="C16" s="3">
        <v>0</v>
      </c>
      <c r="D16" s="3">
        <v>15</v>
      </c>
      <c r="E16" s="3">
        <v>0</v>
      </c>
      <c r="F16" s="4">
        <v>0</v>
      </c>
      <c r="G16" s="5">
        <v>48</v>
      </c>
      <c r="H16" s="1">
        <v>0</v>
      </c>
      <c r="T16" s="1"/>
      <c r="U16" s="2"/>
      <c r="V16" s="3"/>
      <c r="W16" s="3"/>
      <c r="X16" s="3"/>
      <c r="Y16" s="3"/>
      <c r="Z16" s="3"/>
      <c r="AA16" s="3"/>
    </row>
    <row r="17" spans="1:27" ht="12.5" x14ac:dyDescent="0.25">
      <c r="A17" s="1">
        <v>16</v>
      </c>
      <c r="B17" s="2">
        <v>2523.34</v>
      </c>
      <c r="C17" s="3">
        <v>0</v>
      </c>
      <c r="D17" s="3">
        <v>15</v>
      </c>
      <c r="E17" s="3">
        <v>0</v>
      </c>
      <c r="F17" s="4">
        <v>0.5</v>
      </c>
      <c r="G17" s="5">
        <v>45.7</v>
      </c>
      <c r="H17" s="1">
        <v>0</v>
      </c>
      <c r="T17" s="1"/>
      <c r="U17" s="2"/>
      <c r="V17" s="3"/>
      <c r="W17" s="3"/>
      <c r="X17" s="3"/>
      <c r="Y17" s="3"/>
      <c r="Z17" s="3"/>
      <c r="AA17" s="3"/>
    </row>
    <row r="18" spans="1:27" ht="12.5" x14ac:dyDescent="0.25">
      <c r="A18" s="1">
        <v>17</v>
      </c>
      <c r="B18" s="2">
        <v>2708.6</v>
      </c>
      <c r="C18" s="3">
        <v>0</v>
      </c>
      <c r="D18" s="3">
        <v>15</v>
      </c>
      <c r="E18" s="3">
        <v>0</v>
      </c>
      <c r="F18" s="4">
        <v>0.5</v>
      </c>
      <c r="G18" s="5">
        <v>45</v>
      </c>
      <c r="H18" s="1">
        <v>0</v>
      </c>
      <c r="T18" s="1"/>
      <c r="U18" s="2"/>
      <c r="V18" s="3"/>
      <c r="W18" s="3"/>
      <c r="X18" s="3"/>
      <c r="Y18" s="3"/>
      <c r="Z18" s="3"/>
      <c r="AA18" s="3"/>
    </row>
    <row r="19" spans="1:27" ht="12.5" x14ac:dyDescent="0.25">
      <c r="A19" s="1">
        <v>18</v>
      </c>
      <c r="B19" s="2">
        <v>2459.0300000000002</v>
      </c>
      <c r="C19" s="3">
        <v>0</v>
      </c>
      <c r="D19" s="3">
        <v>20</v>
      </c>
      <c r="E19" s="3">
        <v>0</v>
      </c>
      <c r="F19" s="4">
        <v>0.5</v>
      </c>
      <c r="G19" s="5">
        <v>50.2</v>
      </c>
      <c r="H19" s="1">
        <v>0</v>
      </c>
      <c r="T19" s="1"/>
      <c r="U19" s="2"/>
      <c r="V19" s="3"/>
      <c r="W19" s="3"/>
      <c r="X19" s="3"/>
      <c r="Y19" s="3"/>
      <c r="Z19" s="3"/>
      <c r="AA19" s="3"/>
    </row>
    <row r="20" spans="1:27" ht="12.5" x14ac:dyDescent="0.25">
      <c r="A20" s="1">
        <v>19</v>
      </c>
      <c r="B20" s="2">
        <v>3429.26</v>
      </c>
      <c r="C20" s="3">
        <v>0</v>
      </c>
      <c r="D20" s="3">
        <v>20</v>
      </c>
      <c r="E20" s="3">
        <v>0</v>
      </c>
      <c r="F20" s="4">
        <v>0.5</v>
      </c>
      <c r="G20" s="5">
        <v>50.2</v>
      </c>
      <c r="H20" s="1">
        <v>1</v>
      </c>
      <c r="T20" s="1"/>
      <c r="U20" s="2"/>
      <c r="V20" s="3"/>
      <c r="W20" s="3"/>
      <c r="X20" s="3"/>
      <c r="Y20" s="3"/>
      <c r="Z20" s="3"/>
      <c r="AA20" s="3"/>
    </row>
    <row r="21" spans="1:27" ht="12.5" x14ac:dyDescent="0.25">
      <c r="A21" s="1">
        <v>20</v>
      </c>
      <c r="B21" s="2">
        <v>2707.15</v>
      </c>
      <c r="C21" s="3">
        <v>0</v>
      </c>
      <c r="D21" s="3">
        <v>20</v>
      </c>
      <c r="E21" s="3">
        <v>0</v>
      </c>
      <c r="F21" s="4">
        <v>0.5</v>
      </c>
      <c r="G21" s="5">
        <v>52.8</v>
      </c>
      <c r="H21" s="1">
        <v>0</v>
      </c>
      <c r="T21" s="1"/>
      <c r="U21" s="2"/>
      <c r="V21" s="3"/>
      <c r="W21" s="3"/>
      <c r="X21" s="3"/>
      <c r="Y21" s="3"/>
      <c r="Z21" s="3"/>
      <c r="AA21" s="3"/>
    </row>
    <row r="22" spans="1:27" ht="12.5" x14ac:dyDescent="0.25">
      <c r="A22" s="1">
        <v>21</v>
      </c>
      <c r="B22" s="2">
        <v>2658.95</v>
      </c>
      <c r="C22" s="3">
        <v>0</v>
      </c>
      <c r="D22" s="3">
        <v>20</v>
      </c>
      <c r="E22" s="3">
        <v>0</v>
      </c>
      <c r="F22" s="4">
        <v>0.5</v>
      </c>
      <c r="G22" s="5">
        <v>55.4</v>
      </c>
      <c r="H22" s="1">
        <v>0</v>
      </c>
      <c r="T22" s="1"/>
      <c r="U22" s="2"/>
      <c r="V22" s="3"/>
      <c r="W22" s="3"/>
      <c r="X22" s="3"/>
      <c r="Y22" s="3"/>
      <c r="Z22" s="3"/>
      <c r="AA22" s="3"/>
    </row>
    <row r="23" spans="1:27" ht="12.5" x14ac:dyDescent="0.25">
      <c r="A23" s="1">
        <v>22</v>
      </c>
      <c r="B23" s="2">
        <v>2848.53</v>
      </c>
      <c r="C23" s="3">
        <v>0</v>
      </c>
      <c r="D23" s="3">
        <v>20</v>
      </c>
      <c r="E23" s="3">
        <v>0</v>
      </c>
      <c r="F23" s="4">
        <v>0.5</v>
      </c>
      <c r="G23" s="5">
        <v>61.7</v>
      </c>
      <c r="H23" s="1">
        <v>0</v>
      </c>
      <c r="T23" s="1"/>
      <c r="U23" s="2"/>
      <c r="V23" s="3"/>
      <c r="W23" s="3"/>
      <c r="X23" s="3"/>
      <c r="Y23" s="3"/>
      <c r="Z23" s="3"/>
      <c r="AA23" s="3"/>
    </row>
    <row r="24" spans="1:27" ht="12.5" x14ac:dyDescent="0.25">
      <c r="A24" s="1">
        <v>23</v>
      </c>
      <c r="B24" s="2">
        <v>2801.63</v>
      </c>
      <c r="C24" s="3">
        <v>0</v>
      </c>
      <c r="D24" s="3">
        <v>20</v>
      </c>
      <c r="E24" s="3">
        <v>0</v>
      </c>
      <c r="F24" s="4">
        <v>0.5</v>
      </c>
      <c r="G24" s="5">
        <v>64.7</v>
      </c>
      <c r="H24" s="1">
        <v>0</v>
      </c>
      <c r="T24" s="1"/>
      <c r="U24" s="2"/>
      <c r="V24" s="3"/>
      <c r="W24" s="3"/>
      <c r="X24" s="3"/>
      <c r="Y24" s="3"/>
      <c r="Z24" s="3"/>
      <c r="AA24" s="3"/>
    </row>
    <row r="25" spans="1:27" ht="12.5" x14ac:dyDescent="0.25">
      <c r="A25" s="1">
        <v>24</v>
      </c>
      <c r="B25" s="2">
        <v>4645.67</v>
      </c>
      <c r="C25" s="3">
        <v>200</v>
      </c>
      <c r="D25" s="3">
        <v>40</v>
      </c>
      <c r="E25" s="3">
        <v>0</v>
      </c>
      <c r="F25" s="4">
        <v>0.5</v>
      </c>
      <c r="G25" s="5">
        <v>67.599999999999994</v>
      </c>
      <c r="H25" s="1">
        <v>1</v>
      </c>
      <c r="T25" s="1"/>
      <c r="U25" s="2"/>
      <c r="V25" s="3"/>
      <c r="W25" s="3"/>
      <c r="X25" s="3"/>
      <c r="Y25" s="3"/>
      <c r="Z25" s="3"/>
      <c r="AA25" s="3"/>
    </row>
    <row r="26" spans="1:27" ht="12.5" x14ac:dyDescent="0.25">
      <c r="A26" s="1">
        <v>25</v>
      </c>
      <c r="B26" s="2">
        <v>4034.12</v>
      </c>
      <c r="C26" s="3">
        <v>200</v>
      </c>
      <c r="D26" s="3">
        <v>40</v>
      </c>
      <c r="E26" s="3">
        <v>0</v>
      </c>
      <c r="F26" s="4">
        <v>0.5</v>
      </c>
      <c r="G26" s="5">
        <v>66.3</v>
      </c>
      <c r="H26" s="1">
        <v>0</v>
      </c>
      <c r="T26" s="1"/>
      <c r="U26" s="2"/>
      <c r="V26" s="3"/>
      <c r="W26" s="3"/>
      <c r="X26" s="3"/>
      <c r="Y26" s="3"/>
      <c r="Z26" s="3"/>
      <c r="AA26" s="3"/>
    </row>
    <row r="27" spans="1:27" ht="12.5" x14ac:dyDescent="0.25">
      <c r="A27" s="1">
        <v>26</v>
      </c>
      <c r="B27" s="2">
        <v>4510.32</v>
      </c>
      <c r="C27" s="3">
        <v>200</v>
      </c>
      <c r="D27" s="3">
        <v>40</v>
      </c>
      <c r="E27" s="2">
        <v>70</v>
      </c>
      <c r="F27" s="4">
        <v>0.5</v>
      </c>
      <c r="G27" s="5">
        <v>74.400000000000006</v>
      </c>
      <c r="H27" s="1">
        <v>0</v>
      </c>
      <c r="T27" s="1"/>
      <c r="U27" s="2"/>
      <c r="V27" s="3"/>
      <c r="W27" s="3"/>
      <c r="X27" s="3"/>
      <c r="Y27" s="3"/>
      <c r="Z27" s="3"/>
      <c r="AA27" s="3"/>
    </row>
    <row r="28" spans="1:27" ht="12.5" x14ac:dyDescent="0.25">
      <c r="A28" s="1">
        <v>27</v>
      </c>
      <c r="B28" s="2">
        <v>4436.8999999999996</v>
      </c>
      <c r="C28" s="3">
        <v>200</v>
      </c>
      <c r="D28" s="3">
        <v>50</v>
      </c>
      <c r="E28" s="2">
        <v>70</v>
      </c>
      <c r="F28" s="4">
        <v>0.5</v>
      </c>
      <c r="G28" s="5">
        <v>75.400000000000006</v>
      </c>
      <c r="H28" s="1">
        <v>0</v>
      </c>
      <c r="T28" s="1"/>
      <c r="U28" s="2"/>
      <c r="V28" s="3"/>
      <c r="W28" s="3"/>
      <c r="X28" s="3"/>
      <c r="Y28" s="3"/>
      <c r="Z28" s="3"/>
      <c r="AA28" s="3"/>
    </row>
    <row r="29" spans="1:27" ht="12.5" x14ac:dyDescent="0.25">
      <c r="A29" s="1">
        <v>28</v>
      </c>
      <c r="B29" s="2">
        <v>5427.97</v>
      </c>
      <c r="C29" s="3">
        <v>200</v>
      </c>
      <c r="D29" s="3">
        <v>50</v>
      </c>
      <c r="E29" s="2">
        <v>70</v>
      </c>
      <c r="F29" s="4">
        <v>0.5</v>
      </c>
      <c r="G29" s="5">
        <v>77.099999999999994</v>
      </c>
      <c r="H29" s="1">
        <v>1</v>
      </c>
      <c r="T29" s="1"/>
      <c r="U29" s="2"/>
      <c r="V29" s="3"/>
      <c r="W29" s="3"/>
      <c r="X29" s="3"/>
      <c r="Y29" s="3"/>
      <c r="Z29" s="3"/>
      <c r="AA29" s="3"/>
    </row>
    <row r="30" spans="1:27" ht="12.5" x14ac:dyDescent="0.25">
      <c r="A30" s="1">
        <v>29</v>
      </c>
      <c r="B30" s="2">
        <v>4758.76</v>
      </c>
      <c r="C30" s="3">
        <v>200</v>
      </c>
      <c r="D30" s="3">
        <v>50</v>
      </c>
      <c r="E30" s="2">
        <v>70</v>
      </c>
      <c r="F30" s="4">
        <v>0.5</v>
      </c>
      <c r="G30" s="5">
        <v>75.400000000000006</v>
      </c>
      <c r="H30" s="1">
        <v>0</v>
      </c>
      <c r="T30" s="1"/>
      <c r="U30" s="2"/>
      <c r="V30" s="3"/>
      <c r="W30" s="3"/>
      <c r="X30" s="3"/>
      <c r="Y30" s="3"/>
      <c r="Z30" s="3"/>
      <c r="AA30" s="3"/>
    </row>
    <row r="31" spans="1:27" ht="12.5" x14ac:dyDescent="0.25">
      <c r="A31" s="1">
        <v>30</v>
      </c>
      <c r="B31" s="2">
        <v>4773.62</v>
      </c>
      <c r="C31" s="3">
        <v>200</v>
      </c>
      <c r="D31" s="3">
        <v>50</v>
      </c>
      <c r="E31" s="2">
        <v>140</v>
      </c>
      <c r="F31" s="4">
        <v>0.5</v>
      </c>
      <c r="G31" s="5">
        <v>79.599999999999994</v>
      </c>
      <c r="H31" s="1">
        <v>0</v>
      </c>
      <c r="T31" s="1"/>
      <c r="U31" s="2"/>
      <c r="V31" s="3"/>
      <c r="W31" s="3"/>
      <c r="X31" s="3"/>
      <c r="Y31" s="3"/>
      <c r="Z31" s="3"/>
      <c r="AA31" s="3"/>
    </row>
    <row r="32" spans="1:27" ht="12.5" x14ac:dyDescent="0.25">
      <c r="A32" s="1">
        <v>31</v>
      </c>
      <c r="B32" s="2">
        <v>4866.54</v>
      </c>
      <c r="C32" s="3">
        <v>200</v>
      </c>
      <c r="D32" s="3">
        <v>50</v>
      </c>
      <c r="E32" s="2">
        <v>140</v>
      </c>
      <c r="F32" s="4">
        <v>0.5</v>
      </c>
      <c r="G32" s="5">
        <v>80.2</v>
      </c>
      <c r="H32" s="1">
        <v>0</v>
      </c>
      <c r="T32" s="1"/>
      <c r="U32" s="2"/>
      <c r="V32" s="3"/>
      <c r="W32" s="3"/>
      <c r="X32" s="3"/>
      <c r="Y32" s="3"/>
      <c r="Z32" s="3"/>
      <c r="AA32" s="3"/>
    </row>
    <row r="33" spans="1:27" ht="12.5" x14ac:dyDescent="0.25">
      <c r="A33" s="1">
        <v>32</v>
      </c>
      <c r="B33" s="2">
        <v>4846.53</v>
      </c>
      <c r="C33" s="3">
        <v>200</v>
      </c>
      <c r="D33" s="3">
        <v>40</v>
      </c>
      <c r="E33" s="2">
        <v>140</v>
      </c>
      <c r="F33" s="4">
        <v>0.5</v>
      </c>
      <c r="G33" s="5">
        <v>75.900000000000006</v>
      </c>
      <c r="H33" s="1">
        <v>0</v>
      </c>
      <c r="T33" s="1"/>
      <c r="U33" s="2"/>
      <c r="V33" s="3"/>
      <c r="W33" s="3"/>
      <c r="X33" s="3"/>
      <c r="Y33" s="3"/>
      <c r="Z33" s="3"/>
      <c r="AA33" s="3"/>
    </row>
    <row r="34" spans="1:27" ht="12.5" x14ac:dyDescent="0.25">
      <c r="A34" s="1">
        <v>33</v>
      </c>
      <c r="B34" s="2">
        <v>5209.8999999999996</v>
      </c>
      <c r="C34" s="3">
        <v>200</v>
      </c>
      <c r="D34" s="3">
        <v>40</v>
      </c>
      <c r="E34" s="2">
        <v>140</v>
      </c>
      <c r="F34" s="4">
        <v>-0.2</v>
      </c>
      <c r="G34" s="5">
        <v>77.3</v>
      </c>
      <c r="H34" s="1">
        <v>0</v>
      </c>
      <c r="T34" s="1"/>
      <c r="U34" s="2"/>
      <c r="V34" s="3"/>
      <c r="W34" s="3"/>
      <c r="X34" s="3"/>
      <c r="Y34" s="3"/>
      <c r="Z34" s="3"/>
      <c r="AA34" s="3"/>
    </row>
    <row r="35" spans="1:27" ht="13" x14ac:dyDescent="0.3">
      <c r="A35" s="1">
        <v>34</v>
      </c>
      <c r="B35" s="2">
        <v>4831.16</v>
      </c>
      <c r="C35" s="3">
        <v>200</v>
      </c>
      <c r="D35" s="3">
        <v>40</v>
      </c>
      <c r="E35" s="2">
        <v>35</v>
      </c>
      <c r="F35" s="4">
        <v>-0.2</v>
      </c>
      <c r="G35" s="5">
        <v>72.7</v>
      </c>
      <c r="H35" s="1">
        <v>0</v>
      </c>
      <c r="J35" s="8"/>
      <c r="K35" s="1"/>
      <c r="L35" s="1"/>
      <c r="M35" s="1"/>
      <c r="N35" s="1"/>
      <c r="O35" s="1"/>
      <c r="P35" s="1"/>
      <c r="Q35" s="1"/>
      <c r="T35" s="1"/>
      <c r="U35" s="2"/>
      <c r="V35" s="3"/>
      <c r="W35" s="3"/>
      <c r="X35" s="3"/>
      <c r="Y35" s="3"/>
      <c r="Z35" s="3"/>
      <c r="AA35" s="3"/>
    </row>
    <row r="36" spans="1:27" ht="12.5" x14ac:dyDescent="0.25">
      <c r="A36" s="1">
        <v>35</v>
      </c>
      <c r="B36" s="2">
        <v>4999.6400000000003</v>
      </c>
      <c r="C36" s="3">
        <v>200</v>
      </c>
      <c r="D36" s="3">
        <v>40</v>
      </c>
      <c r="E36" s="2">
        <v>35</v>
      </c>
      <c r="F36" s="4">
        <v>-0.2</v>
      </c>
      <c r="G36" s="5">
        <v>76.7</v>
      </c>
      <c r="H36" s="1">
        <v>0</v>
      </c>
      <c r="K36" s="3"/>
      <c r="L36" s="3"/>
      <c r="M36" s="3"/>
      <c r="N36" s="3"/>
      <c r="O36" s="3"/>
      <c r="P36" s="3"/>
      <c r="Q36" s="3"/>
      <c r="T36" s="1"/>
      <c r="U36" s="2"/>
      <c r="V36" s="3"/>
      <c r="W36" s="3"/>
      <c r="X36" s="3"/>
      <c r="Y36" s="3"/>
      <c r="Z36" s="3"/>
      <c r="AA36" s="3"/>
    </row>
    <row r="37" spans="1:27" ht="12.5" x14ac:dyDescent="0.25">
      <c r="A37" s="1">
        <v>36</v>
      </c>
      <c r="B37" s="2">
        <v>4073.66</v>
      </c>
      <c r="C37" s="3">
        <v>0</v>
      </c>
      <c r="D37" s="3">
        <v>20</v>
      </c>
      <c r="E37" s="2">
        <v>35</v>
      </c>
      <c r="F37" s="4">
        <v>-0.2</v>
      </c>
      <c r="G37" s="5">
        <v>72.7</v>
      </c>
      <c r="H37" s="1">
        <v>0</v>
      </c>
      <c r="K37" s="10"/>
      <c r="L37" s="10"/>
      <c r="M37" s="10"/>
      <c r="N37" s="10"/>
      <c r="O37" s="10"/>
      <c r="P37" s="10"/>
      <c r="Q37" s="10"/>
      <c r="T37" s="1"/>
      <c r="U37" s="2"/>
      <c r="V37" s="3"/>
      <c r="W37" s="3"/>
      <c r="X37" s="3"/>
      <c r="Y37" s="3"/>
      <c r="Z37" s="3"/>
      <c r="AA37" s="3"/>
    </row>
    <row r="38" spans="1:27" ht="12.5" x14ac:dyDescent="0.25">
      <c r="A38" s="1">
        <v>37</v>
      </c>
      <c r="B38" s="2">
        <v>3885.19</v>
      </c>
      <c r="C38" s="3">
        <v>0</v>
      </c>
      <c r="D38" s="3">
        <v>20</v>
      </c>
      <c r="E38" s="2">
        <v>35</v>
      </c>
      <c r="F38" s="4">
        <v>-0.2</v>
      </c>
      <c r="G38" s="5">
        <v>71.7</v>
      </c>
      <c r="H38" s="1">
        <v>0</v>
      </c>
      <c r="T38" s="1"/>
      <c r="U38" s="2"/>
      <c r="V38" s="3"/>
      <c r="W38" s="3"/>
      <c r="X38" s="3"/>
      <c r="Y38" s="3"/>
      <c r="Z38" s="3"/>
      <c r="AA38" s="3"/>
    </row>
    <row r="39" spans="1:27" ht="12.5" x14ac:dyDescent="0.25">
      <c r="A39" s="1">
        <v>38</v>
      </c>
      <c r="B39" s="2">
        <v>3395.17</v>
      </c>
      <c r="C39" s="3">
        <v>0</v>
      </c>
      <c r="D39" s="3">
        <v>20</v>
      </c>
      <c r="E39" s="3">
        <v>0</v>
      </c>
      <c r="F39" s="4">
        <v>-0.2</v>
      </c>
      <c r="G39" s="5">
        <v>64.5</v>
      </c>
      <c r="H39" s="1">
        <v>0</v>
      </c>
      <c r="T39" s="1"/>
      <c r="U39" s="2"/>
      <c r="V39" s="3"/>
      <c r="W39" s="3"/>
      <c r="X39" s="3"/>
      <c r="Y39" s="3"/>
      <c r="Z39" s="3"/>
      <c r="AA39" s="3"/>
    </row>
    <row r="40" spans="1:27" ht="12.5" x14ac:dyDescent="0.25">
      <c r="A40" s="1">
        <v>39</v>
      </c>
      <c r="B40" s="2">
        <v>3543.52</v>
      </c>
      <c r="C40" s="3">
        <v>0</v>
      </c>
      <c r="D40" s="3">
        <v>20</v>
      </c>
      <c r="E40" s="3">
        <v>0</v>
      </c>
      <c r="F40" s="4">
        <v>-0.2</v>
      </c>
      <c r="G40" s="5">
        <v>62.5</v>
      </c>
      <c r="H40" s="1">
        <v>0</v>
      </c>
      <c r="T40" s="1"/>
      <c r="U40" s="2"/>
      <c r="V40" s="3"/>
      <c r="W40" s="3"/>
      <c r="X40" s="3"/>
      <c r="Y40" s="3"/>
      <c r="Z40" s="3"/>
      <c r="AA40" s="3"/>
    </row>
    <row r="41" spans="1:27" ht="12.5" x14ac:dyDescent="0.25">
      <c r="A41" s="1">
        <v>40</v>
      </c>
      <c r="B41" s="2">
        <v>3318.82</v>
      </c>
      <c r="C41" s="3">
        <v>0</v>
      </c>
      <c r="D41" s="3">
        <v>20</v>
      </c>
      <c r="E41" s="3">
        <v>0</v>
      </c>
      <c r="F41" s="4">
        <v>-0.2</v>
      </c>
      <c r="G41" s="5">
        <v>65.5</v>
      </c>
      <c r="H41" s="1">
        <v>0</v>
      </c>
      <c r="T41" s="1"/>
      <c r="U41" s="2"/>
      <c r="V41" s="3"/>
      <c r="W41" s="3"/>
      <c r="X41" s="3"/>
      <c r="Y41" s="3"/>
      <c r="Z41" s="3"/>
      <c r="AA41" s="3"/>
    </row>
    <row r="42" spans="1:27" ht="12.5" x14ac:dyDescent="0.25">
      <c r="A42" s="1">
        <v>41</v>
      </c>
      <c r="B42" s="2">
        <v>3439.85</v>
      </c>
      <c r="C42" s="3">
        <v>0</v>
      </c>
      <c r="D42" s="3">
        <v>15</v>
      </c>
      <c r="E42" s="3">
        <v>0</v>
      </c>
      <c r="F42" s="4">
        <v>-0.2</v>
      </c>
      <c r="G42" s="5">
        <v>60.9</v>
      </c>
      <c r="H42" s="1">
        <v>0</v>
      </c>
      <c r="T42" s="1"/>
      <c r="U42" s="2"/>
      <c r="V42" s="3"/>
      <c r="W42" s="3"/>
      <c r="X42" s="3"/>
      <c r="Y42" s="3"/>
      <c r="Z42" s="3"/>
      <c r="AA42" s="3"/>
    </row>
    <row r="43" spans="1:27" ht="12.5" x14ac:dyDescent="0.25">
      <c r="A43" s="1">
        <v>42</v>
      </c>
      <c r="B43" s="2">
        <v>3396.71</v>
      </c>
      <c r="C43" s="3">
        <v>0</v>
      </c>
      <c r="D43" s="3">
        <v>15</v>
      </c>
      <c r="E43" s="3">
        <v>0</v>
      </c>
      <c r="F43" s="4">
        <v>-0.2</v>
      </c>
      <c r="G43" s="5">
        <v>58.1</v>
      </c>
      <c r="H43" s="1">
        <v>0</v>
      </c>
      <c r="T43" s="1"/>
      <c r="U43" s="2"/>
      <c r="V43" s="3"/>
      <c r="W43" s="3"/>
      <c r="X43" s="3"/>
      <c r="Y43" s="3"/>
      <c r="Z43" s="3"/>
      <c r="AA43" s="3"/>
    </row>
    <row r="44" spans="1:27" ht="12.5" x14ac:dyDescent="0.25">
      <c r="A44" s="1">
        <v>43</v>
      </c>
      <c r="B44" s="2">
        <v>3249.66</v>
      </c>
      <c r="C44" s="3">
        <v>0</v>
      </c>
      <c r="D44" s="3">
        <v>15</v>
      </c>
      <c r="E44" s="3">
        <v>0</v>
      </c>
      <c r="F44" s="4">
        <v>-0.2</v>
      </c>
      <c r="G44" s="5">
        <v>61.1</v>
      </c>
      <c r="H44" s="1">
        <v>0</v>
      </c>
      <c r="T44" s="1"/>
      <c r="U44" s="2"/>
      <c r="V44" s="3"/>
      <c r="W44" s="3"/>
      <c r="X44" s="3"/>
      <c r="Y44" s="3"/>
      <c r="Z44" s="3"/>
      <c r="AA44" s="3"/>
    </row>
    <row r="45" spans="1:27" ht="12.5" x14ac:dyDescent="0.25">
      <c r="A45" s="1">
        <v>44</v>
      </c>
      <c r="B45" s="2">
        <v>2931.35</v>
      </c>
      <c r="C45" s="3">
        <v>0</v>
      </c>
      <c r="D45" s="3">
        <v>15</v>
      </c>
      <c r="E45" s="3">
        <v>0</v>
      </c>
      <c r="F45" s="4">
        <v>-0.2</v>
      </c>
      <c r="G45" s="5">
        <v>50.2</v>
      </c>
      <c r="H45" s="1">
        <v>0</v>
      </c>
      <c r="T45" s="1"/>
      <c r="U45" s="2"/>
      <c r="V45" s="3"/>
      <c r="W45" s="3"/>
      <c r="X45" s="3"/>
      <c r="Y45" s="3"/>
      <c r="Z45" s="3"/>
      <c r="AA45" s="3"/>
    </row>
    <row r="46" spans="1:27" ht="12.5" x14ac:dyDescent="0.25">
      <c r="A46" s="1">
        <v>45</v>
      </c>
      <c r="B46" s="2">
        <v>3933.05</v>
      </c>
      <c r="C46" s="3">
        <v>0</v>
      </c>
      <c r="D46" s="3">
        <v>10</v>
      </c>
      <c r="E46" s="3">
        <v>0</v>
      </c>
      <c r="F46" s="4">
        <v>-0.2</v>
      </c>
      <c r="G46" s="5">
        <v>50.4</v>
      </c>
      <c r="H46" s="1">
        <v>1</v>
      </c>
      <c r="T46" s="1"/>
      <c r="U46" s="2"/>
      <c r="V46" s="3"/>
      <c r="W46" s="3"/>
      <c r="X46" s="3"/>
      <c r="Y46" s="3"/>
      <c r="Z46" s="3"/>
      <c r="AA46" s="3"/>
    </row>
    <row r="47" spans="1:27" ht="12.5" x14ac:dyDescent="0.25">
      <c r="A47" s="1">
        <v>46</v>
      </c>
      <c r="B47" s="2">
        <v>3506.81</v>
      </c>
      <c r="C47" s="3">
        <v>0</v>
      </c>
      <c r="D47" s="3">
        <v>10</v>
      </c>
      <c r="E47" s="3">
        <v>0</v>
      </c>
      <c r="F47" s="4">
        <v>-0.2</v>
      </c>
      <c r="G47" s="5">
        <v>55</v>
      </c>
      <c r="H47" s="1">
        <v>0</v>
      </c>
      <c r="T47" s="1"/>
      <c r="U47" s="2"/>
      <c r="V47" s="3"/>
      <c r="W47" s="3"/>
      <c r="X47" s="3"/>
      <c r="Y47" s="3"/>
      <c r="Z47" s="3"/>
      <c r="AA47" s="3"/>
    </row>
    <row r="48" spans="1:27" ht="12.5" x14ac:dyDescent="0.25">
      <c r="A48" s="1">
        <v>47</v>
      </c>
      <c r="B48" s="2">
        <v>2818.97</v>
      </c>
      <c r="C48" s="3">
        <v>0</v>
      </c>
      <c r="D48" s="3">
        <v>10</v>
      </c>
      <c r="E48" s="3">
        <v>0</v>
      </c>
      <c r="F48" s="4">
        <v>-0.2</v>
      </c>
      <c r="G48" s="5">
        <v>44.4</v>
      </c>
      <c r="H48" s="1">
        <v>0</v>
      </c>
      <c r="T48" s="1"/>
      <c r="U48" s="2"/>
      <c r="V48" s="3"/>
      <c r="W48" s="3"/>
      <c r="X48" s="3"/>
      <c r="Y48" s="3"/>
      <c r="Z48" s="3"/>
      <c r="AA48" s="3"/>
    </row>
    <row r="49" spans="1:28" ht="12.5" x14ac:dyDescent="0.25">
      <c r="A49" s="1">
        <v>48</v>
      </c>
      <c r="B49" s="2">
        <v>3856.38</v>
      </c>
      <c r="C49" s="3">
        <v>0</v>
      </c>
      <c r="D49" s="3">
        <v>10</v>
      </c>
      <c r="E49" s="3">
        <v>0</v>
      </c>
      <c r="F49" s="4">
        <v>-0.2</v>
      </c>
      <c r="G49" s="5">
        <v>48.5</v>
      </c>
      <c r="H49" s="1">
        <v>1</v>
      </c>
      <c r="T49" s="1"/>
      <c r="U49" s="2"/>
      <c r="V49" s="3"/>
      <c r="W49" s="3"/>
      <c r="X49" s="3"/>
      <c r="Y49" s="3"/>
      <c r="Z49" s="3"/>
      <c r="AA49" s="3"/>
    </row>
    <row r="50" spans="1:28" ht="12.5" x14ac:dyDescent="0.25">
      <c r="A50" s="1">
        <v>49</v>
      </c>
      <c r="B50" s="2">
        <v>3060.15</v>
      </c>
      <c r="C50" s="3">
        <v>0</v>
      </c>
      <c r="D50" s="3">
        <v>0</v>
      </c>
      <c r="E50" s="3">
        <v>0</v>
      </c>
      <c r="F50" s="4">
        <v>-0.2</v>
      </c>
      <c r="G50" s="5">
        <v>44.5</v>
      </c>
      <c r="H50" s="1">
        <v>0</v>
      </c>
      <c r="T50" s="1"/>
      <c r="U50" s="2"/>
      <c r="V50" s="3"/>
      <c r="W50" s="3"/>
      <c r="X50" s="3"/>
      <c r="Y50" s="3"/>
      <c r="Z50" s="3"/>
      <c r="AA50" s="3"/>
    </row>
    <row r="51" spans="1:28" ht="12.5" x14ac:dyDescent="0.25">
      <c r="A51" s="1">
        <v>50</v>
      </c>
      <c r="B51" s="2">
        <v>2761.15</v>
      </c>
      <c r="C51" s="3">
        <v>0</v>
      </c>
      <c r="D51" s="3">
        <v>0</v>
      </c>
      <c r="E51" s="3">
        <v>0</v>
      </c>
      <c r="F51" s="4">
        <v>-0.2</v>
      </c>
      <c r="G51" s="5">
        <v>37.6</v>
      </c>
      <c r="H51" s="1">
        <v>0</v>
      </c>
      <c r="T51" s="1"/>
      <c r="U51" s="2"/>
      <c r="V51" s="3"/>
      <c r="W51" s="3"/>
      <c r="X51" s="3"/>
      <c r="Y51" s="3"/>
      <c r="Z51" s="3"/>
      <c r="AA51" s="3"/>
    </row>
    <row r="52" spans="1:28" ht="12.5" x14ac:dyDescent="0.25">
      <c r="A52" s="1">
        <v>51</v>
      </c>
      <c r="B52" s="2">
        <v>2323.12</v>
      </c>
      <c r="C52" s="3">
        <v>0</v>
      </c>
      <c r="D52" s="3">
        <v>0</v>
      </c>
      <c r="E52" s="3">
        <v>0</v>
      </c>
      <c r="F52" s="4">
        <v>-0.2</v>
      </c>
      <c r="G52" s="5">
        <v>32.799999999999997</v>
      </c>
      <c r="H52" s="1">
        <v>0</v>
      </c>
      <c r="T52" s="1"/>
      <c r="U52" s="2"/>
      <c r="V52" s="3"/>
      <c r="W52" s="3"/>
      <c r="X52" s="3"/>
      <c r="Y52" s="3"/>
      <c r="Z52" s="3"/>
      <c r="AA52" s="3"/>
    </row>
    <row r="53" spans="1:28" ht="12.5" x14ac:dyDescent="0.25">
      <c r="A53" s="1">
        <v>52</v>
      </c>
      <c r="B53" s="2">
        <v>3577.04</v>
      </c>
      <c r="C53" s="3">
        <v>0</v>
      </c>
      <c r="D53" s="3">
        <v>0</v>
      </c>
      <c r="E53" s="3">
        <v>0</v>
      </c>
      <c r="F53" s="4">
        <v>-0.2</v>
      </c>
      <c r="G53" s="5">
        <v>35.9</v>
      </c>
      <c r="H53" s="1">
        <v>1</v>
      </c>
      <c r="T53" s="1"/>
      <c r="U53" s="2"/>
      <c r="V53" s="3"/>
      <c r="W53" s="3"/>
      <c r="X53" s="3"/>
      <c r="Y53" s="3"/>
      <c r="Z53" s="3"/>
      <c r="AA53" s="3"/>
    </row>
    <row r="55" spans="1:28" ht="15.75" customHeight="1" x14ac:dyDescent="0.25">
      <c r="V55" s="3"/>
      <c r="W55" s="3"/>
      <c r="X55" s="3"/>
      <c r="Y55" s="3"/>
      <c r="Z55" s="3"/>
      <c r="AA55" s="3"/>
      <c r="AB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9A22-EB6B-4F00-839E-27603181C2DF}">
  <dimension ref="A1:N53"/>
  <sheetViews>
    <sheetView zoomScale="70" zoomScaleNormal="70" workbookViewId="0">
      <selection activeCell="C11" sqref="C11"/>
    </sheetView>
  </sheetViews>
  <sheetFormatPr defaultRowHeight="12.5" x14ac:dyDescent="0.25"/>
  <cols>
    <col min="3" max="3" width="11.08984375" bestFit="1" customWidth="1"/>
    <col min="5" max="5" width="20.26953125" bestFit="1" customWidth="1"/>
    <col min="8" max="8" width="11.90625" bestFit="1" customWidth="1"/>
    <col min="11" max="11" width="11.81640625" bestFit="1" customWidth="1"/>
    <col min="13" max="13" width="16.453125" bestFit="1" customWidth="1"/>
  </cols>
  <sheetData>
    <row r="1" spans="1:14" x14ac:dyDescent="0.25">
      <c r="A1" s="1" t="s">
        <v>0</v>
      </c>
      <c r="B1" s="1" t="s">
        <v>1</v>
      </c>
      <c r="C1" s="1" t="s">
        <v>6</v>
      </c>
    </row>
    <row r="2" spans="1:14" x14ac:dyDescent="0.25">
      <c r="A2" s="1">
        <v>1</v>
      </c>
      <c r="B2" s="2">
        <v>3302.99</v>
      </c>
      <c r="C2" s="5">
        <v>39.799999999999997</v>
      </c>
    </row>
    <row r="3" spans="1:14" x14ac:dyDescent="0.25">
      <c r="A3" s="1">
        <v>2</v>
      </c>
      <c r="B3" s="2">
        <v>2706.27</v>
      </c>
      <c r="C3" s="5">
        <v>37.299999999999997</v>
      </c>
    </row>
    <row r="4" spans="1:14" ht="13" x14ac:dyDescent="0.3">
      <c r="A4" s="1">
        <v>3</v>
      </c>
      <c r="B4" s="2">
        <v>2330.41</v>
      </c>
      <c r="C4" s="5">
        <v>38.6</v>
      </c>
      <c r="E4" s="12" t="s">
        <v>11</v>
      </c>
      <c r="F4" s="13"/>
      <c r="G4" s="13"/>
      <c r="H4" s="14"/>
      <c r="K4" s="25" t="s">
        <v>13</v>
      </c>
      <c r="L4" s="26"/>
      <c r="M4" s="26"/>
      <c r="N4" s="27"/>
    </row>
    <row r="5" spans="1:14" x14ac:dyDescent="0.25">
      <c r="A5" s="1">
        <v>4</v>
      </c>
      <c r="B5" s="2">
        <v>2351.63</v>
      </c>
      <c r="C5" s="5">
        <v>32.299999999999997</v>
      </c>
      <c r="E5" s="15"/>
      <c r="F5" s="16"/>
      <c r="G5" s="16"/>
      <c r="H5" s="17"/>
      <c r="K5" s="15"/>
      <c r="L5" s="16"/>
      <c r="M5" s="16"/>
      <c r="N5" s="17"/>
    </row>
    <row r="6" spans="1:14" ht="13" x14ac:dyDescent="0.3">
      <c r="A6" s="1">
        <v>5</v>
      </c>
      <c r="B6" s="2">
        <v>2398.48</v>
      </c>
      <c r="C6" s="5">
        <v>34.9</v>
      </c>
      <c r="E6" s="18" t="s">
        <v>8</v>
      </c>
      <c r="F6" s="16" cm="1">
        <f t="array" ref="F6:G10">LINEST(B2:B53,C2:C53,1,1)</f>
        <v>47.35832232344201</v>
      </c>
      <c r="G6" s="16">
        <v>862.61600087065699</v>
      </c>
      <c r="H6" s="19" t="s">
        <v>9</v>
      </c>
      <c r="K6" s="23" t="s">
        <v>6</v>
      </c>
      <c r="L6" s="16">
        <v>20</v>
      </c>
      <c r="M6" s="24" t="s">
        <v>12</v>
      </c>
      <c r="N6" s="17">
        <f>$F$6*L6+$G$6</f>
        <v>1809.7824473394971</v>
      </c>
    </row>
    <row r="7" spans="1:14" x14ac:dyDescent="0.25">
      <c r="A7" s="1">
        <v>6</v>
      </c>
      <c r="B7" s="2">
        <v>2611.66</v>
      </c>
      <c r="C7" s="5">
        <v>38.700000000000003</v>
      </c>
      <c r="E7" s="15"/>
      <c r="F7" s="16">
        <v>4.701378616355699</v>
      </c>
      <c r="G7" s="16">
        <v>265.7133365992475</v>
      </c>
      <c r="H7" s="17"/>
      <c r="K7" s="20"/>
      <c r="L7" s="21"/>
      <c r="M7" s="21"/>
      <c r="N7" s="22"/>
    </row>
    <row r="8" spans="1:14" x14ac:dyDescent="0.25">
      <c r="A8" s="1">
        <v>7</v>
      </c>
      <c r="B8" s="2">
        <v>2557.31</v>
      </c>
      <c r="C8" s="5">
        <v>35.1</v>
      </c>
      <c r="E8" s="18" t="s">
        <v>10</v>
      </c>
      <c r="F8" s="16">
        <v>0.6699039231964683</v>
      </c>
      <c r="G8" s="16">
        <v>505.32044591266492</v>
      </c>
      <c r="H8" s="17"/>
    </row>
    <row r="9" spans="1:14" x14ac:dyDescent="0.25">
      <c r="A9" s="1">
        <v>8</v>
      </c>
      <c r="B9" s="2">
        <v>3250.96</v>
      </c>
      <c r="C9" s="5">
        <v>34.4</v>
      </c>
      <c r="E9" s="15"/>
      <c r="F9" s="16">
        <v>101.47105195606207</v>
      </c>
      <c r="G9" s="16">
        <v>50</v>
      </c>
      <c r="H9" s="17"/>
    </row>
    <row r="10" spans="1:14" x14ac:dyDescent="0.25">
      <c r="A10" s="1">
        <v>9</v>
      </c>
      <c r="B10" s="2">
        <v>2802.04</v>
      </c>
      <c r="C10" s="5">
        <v>37.9</v>
      </c>
      <c r="E10" s="20"/>
      <c r="F10" s="21">
        <v>25910506.588400513</v>
      </c>
      <c r="G10" s="21">
        <v>12767437.652868727</v>
      </c>
      <c r="H10" s="22"/>
    </row>
    <row r="11" spans="1:14" x14ac:dyDescent="0.25">
      <c r="A11" s="1">
        <v>10</v>
      </c>
      <c r="B11" s="2">
        <v>2881.28</v>
      </c>
      <c r="C11" s="5">
        <v>40.6</v>
      </c>
    </row>
    <row r="12" spans="1:14" x14ac:dyDescent="0.25">
      <c r="A12" s="1">
        <v>11</v>
      </c>
      <c r="B12" s="2">
        <v>2734.97</v>
      </c>
      <c r="C12" s="5">
        <v>46.1</v>
      </c>
    </row>
    <row r="13" spans="1:14" x14ac:dyDescent="0.25">
      <c r="A13" s="1">
        <v>12</v>
      </c>
      <c r="B13" s="2">
        <v>3580.57</v>
      </c>
      <c r="C13" s="5">
        <v>43.6</v>
      </c>
    </row>
    <row r="14" spans="1:14" x14ac:dyDescent="0.25">
      <c r="A14" s="1">
        <v>13</v>
      </c>
      <c r="B14" s="2">
        <v>3581.54</v>
      </c>
      <c r="C14" s="5">
        <v>41.9</v>
      </c>
    </row>
    <row r="15" spans="1:14" x14ac:dyDescent="0.25">
      <c r="A15" s="1">
        <v>14</v>
      </c>
      <c r="B15" s="2">
        <v>2962.99</v>
      </c>
      <c r="C15" s="5">
        <v>45.1</v>
      </c>
    </row>
    <row r="16" spans="1:14" x14ac:dyDescent="0.25">
      <c r="A16" s="1">
        <v>15</v>
      </c>
      <c r="B16" s="2">
        <v>2510.8200000000002</v>
      </c>
      <c r="C16" s="5">
        <v>48</v>
      </c>
    </row>
    <row r="17" spans="1:3" x14ac:dyDescent="0.25">
      <c r="A17" s="1">
        <v>16</v>
      </c>
      <c r="B17" s="2">
        <v>2523.34</v>
      </c>
      <c r="C17" s="5">
        <v>45.7</v>
      </c>
    </row>
    <row r="18" spans="1:3" x14ac:dyDescent="0.25">
      <c r="A18" s="1">
        <v>17</v>
      </c>
      <c r="B18" s="2">
        <v>2708.6</v>
      </c>
      <c r="C18" s="5">
        <v>45</v>
      </c>
    </row>
    <row r="19" spans="1:3" x14ac:dyDescent="0.25">
      <c r="A19" s="1">
        <v>18</v>
      </c>
      <c r="B19" s="2">
        <v>2459.0300000000002</v>
      </c>
      <c r="C19" s="5">
        <v>50.2</v>
      </c>
    </row>
    <row r="20" spans="1:3" x14ac:dyDescent="0.25">
      <c r="A20" s="1">
        <v>19</v>
      </c>
      <c r="B20" s="2">
        <v>3429.26</v>
      </c>
      <c r="C20" s="5">
        <v>50.2</v>
      </c>
    </row>
    <row r="21" spans="1:3" x14ac:dyDescent="0.25">
      <c r="A21" s="1">
        <v>20</v>
      </c>
      <c r="B21" s="2">
        <v>2707.15</v>
      </c>
      <c r="C21" s="5">
        <v>52.8</v>
      </c>
    </row>
    <row r="22" spans="1:3" x14ac:dyDescent="0.25">
      <c r="A22" s="1">
        <v>21</v>
      </c>
      <c r="B22" s="2">
        <v>2658.95</v>
      </c>
      <c r="C22" s="5">
        <v>55.4</v>
      </c>
    </row>
    <row r="23" spans="1:3" x14ac:dyDescent="0.25">
      <c r="A23" s="1">
        <v>22</v>
      </c>
      <c r="B23" s="2">
        <v>2848.53</v>
      </c>
      <c r="C23" s="5">
        <v>61.7</v>
      </c>
    </row>
    <row r="24" spans="1:3" x14ac:dyDescent="0.25">
      <c r="A24" s="1">
        <v>23</v>
      </c>
      <c r="B24" s="2">
        <v>2801.63</v>
      </c>
      <c r="C24" s="5">
        <v>64.7</v>
      </c>
    </row>
    <row r="25" spans="1:3" x14ac:dyDescent="0.25">
      <c r="A25" s="1">
        <v>24</v>
      </c>
      <c r="B25" s="2">
        <v>4645.67</v>
      </c>
      <c r="C25" s="5">
        <v>67.599999999999994</v>
      </c>
    </row>
    <row r="26" spans="1:3" x14ac:dyDescent="0.25">
      <c r="A26" s="1">
        <v>25</v>
      </c>
      <c r="B26" s="2">
        <v>4034.12</v>
      </c>
      <c r="C26" s="5">
        <v>66.3</v>
      </c>
    </row>
    <row r="27" spans="1:3" x14ac:dyDescent="0.25">
      <c r="A27" s="1">
        <v>26</v>
      </c>
      <c r="B27" s="2">
        <v>4510.32</v>
      </c>
      <c r="C27" s="5">
        <v>74.400000000000006</v>
      </c>
    </row>
    <row r="28" spans="1:3" x14ac:dyDescent="0.25">
      <c r="A28" s="1">
        <v>27</v>
      </c>
      <c r="B28" s="2">
        <v>4436.8999999999996</v>
      </c>
      <c r="C28" s="5">
        <v>75.400000000000006</v>
      </c>
    </row>
    <row r="29" spans="1:3" x14ac:dyDescent="0.25">
      <c r="A29" s="1">
        <v>28</v>
      </c>
      <c r="B29" s="2">
        <v>5427.97</v>
      </c>
      <c r="C29" s="5">
        <v>77.099999999999994</v>
      </c>
    </row>
    <row r="30" spans="1:3" x14ac:dyDescent="0.25">
      <c r="A30" s="1">
        <v>29</v>
      </c>
      <c r="B30" s="2">
        <v>4758.76</v>
      </c>
      <c r="C30" s="5">
        <v>75.400000000000006</v>
      </c>
    </row>
    <row r="31" spans="1:3" x14ac:dyDescent="0.25">
      <c r="A31" s="1">
        <v>30</v>
      </c>
      <c r="B31" s="2">
        <v>4773.62</v>
      </c>
      <c r="C31" s="5">
        <v>79.599999999999994</v>
      </c>
    </row>
    <row r="32" spans="1:3" x14ac:dyDescent="0.25">
      <c r="A32" s="1">
        <v>31</v>
      </c>
      <c r="B32" s="2">
        <v>4866.54</v>
      </c>
      <c r="C32" s="5">
        <v>80.2</v>
      </c>
    </row>
    <row r="33" spans="1:3" x14ac:dyDescent="0.25">
      <c r="A33" s="1">
        <v>32</v>
      </c>
      <c r="B33" s="2">
        <v>4846.53</v>
      </c>
      <c r="C33" s="5">
        <v>75.900000000000006</v>
      </c>
    </row>
    <row r="34" spans="1:3" x14ac:dyDescent="0.25">
      <c r="A34" s="1">
        <v>33</v>
      </c>
      <c r="B34" s="2">
        <v>5209.8999999999996</v>
      </c>
      <c r="C34" s="5">
        <v>77.3</v>
      </c>
    </row>
    <row r="35" spans="1:3" x14ac:dyDescent="0.25">
      <c r="A35" s="1">
        <v>34</v>
      </c>
      <c r="B35" s="2">
        <v>4831.16</v>
      </c>
      <c r="C35" s="5">
        <v>72.7</v>
      </c>
    </row>
    <row r="36" spans="1:3" x14ac:dyDescent="0.25">
      <c r="A36" s="1">
        <v>35</v>
      </c>
      <c r="B36" s="2">
        <v>4999.6400000000003</v>
      </c>
      <c r="C36" s="5">
        <v>76.7</v>
      </c>
    </row>
    <row r="37" spans="1:3" x14ac:dyDescent="0.25">
      <c r="A37" s="1">
        <v>36</v>
      </c>
      <c r="B37" s="2">
        <v>4073.66</v>
      </c>
      <c r="C37" s="5">
        <v>72.7</v>
      </c>
    </row>
    <row r="38" spans="1:3" x14ac:dyDescent="0.25">
      <c r="A38" s="1">
        <v>37</v>
      </c>
      <c r="B38" s="2">
        <v>3885.19</v>
      </c>
      <c r="C38" s="5">
        <v>71.7</v>
      </c>
    </row>
    <row r="39" spans="1:3" x14ac:dyDescent="0.25">
      <c r="A39" s="1">
        <v>38</v>
      </c>
      <c r="B39" s="2">
        <v>3395.17</v>
      </c>
      <c r="C39" s="5">
        <v>64.5</v>
      </c>
    </row>
    <row r="40" spans="1:3" x14ac:dyDescent="0.25">
      <c r="A40" s="1">
        <v>39</v>
      </c>
      <c r="B40" s="2">
        <v>3543.52</v>
      </c>
      <c r="C40" s="5">
        <v>62.5</v>
      </c>
    </row>
    <row r="41" spans="1:3" x14ac:dyDescent="0.25">
      <c r="A41" s="1">
        <v>40</v>
      </c>
      <c r="B41" s="2">
        <v>3318.82</v>
      </c>
      <c r="C41" s="5">
        <v>65.5</v>
      </c>
    </row>
    <row r="42" spans="1:3" x14ac:dyDescent="0.25">
      <c r="A42" s="1">
        <v>41</v>
      </c>
      <c r="B42" s="2">
        <v>3439.85</v>
      </c>
      <c r="C42" s="5">
        <v>60.9</v>
      </c>
    </row>
    <row r="43" spans="1:3" x14ac:dyDescent="0.25">
      <c r="A43" s="1">
        <v>42</v>
      </c>
      <c r="B43" s="2">
        <v>3396.71</v>
      </c>
      <c r="C43" s="5">
        <v>58.1</v>
      </c>
    </row>
    <row r="44" spans="1:3" x14ac:dyDescent="0.25">
      <c r="A44" s="1">
        <v>43</v>
      </c>
      <c r="B44" s="2">
        <v>3249.66</v>
      </c>
      <c r="C44" s="5">
        <v>61.1</v>
      </c>
    </row>
    <row r="45" spans="1:3" x14ac:dyDescent="0.25">
      <c r="A45" s="1">
        <v>44</v>
      </c>
      <c r="B45" s="2">
        <v>2931.35</v>
      </c>
      <c r="C45" s="5">
        <v>50.2</v>
      </c>
    </row>
    <row r="46" spans="1:3" x14ac:dyDescent="0.25">
      <c r="A46" s="1">
        <v>45</v>
      </c>
      <c r="B46" s="2">
        <v>3933.05</v>
      </c>
      <c r="C46" s="5">
        <v>50.4</v>
      </c>
    </row>
    <row r="47" spans="1:3" x14ac:dyDescent="0.25">
      <c r="A47" s="1">
        <v>46</v>
      </c>
      <c r="B47" s="2">
        <v>3506.81</v>
      </c>
      <c r="C47" s="5">
        <v>55</v>
      </c>
    </row>
    <row r="48" spans="1:3" x14ac:dyDescent="0.25">
      <c r="A48" s="1">
        <v>47</v>
      </c>
      <c r="B48" s="2">
        <v>2818.97</v>
      </c>
      <c r="C48" s="5">
        <v>44.4</v>
      </c>
    </row>
    <row r="49" spans="1:3" x14ac:dyDescent="0.25">
      <c r="A49" s="1">
        <v>48</v>
      </c>
      <c r="B49" s="2">
        <v>3856.38</v>
      </c>
      <c r="C49" s="5">
        <v>48.5</v>
      </c>
    </row>
    <row r="50" spans="1:3" x14ac:dyDescent="0.25">
      <c r="A50" s="1">
        <v>49</v>
      </c>
      <c r="B50" s="2">
        <v>3060.15</v>
      </c>
      <c r="C50" s="5">
        <v>44.5</v>
      </c>
    </row>
    <row r="51" spans="1:3" x14ac:dyDescent="0.25">
      <c r="A51" s="1">
        <v>50</v>
      </c>
      <c r="B51" s="2">
        <v>2761.15</v>
      </c>
      <c r="C51" s="5">
        <v>37.6</v>
      </c>
    </row>
    <row r="52" spans="1:3" x14ac:dyDescent="0.25">
      <c r="A52" s="1">
        <v>51</v>
      </c>
      <c r="B52" s="2">
        <v>2323.12</v>
      </c>
      <c r="C52" s="5">
        <v>32.799999999999997</v>
      </c>
    </row>
    <row r="53" spans="1:3" x14ac:dyDescent="0.25">
      <c r="A53" s="1">
        <v>52</v>
      </c>
      <c r="B53" s="2">
        <v>3577.04</v>
      </c>
      <c r="C53" s="5">
        <v>35.9</v>
      </c>
    </row>
  </sheetData>
  <mergeCells count="2">
    <mergeCell ref="E4:H4"/>
    <mergeCell ref="K4:N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B362-BCE4-42A8-B96E-A6A21745E753}">
  <sheetPr>
    <outlinePr summaryBelow="0" summaryRight="0"/>
  </sheetPr>
  <dimension ref="A1:Q53"/>
  <sheetViews>
    <sheetView topLeftCell="A16" zoomScale="60" zoomScaleNormal="60" workbookViewId="0">
      <selection activeCell="N39" sqref="N39"/>
    </sheetView>
  </sheetViews>
  <sheetFormatPr defaultColWidth="14.453125" defaultRowHeight="15.75" customHeight="1" x14ac:dyDescent="0.25"/>
  <cols>
    <col min="1" max="9" width="14.453125" style="29"/>
    <col min="10" max="10" width="14.453125" style="29" customWidth="1"/>
    <col min="11" max="16384" width="14.453125" style="29"/>
  </cols>
  <sheetData>
    <row r="1" spans="1:16" ht="15.7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16" ht="15.75" customHeight="1" x14ac:dyDescent="0.3">
      <c r="A2" s="28">
        <v>1</v>
      </c>
      <c r="B2" s="30">
        <v>3302.99</v>
      </c>
      <c r="C2" s="31">
        <v>0</v>
      </c>
      <c r="D2" s="31">
        <v>0</v>
      </c>
      <c r="E2" s="31">
        <v>0</v>
      </c>
      <c r="F2" s="32">
        <v>0</v>
      </c>
      <c r="G2" s="33">
        <v>39.799999999999997</v>
      </c>
      <c r="H2" s="28">
        <v>1</v>
      </c>
      <c r="J2" s="42" t="s">
        <v>14</v>
      </c>
      <c r="K2" s="43"/>
      <c r="L2" s="44"/>
    </row>
    <row r="3" spans="1:16" ht="12.5" x14ac:dyDescent="0.25">
      <c r="A3" s="28">
        <v>2</v>
      </c>
      <c r="B3" s="30">
        <v>2706.27</v>
      </c>
      <c r="C3" s="31">
        <v>0</v>
      </c>
      <c r="D3" s="31">
        <v>0</v>
      </c>
      <c r="E3" s="31">
        <v>0</v>
      </c>
      <c r="F3" s="32">
        <v>0</v>
      </c>
      <c r="G3" s="33">
        <v>37.299999999999997</v>
      </c>
      <c r="H3" s="28">
        <v>0</v>
      </c>
      <c r="J3" s="35">
        <v>1</v>
      </c>
      <c r="K3" s="36" t="s">
        <v>15</v>
      </c>
      <c r="L3" s="37"/>
      <c r="M3" s="34"/>
      <c r="N3" s="34"/>
      <c r="O3" s="34"/>
      <c r="P3" s="34"/>
    </row>
    <row r="4" spans="1:16" ht="15.75" customHeight="1" x14ac:dyDescent="0.25">
      <c r="A4" s="28">
        <v>3</v>
      </c>
      <c r="B4" s="30">
        <v>2330.41</v>
      </c>
      <c r="C4" s="31">
        <v>0</v>
      </c>
      <c r="D4" s="31">
        <v>0</v>
      </c>
      <c r="E4" s="31">
        <v>0</v>
      </c>
      <c r="F4" s="32">
        <v>0</v>
      </c>
      <c r="G4" s="33">
        <v>38.6</v>
      </c>
      <c r="H4" s="28">
        <v>0</v>
      </c>
      <c r="J4" s="35">
        <v>0.7</v>
      </c>
      <c r="K4" s="36" t="s">
        <v>16</v>
      </c>
      <c r="L4" s="37"/>
    </row>
    <row r="5" spans="1:16" ht="15.75" customHeight="1" x14ac:dyDescent="0.25">
      <c r="A5" s="28">
        <v>4</v>
      </c>
      <c r="B5" s="30">
        <v>2351.63</v>
      </c>
      <c r="C5" s="31">
        <v>0</v>
      </c>
      <c r="D5" s="31">
        <v>0</v>
      </c>
      <c r="E5" s="31">
        <v>0</v>
      </c>
      <c r="F5" s="32">
        <v>0</v>
      </c>
      <c r="G5" s="33">
        <v>32.299999999999997</v>
      </c>
      <c r="H5" s="28">
        <v>0</v>
      </c>
      <c r="J5" s="35">
        <v>0.5</v>
      </c>
      <c r="K5" s="36" t="s">
        <v>17</v>
      </c>
      <c r="L5" s="37"/>
    </row>
    <row r="6" spans="1:16" ht="15.75" customHeight="1" x14ac:dyDescent="0.25">
      <c r="A6" s="28">
        <v>5</v>
      </c>
      <c r="B6" s="30">
        <v>2398.48</v>
      </c>
      <c r="C6" s="31">
        <v>0</v>
      </c>
      <c r="D6" s="31">
        <v>10</v>
      </c>
      <c r="E6" s="31">
        <v>0</v>
      </c>
      <c r="F6" s="32">
        <v>0</v>
      </c>
      <c r="G6" s="33">
        <v>34.9</v>
      </c>
      <c r="H6" s="28">
        <v>0</v>
      </c>
      <c r="J6" s="35">
        <v>0.3</v>
      </c>
      <c r="K6" s="36" t="s">
        <v>18</v>
      </c>
      <c r="L6" s="37"/>
    </row>
    <row r="7" spans="1:16" ht="15.75" customHeight="1" x14ac:dyDescent="0.25">
      <c r="A7" s="28">
        <v>6</v>
      </c>
      <c r="B7" s="30">
        <v>2611.66</v>
      </c>
      <c r="C7" s="31">
        <v>0</v>
      </c>
      <c r="D7" s="31">
        <v>10</v>
      </c>
      <c r="E7" s="31">
        <v>0</v>
      </c>
      <c r="F7" s="32">
        <v>0</v>
      </c>
      <c r="G7" s="33">
        <v>38.700000000000003</v>
      </c>
      <c r="H7" s="28">
        <v>0</v>
      </c>
      <c r="J7" s="38">
        <v>0</v>
      </c>
      <c r="K7" s="36" t="s">
        <v>19</v>
      </c>
      <c r="L7" s="37"/>
    </row>
    <row r="8" spans="1:16" ht="15.75" customHeight="1" x14ac:dyDescent="0.25">
      <c r="A8" s="28">
        <v>7</v>
      </c>
      <c r="B8" s="30">
        <v>2557.31</v>
      </c>
      <c r="C8" s="31">
        <v>0</v>
      </c>
      <c r="D8" s="31">
        <v>10</v>
      </c>
      <c r="E8" s="31">
        <v>0</v>
      </c>
      <c r="F8" s="32">
        <v>0</v>
      </c>
      <c r="G8" s="33">
        <v>35.1</v>
      </c>
      <c r="H8" s="28">
        <v>0</v>
      </c>
      <c r="J8" s="38">
        <v>-0.3</v>
      </c>
      <c r="K8" s="36" t="s">
        <v>20</v>
      </c>
      <c r="L8" s="37"/>
    </row>
    <row r="9" spans="1:16" ht="15.75" customHeight="1" x14ac:dyDescent="0.25">
      <c r="A9" s="28">
        <v>8</v>
      </c>
      <c r="B9" s="30">
        <v>3250.96</v>
      </c>
      <c r="C9" s="31">
        <v>0</v>
      </c>
      <c r="D9" s="31">
        <v>10</v>
      </c>
      <c r="E9" s="31">
        <v>0</v>
      </c>
      <c r="F9" s="32">
        <v>0</v>
      </c>
      <c r="G9" s="33">
        <v>34.4</v>
      </c>
      <c r="H9" s="28">
        <v>1</v>
      </c>
      <c r="J9" s="38">
        <v>-0.5</v>
      </c>
      <c r="K9" s="36" t="s">
        <v>21</v>
      </c>
      <c r="L9" s="37"/>
    </row>
    <row r="10" spans="1:16" ht="15.75" customHeight="1" x14ac:dyDescent="0.25">
      <c r="A10" s="28">
        <v>9</v>
      </c>
      <c r="B10" s="30">
        <v>2802.04</v>
      </c>
      <c r="C10" s="31">
        <v>0</v>
      </c>
      <c r="D10" s="31">
        <v>10</v>
      </c>
      <c r="E10" s="31">
        <v>0</v>
      </c>
      <c r="F10" s="32">
        <v>0</v>
      </c>
      <c r="G10" s="33">
        <v>37.9</v>
      </c>
      <c r="H10" s="28">
        <v>0</v>
      </c>
      <c r="J10" s="38">
        <v>-0.7</v>
      </c>
      <c r="K10" s="36" t="s">
        <v>22</v>
      </c>
      <c r="L10" s="37"/>
    </row>
    <row r="11" spans="1:16" ht="15.75" customHeight="1" x14ac:dyDescent="0.25">
      <c r="A11" s="28">
        <v>10</v>
      </c>
      <c r="B11" s="30">
        <v>2881.28</v>
      </c>
      <c r="C11" s="31">
        <v>0</v>
      </c>
      <c r="D11" s="31">
        <v>15</v>
      </c>
      <c r="E11" s="31">
        <v>0</v>
      </c>
      <c r="F11" s="32">
        <v>0</v>
      </c>
      <c r="G11" s="33">
        <v>40.6</v>
      </c>
      <c r="H11" s="28">
        <v>0</v>
      </c>
      <c r="J11" s="39">
        <v>-1</v>
      </c>
      <c r="K11" s="40" t="s">
        <v>23</v>
      </c>
      <c r="L11" s="41"/>
    </row>
    <row r="12" spans="1:16" ht="15.75" customHeight="1" x14ac:dyDescent="0.25">
      <c r="A12" s="28">
        <v>11</v>
      </c>
      <c r="B12" s="30">
        <v>2734.97</v>
      </c>
      <c r="C12" s="31">
        <v>0</v>
      </c>
      <c r="D12" s="31">
        <v>15</v>
      </c>
      <c r="E12" s="31">
        <v>0</v>
      </c>
      <c r="F12" s="32">
        <v>0</v>
      </c>
      <c r="G12" s="33">
        <v>46.1</v>
      </c>
      <c r="H12" s="28">
        <v>0</v>
      </c>
    </row>
    <row r="13" spans="1:16" ht="15.75" customHeight="1" x14ac:dyDescent="0.25">
      <c r="A13" s="28">
        <v>12</v>
      </c>
      <c r="B13" s="30">
        <v>3580.57</v>
      </c>
      <c r="C13" s="31">
        <v>0</v>
      </c>
      <c r="D13" s="31">
        <v>15</v>
      </c>
      <c r="E13" s="31">
        <v>0</v>
      </c>
      <c r="F13" s="32">
        <v>0</v>
      </c>
      <c r="G13" s="33">
        <v>43.6</v>
      </c>
      <c r="H13" s="28">
        <v>1</v>
      </c>
    </row>
    <row r="14" spans="1:16" ht="15.75" customHeight="1" x14ac:dyDescent="0.25">
      <c r="A14" s="28">
        <v>13</v>
      </c>
      <c r="B14" s="30">
        <v>3581.54</v>
      </c>
      <c r="C14" s="31">
        <v>0</v>
      </c>
      <c r="D14" s="31">
        <v>15</v>
      </c>
      <c r="E14" s="31">
        <v>0</v>
      </c>
      <c r="F14" s="32">
        <v>0</v>
      </c>
      <c r="G14" s="33">
        <v>41.9</v>
      </c>
      <c r="H14" s="28">
        <v>1</v>
      </c>
      <c r="J14" s="45" t="s">
        <v>24</v>
      </c>
      <c r="K14" s="45"/>
      <c r="L14" s="45"/>
      <c r="M14" s="29">
        <f>CORREL(B2:B53,G2:G53)</f>
        <v>0.81847658683463131</v>
      </c>
    </row>
    <row r="15" spans="1:16" ht="15.75" customHeight="1" x14ac:dyDescent="0.25">
      <c r="A15" s="28">
        <v>14</v>
      </c>
      <c r="B15" s="30">
        <v>2962.99</v>
      </c>
      <c r="C15" s="31">
        <v>0</v>
      </c>
      <c r="D15" s="31">
        <v>15</v>
      </c>
      <c r="E15" s="31">
        <v>0</v>
      </c>
      <c r="F15" s="32">
        <v>0</v>
      </c>
      <c r="G15" s="33">
        <v>45.1</v>
      </c>
      <c r="H15" s="28">
        <v>0</v>
      </c>
    </row>
    <row r="16" spans="1:16" ht="15.75" customHeight="1" x14ac:dyDescent="0.25">
      <c r="A16" s="28">
        <v>15</v>
      </c>
      <c r="B16" s="30">
        <v>2510.8200000000002</v>
      </c>
      <c r="C16" s="31">
        <v>0</v>
      </c>
      <c r="D16" s="31">
        <v>15</v>
      </c>
      <c r="E16" s="31">
        <v>0</v>
      </c>
      <c r="F16" s="32">
        <v>0</v>
      </c>
      <c r="G16" s="33">
        <v>48</v>
      </c>
      <c r="H16" s="28">
        <v>0</v>
      </c>
    </row>
    <row r="17" spans="1:8" ht="15.75" customHeight="1" x14ac:dyDescent="0.25">
      <c r="A17" s="28">
        <v>16</v>
      </c>
      <c r="B17" s="30">
        <v>2523.34</v>
      </c>
      <c r="C17" s="31">
        <v>0</v>
      </c>
      <c r="D17" s="31">
        <v>15</v>
      </c>
      <c r="E17" s="31">
        <v>0</v>
      </c>
      <c r="F17" s="32">
        <v>0.5</v>
      </c>
      <c r="G17" s="33">
        <v>45.7</v>
      </c>
      <c r="H17" s="28">
        <v>0</v>
      </c>
    </row>
    <row r="18" spans="1:8" ht="15.75" customHeight="1" x14ac:dyDescent="0.25">
      <c r="A18" s="28">
        <v>17</v>
      </c>
      <c r="B18" s="30">
        <v>2708.6</v>
      </c>
      <c r="C18" s="31">
        <v>0</v>
      </c>
      <c r="D18" s="31">
        <v>15</v>
      </c>
      <c r="E18" s="31">
        <v>0</v>
      </c>
      <c r="F18" s="32">
        <v>0.5</v>
      </c>
      <c r="G18" s="33">
        <v>45</v>
      </c>
      <c r="H18" s="28">
        <v>0</v>
      </c>
    </row>
    <row r="19" spans="1:8" ht="15.75" customHeight="1" x14ac:dyDescent="0.25">
      <c r="A19" s="28">
        <v>18</v>
      </c>
      <c r="B19" s="30">
        <v>2459.0300000000002</v>
      </c>
      <c r="C19" s="31">
        <v>0</v>
      </c>
      <c r="D19" s="31">
        <v>20</v>
      </c>
      <c r="E19" s="31">
        <v>0</v>
      </c>
      <c r="F19" s="32">
        <v>0.5</v>
      </c>
      <c r="G19" s="33">
        <v>50.2</v>
      </c>
      <c r="H19" s="28">
        <v>0</v>
      </c>
    </row>
    <row r="20" spans="1:8" ht="15.75" customHeight="1" x14ac:dyDescent="0.25">
      <c r="A20" s="28">
        <v>19</v>
      </c>
      <c r="B20" s="30">
        <v>3429.26</v>
      </c>
      <c r="C20" s="31">
        <v>0</v>
      </c>
      <c r="D20" s="31">
        <v>20</v>
      </c>
      <c r="E20" s="31">
        <v>0</v>
      </c>
      <c r="F20" s="32">
        <v>0.5</v>
      </c>
      <c r="G20" s="33">
        <v>50.2</v>
      </c>
      <c r="H20" s="28">
        <v>1</v>
      </c>
    </row>
    <row r="21" spans="1:8" ht="15.75" customHeight="1" x14ac:dyDescent="0.25">
      <c r="A21" s="28">
        <v>20</v>
      </c>
      <c r="B21" s="30">
        <v>2707.15</v>
      </c>
      <c r="C21" s="31">
        <v>0</v>
      </c>
      <c r="D21" s="31">
        <v>20</v>
      </c>
      <c r="E21" s="31">
        <v>0</v>
      </c>
      <c r="F21" s="32">
        <v>0.5</v>
      </c>
      <c r="G21" s="33">
        <v>52.8</v>
      </c>
      <c r="H21" s="28">
        <v>0</v>
      </c>
    </row>
    <row r="22" spans="1:8" ht="15.75" customHeight="1" x14ac:dyDescent="0.25">
      <c r="A22" s="28">
        <v>21</v>
      </c>
      <c r="B22" s="30">
        <v>2658.95</v>
      </c>
      <c r="C22" s="31">
        <v>0</v>
      </c>
      <c r="D22" s="31">
        <v>20</v>
      </c>
      <c r="E22" s="31">
        <v>0</v>
      </c>
      <c r="F22" s="32">
        <v>0.5</v>
      </c>
      <c r="G22" s="33">
        <v>55.4</v>
      </c>
      <c r="H22" s="28">
        <v>0</v>
      </c>
    </row>
    <row r="23" spans="1:8" ht="15.75" customHeight="1" x14ac:dyDescent="0.25">
      <c r="A23" s="28">
        <v>22</v>
      </c>
      <c r="B23" s="30">
        <v>2848.53</v>
      </c>
      <c r="C23" s="31">
        <v>0</v>
      </c>
      <c r="D23" s="31">
        <v>20</v>
      </c>
      <c r="E23" s="31">
        <v>0</v>
      </c>
      <c r="F23" s="32">
        <v>0.5</v>
      </c>
      <c r="G23" s="33">
        <v>61.7</v>
      </c>
      <c r="H23" s="28">
        <v>0</v>
      </c>
    </row>
    <row r="24" spans="1:8" ht="15.75" customHeight="1" x14ac:dyDescent="0.25">
      <c r="A24" s="28">
        <v>23</v>
      </c>
      <c r="B24" s="30">
        <v>2801.63</v>
      </c>
      <c r="C24" s="31">
        <v>0</v>
      </c>
      <c r="D24" s="31">
        <v>20</v>
      </c>
      <c r="E24" s="31">
        <v>0</v>
      </c>
      <c r="F24" s="32">
        <v>0.5</v>
      </c>
      <c r="G24" s="33">
        <v>64.7</v>
      </c>
      <c r="H24" s="28">
        <v>0</v>
      </c>
    </row>
    <row r="25" spans="1:8" ht="15.75" customHeight="1" x14ac:dyDescent="0.25">
      <c r="A25" s="28">
        <v>24</v>
      </c>
      <c r="B25" s="30">
        <v>4645.67</v>
      </c>
      <c r="C25" s="31">
        <v>200</v>
      </c>
      <c r="D25" s="31">
        <v>40</v>
      </c>
      <c r="E25" s="31">
        <v>0</v>
      </c>
      <c r="F25" s="32">
        <v>0.5</v>
      </c>
      <c r="G25" s="33">
        <v>67.599999999999994</v>
      </c>
      <c r="H25" s="28">
        <v>1</v>
      </c>
    </row>
    <row r="26" spans="1:8" ht="15.75" customHeight="1" x14ac:dyDescent="0.25">
      <c r="A26" s="28">
        <v>25</v>
      </c>
      <c r="B26" s="30">
        <v>4034.12</v>
      </c>
      <c r="C26" s="31">
        <v>200</v>
      </c>
      <c r="D26" s="31">
        <v>40</v>
      </c>
      <c r="E26" s="31">
        <v>0</v>
      </c>
      <c r="F26" s="32">
        <v>0.5</v>
      </c>
      <c r="G26" s="33">
        <v>66.3</v>
      </c>
      <c r="H26" s="28">
        <v>0</v>
      </c>
    </row>
    <row r="27" spans="1:8" ht="15.75" customHeight="1" x14ac:dyDescent="0.25">
      <c r="A27" s="28">
        <v>26</v>
      </c>
      <c r="B27" s="30">
        <v>4510.32</v>
      </c>
      <c r="C27" s="31">
        <v>200</v>
      </c>
      <c r="D27" s="31">
        <v>40</v>
      </c>
      <c r="E27" s="30">
        <v>70</v>
      </c>
      <c r="F27" s="32">
        <v>0.5</v>
      </c>
      <c r="G27" s="33">
        <v>74.400000000000006</v>
      </c>
      <c r="H27" s="28">
        <v>0</v>
      </c>
    </row>
    <row r="28" spans="1:8" ht="15.75" customHeight="1" x14ac:dyDescent="0.25">
      <c r="A28" s="28">
        <v>27</v>
      </c>
      <c r="B28" s="30">
        <v>4436.8999999999996</v>
      </c>
      <c r="C28" s="31">
        <v>200</v>
      </c>
      <c r="D28" s="31">
        <v>50</v>
      </c>
      <c r="E28" s="30">
        <v>70</v>
      </c>
      <c r="F28" s="32">
        <v>0.5</v>
      </c>
      <c r="G28" s="33">
        <v>75.400000000000006</v>
      </c>
      <c r="H28" s="28">
        <v>0</v>
      </c>
    </row>
    <row r="29" spans="1:8" ht="15.75" customHeight="1" x14ac:dyDescent="0.25">
      <c r="A29" s="28">
        <v>28</v>
      </c>
      <c r="B29" s="30">
        <v>5427.97</v>
      </c>
      <c r="C29" s="31">
        <v>200</v>
      </c>
      <c r="D29" s="31">
        <v>50</v>
      </c>
      <c r="E29" s="30">
        <v>70</v>
      </c>
      <c r="F29" s="32">
        <v>0.5</v>
      </c>
      <c r="G29" s="33">
        <v>77.099999999999994</v>
      </c>
      <c r="H29" s="28">
        <v>1</v>
      </c>
    </row>
    <row r="30" spans="1:8" ht="15.75" customHeight="1" x14ac:dyDescent="0.25">
      <c r="A30" s="28">
        <v>29</v>
      </c>
      <c r="B30" s="30">
        <v>4758.76</v>
      </c>
      <c r="C30" s="31">
        <v>200</v>
      </c>
      <c r="D30" s="31">
        <v>50</v>
      </c>
      <c r="E30" s="30">
        <v>70</v>
      </c>
      <c r="F30" s="32">
        <v>0.5</v>
      </c>
      <c r="G30" s="33">
        <v>75.400000000000006</v>
      </c>
      <c r="H30" s="28">
        <v>0</v>
      </c>
    </row>
    <row r="31" spans="1:8" ht="15.75" customHeight="1" x14ac:dyDescent="0.25">
      <c r="A31" s="28">
        <v>30</v>
      </c>
      <c r="B31" s="30">
        <v>4773.62</v>
      </c>
      <c r="C31" s="31">
        <v>200</v>
      </c>
      <c r="D31" s="31">
        <v>50</v>
      </c>
      <c r="E31" s="30">
        <v>140</v>
      </c>
      <c r="F31" s="32">
        <v>0.5</v>
      </c>
      <c r="G31" s="33">
        <v>79.599999999999994</v>
      </c>
      <c r="H31" s="28">
        <v>0</v>
      </c>
    </row>
    <row r="32" spans="1:8" ht="15.75" customHeight="1" x14ac:dyDescent="0.25">
      <c r="A32" s="28">
        <v>31</v>
      </c>
      <c r="B32" s="30">
        <v>4866.54</v>
      </c>
      <c r="C32" s="31">
        <v>200</v>
      </c>
      <c r="D32" s="31">
        <v>50</v>
      </c>
      <c r="E32" s="30">
        <v>140</v>
      </c>
      <c r="F32" s="32">
        <v>0.5</v>
      </c>
      <c r="G32" s="33">
        <v>80.2</v>
      </c>
      <c r="H32" s="28">
        <v>0</v>
      </c>
    </row>
    <row r="33" spans="1:17" ht="15.75" customHeight="1" x14ac:dyDescent="0.35">
      <c r="A33" s="28">
        <v>32</v>
      </c>
      <c r="B33" s="30">
        <v>4846.53</v>
      </c>
      <c r="C33" s="31">
        <v>200</v>
      </c>
      <c r="D33" s="31">
        <v>40</v>
      </c>
      <c r="E33" s="30">
        <v>140</v>
      </c>
      <c r="F33" s="32">
        <v>0.5</v>
      </c>
      <c r="G33" s="33">
        <v>75.900000000000006</v>
      </c>
      <c r="H33" s="28">
        <v>0</v>
      </c>
      <c r="J33" s="46" t="s">
        <v>25</v>
      </c>
      <c r="K33" s="47"/>
      <c r="L33" s="47"/>
      <c r="M33" s="47"/>
      <c r="N33" s="47"/>
      <c r="O33" s="47"/>
      <c r="P33" s="47"/>
      <c r="Q33" s="48"/>
    </row>
    <row r="34" spans="1:17" ht="15.75" customHeight="1" x14ac:dyDescent="0.25">
      <c r="A34" s="28">
        <v>33</v>
      </c>
      <c r="B34" s="30">
        <v>5209.8999999999996</v>
      </c>
      <c r="C34" s="31">
        <v>200</v>
      </c>
      <c r="D34" s="31">
        <v>40</v>
      </c>
      <c r="E34" s="30">
        <v>140</v>
      </c>
      <c r="F34" s="32">
        <v>-0.2</v>
      </c>
      <c r="G34" s="33">
        <v>77.3</v>
      </c>
      <c r="H34" s="28">
        <v>0</v>
      </c>
      <c r="J34" s="49"/>
      <c r="K34" s="50"/>
      <c r="L34" s="50"/>
      <c r="M34" s="50"/>
      <c r="N34" s="50"/>
      <c r="O34" s="50"/>
      <c r="P34" s="50"/>
      <c r="Q34" s="37"/>
    </row>
    <row r="35" spans="1:17" ht="15.75" customHeight="1" x14ac:dyDescent="0.25">
      <c r="A35" s="28">
        <v>34</v>
      </c>
      <c r="B35" s="30">
        <v>4831.16</v>
      </c>
      <c r="C35" s="31">
        <v>200</v>
      </c>
      <c r="D35" s="31">
        <v>40</v>
      </c>
      <c r="E35" s="30">
        <v>35</v>
      </c>
      <c r="F35" s="32">
        <v>-0.2</v>
      </c>
      <c r="G35" s="33">
        <v>72.7</v>
      </c>
      <c r="H35" s="28">
        <v>0</v>
      </c>
      <c r="J35" s="49"/>
      <c r="K35" s="51" t="s">
        <v>1</v>
      </c>
      <c r="L35" s="51" t="s">
        <v>2</v>
      </c>
      <c r="M35" s="51" t="s">
        <v>3</v>
      </c>
      <c r="N35" s="51" t="s">
        <v>4</v>
      </c>
      <c r="O35" s="51" t="s">
        <v>5</v>
      </c>
      <c r="P35" s="51" t="s">
        <v>6</v>
      </c>
      <c r="Q35" s="52" t="s">
        <v>7</v>
      </c>
    </row>
    <row r="36" spans="1:17" ht="15.75" customHeight="1" x14ac:dyDescent="0.25">
      <c r="A36" s="28">
        <v>35</v>
      </c>
      <c r="B36" s="30">
        <v>4999.6400000000003</v>
      </c>
      <c r="C36" s="31">
        <v>200</v>
      </c>
      <c r="D36" s="31">
        <v>40</v>
      </c>
      <c r="E36" s="30">
        <v>35</v>
      </c>
      <c r="F36" s="32">
        <v>-0.2</v>
      </c>
      <c r="G36" s="33">
        <v>76.7</v>
      </c>
      <c r="H36" s="28">
        <v>0</v>
      </c>
      <c r="J36" s="53" t="s">
        <v>1</v>
      </c>
      <c r="K36" s="50">
        <f>CORREL(B2:B53,B2:B53)</f>
        <v>1</v>
      </c>
      <c r="L36" s="54">
        <f>CORREL($B$2:$B$53,C2:C53)</f>
        <v>0.84717762910212235</v>
      </c>
      <c r="M36" s="54">
        <f>CORREL($B$2:$B$53,D2:D53)</f>
        <v>0.81820499867919971</v>
      </c>
      <c r="N36" s="54">
        <f>CORREL($B$2:$B$53,E2:E53)</f>
        <v>0.7437121794461875</v>
      </c>
      <c r="O36" s="54">
        <f>CORREL($B$2:$B$53,F2:F53)</f>
        <v>0.17101780979891257</v>
      </c>
      <c r="P36" s="54">
        <f>CORREL($B$2:$B$53,G2:G53)</f>
        <v>0.81847658683463131</v>
      </c>
      <c r="Q36" s="55">
        <f>CORREL($B$2:$B$53,H2:H53)</f>
        <v>0.23427626896412151</v>
      </c>
    </row>
    <row r="37" spans="1:17" ht="15.75" customHeight="1" x14ac:dyDescent="0.25">
      <c r="A37" s="28">
        <v>36</v>
      </c>
      <c r="B37" s="30">
        <v>4073.66</v>
      </c>
      <c r="C37" s="31">
        <v>0</v>
      </c>
      <c r="D37" s="31">
        <v>20</v>
      </c>
      <c r="E37" s="30">
        <v>35</v>
      </c>
      <c r="F37" s="32">
        <v>-0.2</v>
      </c>
      <c r="G37" s="33">
        <v>72.7</v>
      </c>
      <c r="H37" s="28">
        <v>0</v>
      </c>
      <c r="J37" s="53" t="s">
        <v>2</v>
      </c>
      <c r="K37" s="50"/>
      <c r="L37" s="50">
        <f>CORREL($C$2:$C$53,C2:C53)</f>
        <v>1</v>
      </c>
      <c r="M37" s="54">
        <f>CORREL($C$2:$C$53,D2:D53)</f>
        <v>0.89678091458947196</v>
      </c>
      <c r="N37" s="54">
        <f>CORREL($C$2:$C$53,E2:E53)</f>
        <v>0.77462068290289843</v>
      </c>
      <c r="O37" s="54">
        <f>CORREL($C$2:$C$53,F2:F53)</f>
        <v>0.43627547546127593</v>
      </c>
      <c r="P37" s="54">
        <f>CORREL($C$2:$C$53,G2:G53)</f>
        <v>0.74838821908419517</v>
      </c>
      <c r="Q37" s="55">
        <f>CORREL($C$2:$C$53,H2:H53)</f>
        <v>-3.5634832254989909E-2</v>
      </c>
    </row>
    <row r="38" spans="1:17" ht="15.75" customHeight="1" x14ac:dyDescent="0.25">
      <c r="A38" s="28">
        <v>37</v>
      </c>
      <c r="B38" s="30">
        <v>3885.19</v>
      </c>
      <c r="C38" s="31">
        <v>0</v>
      </c>
      <c r="D38" s="31">
        <v>20</v>
      </c>
      <c r="E38" s="30">
        <v>35</v>
      </c>
      <c r="F38" s="32">
        <v>-0.2</v>
      </c>
      <c r="G38" s="33">
        <v>71.7</v>
      </c>
      <c r="H38" s="28">
        <v>0</v>
      </c>
      <c r="J38" s="53" t="s">
        <v>3</v>
      </c>
      <c r="K38" s="50"/>
      <c r="L38" s="50"/>
      <c r="M38" s="50">
        <f>CORREL($D$2:$D$53,D2:D53)</f>
        <v>1.0000000000000002</v>
      </c>
      <c r="N38" s="54">
        <f>CORREL($D$2:$D$53,E2:E53)</f>
        <v>0.7472065773083989</v>
      </c>
      <c r="O38" s="54">
        <f>CORREL($D$2:$D$53,F2:F53)</f>
        <v>0.54717414704722267</v>
      </c>
      <c r="P38" s="54">
        <f>CORREL($D$2:$D$53,G2:G53)</f>
        <v>0.8809662211299254</v>
      </c>
      <c r="Q38" s="55">
        <f>CORREL($D$2:$D$53,H2:H53)</f>
        <v>-8.5106449634699016E-2</v>
      </c>
    </row>
    <row r="39" spans="1:17" ht="15.75" customHeight="1" x14ac:dyDescent="0.25">
      <c r="A39" s="28">
        <v>38</v>
      </c>
      <c r="B39" s="30">
        <v>3395.17</v>
      </c>
      <c r="C39" s="31">
        <v>0</v>
      </c>
      <c r="D39" s="31">
        <v>20</v>
      </c>
      <c r="E39" s="31">
        <v>0</v>
      </c>
      <c r="F39" s="32">
        <v>-0.2</v>
      </c>
      <c r="G39" s="33">
        <v>64.5</v>
      </c>
      <c r="H39" s="28">
        <v>0</v>
      </c>
      <c r="J39" s="53" t="s">
        <v>4</v>
      </c>
      <c r="K39" s="50"/>
      <c r="L39" s="50"/>
      <c r="M39" s="50"/>
      <c r="N39" s="54">
        <f>CORREL($E$2:$E$53,E2:E53)</f>
        <v>1</v>
      </c>
      <c r="O39" s="54">
        <f>CORREL($E$2:$E$53,F2:F53)</f>
        <v>0.33348438053538382</v>
      </c>
      <c r="P39" s="54">
        <f>CORREL($E$2:$E$53,G2:G53)</f>
        <v>0.69920048833366155</v>
      </c>
      <c r="Q39" s="55">
        <f>CORREL($E$2:$E$53,H2:H53)</f>
        <v>-0.14345114601325779</v>
      </c>
    </row>
    <row r="40" spans="1:17" ht="15.75" customHeight="1" x14ac:dyDescent="0.25">
      <c r="A40" s="28">
        <v>39</v>
      </c>
      <c r="B40" s="30">
        <v>3543.52</v>
      </c>
      <c r="C40" s="31">
        <v>0</v>
      </c>
      <c r="D40" s="31">
        <v>20</v>
      </c>
      <c r="E40" s="31">
        <v>0</v>
      </c>
      <c r="F40" s="32">
        <v>-0.2</v>
      </c>
      <c r="G40" s="33">
        <v>62.5</v>
      </c>
      <c r="H40" s="28">
        <v>0</v>
      </c>
      <c r="J40" s="53" t="s">
        <v>5</v>
      </c>
      <c r="K40" s="50"/>
      <c r="L40" s="50"/>
      <c r="M40" s="50"/>
      <c r="N40" s="54"/>
      <c r="O40" s="54">
        <f>CORREL($F$2:$F$53,F2:F53)</f>
        <v>1</v>
      </c>
      <c r="P40" s="54">
        <f>CORREL($F$2:$F$53,G2:G53)</f>
        <v>0.3226700231920786</v>
      </c>
      <c r="Q40" s="55">
        <f>CORREL($F$2:$F$53,H2:H53)</f>
        <v>5.6419125187603617E-3</v>
      </c>
    </row>
    <row r="41" spans="1:17" ht="15.75" customHeight="1" x14ac:dyDescent="0.25">
      <c r="A41" s="28">
        <v>40</v>
      </c>
      <c r="B41" s="30">
        <v>3318.82</v>
      </c>
      <c r="C41" s="31">
        <v>0</v>
      </c>
      <c r="D41" s="31">
        <v>20</v>
      </c>
      <c r="E41" s="31">
        <v>0</v>
      </c>
      <c r="F41" s="32">
        <v>-0.2</v>
      </c>
      <c r="G41" s="33">
        <v>65.5</v>
      </c>
      <c r="H41" s="28">
        <v>0</v>
      </c>
      <c r="J41" s="53" t="s">
        <v>6</v>
      </c>
      <c r="K41" s="50"/>
      <c r="L41" s="50"/>
      <c r="M41" s="50"/>
      <c r="N41" s="54"/>
      <c r="O41" s="54"/>
      <c r="P41" s="54">
        <f>CORREL($G$2:$G$53,G2:G53)</f>
        <v>1</v>
      </c>
      <c r="Q41" s="55">
        <f>CORREL($G$2:$G$53,H2:H53)</f>
        <v>-0.18258285264602153</v>
      </c>
    </row>
    <row r="42" spans="1:17" ht="15.75" customHeight="1" x14ac:dyDescent="0.25">
      <c r="A42" s="28">
        <v>41</v>
      </c>
      <c r="B42" s="30">
        <v>3439.85</v>
      </c>
      <c r="C42" s="31">
        <v>0</v>
      </c>
      <c r="D42" s="31">
        <v>15</v>
      </c>
      <c r="E42" s="31">
        <v>0</v>
      </c>
      <c r="F42" s="32">
        <v>-0.2</v>
      </c>
      <c r="G42" s="33">
        <v>60.9</v>
      </c>
      <c r="H42" s="28">
        <v>0</v>
      </c>
      <c r="J42" s="56" t="s">
        <v>7</v>
      </c>
      <c r="K42" s="57"/>
      <c r="L42" s="57"/>
      <c r="M42" s="57"/>
      <c r="N42" s="57"/>
      <c r="O42" s="57"/>
      <c r="P42" s="57"/>
      <c r="Q42" s="58">
        <f>CORREL(H2:H53,H2:H53)</f>
        <v>1.0000000000000002</v>
      </c>
    </row>
    <row r="43" spans="1:17" ht="15.75" customHeight="1" x14ac:dyDescent="0.25">
      <c r="A43" s="28">
        <v>42</v>
      </c>
      <c r="B43" s="30">
        <v>3396.71</v>
      </c>
      <c r="C43" s="31">
        <v>0</v>
      </c>
      <c r="D43" s="31">
        <v>15</v>
      </c>
      <c r="E43" s="31">
        <v>0</v>
      </c>
      <c r="F43" s="32">
        <v>-0.2</v>
      </c>
      <c r="G43" s="33">
        <v>58.1</v>
      </c>
      <c r="H43" s="28">
        <v>0</v>
      </c>
    </row>
    <row r="44" spans="1:17" ht="15.75" customHeight="1" x14ac:dyDescent="0.25">
      <c r="A44" s="28">
        <v>43</v>
      </c>
      <c r="B44" s="30">
        <v>3249.66</v>
      </c>
      <c r="C44" s="31">
        <v>0</v>
      </c>
      <c r="D44" s="31">
        <v>15</v>
      </c>
      <c r="E44" s="31">
        <v>0</v>
      </c>
      <c r="F44" s="32">
        <v>-0.2</v>
      </c>
      <c r="G44" s="33">
        <v>61.1</v>
      </c>
      <c r="H44" s="28">
        <v>0</v>
      </c>
    </row>
    <row r="45" spans="1:17" ht="15.75" customHeight="1" x14ac:dyDescent="0.25">
      <c r="A45" s="28">
        <v>44</v>
      </c>
      <c r="B45" s="30">
        <v>2931.35</v>
      </c>
      <c r="C45" s="31">
        <v>0</v>
      </c>
      <c r="D45" s="31">
        <v>15</v>
      </c>
      <c r="E45" s="31">
        <v>0</v>
      </c>
      <c r="F45" s="32">
        <v>-0.2</v>
      </c>
      <c r="G45" s="33">
        <v>50.2</v>
      </c>
      <c r="H45" s="28">
        <v>0</v>
      </c>
    </row>
    <row r="46" spans="1:17" ht="15.75" customHeight="1" x14ac:dyDescent="0.25">
      <c r="A46" s="28">
        <v>45</v>
      </c>
      <c r="B46" s="30">
        <v>3933.05</v>
      </c>
      <c r="C46" s="31">
        <v>0</v>
      </c>
      <c r="D46" s="31">
        <v>10</v>
      </c>
      <c r="E46" s="31">
        <v>0</v>
      </c>
      <c r="F46" s="32">
        <v>-0.2</v>
      </c>
      <c r="G46" s="33">
        <v>50.4</v>
      </c>
      <c r="H46" s="28">
        <v>1</v>
      </c>
    </row>
    <row r="47" spans="1:17" ht="15.75" customHeight="1" x14ac:dyDescent="0.25">
      <c r="A47" s="28">
        <v>46</v>
      </c>
      <c r="B47" s="30">
        <v>3506.81</v>
      </c>
      <c r="C47" s="31">
        <v>0</v>
      </c>
      <c r="D47" s="31">
        <v>10</v>
      </c>
      <c r="E47" s="31">
        <v>0</v>
      </c>
      <c r="F47" s="32">
        <v>-0.2</v>
      </c>
      <c r="G47" s="33">
        <v>55</v>
      </c>
      <c r="H47" s="28">
        <v>0</v>
      </c>
    </row>
    <row r="48" spans="1:17" ht="15.75" customHeight="1" x14ac:dyDescent="0.25">
      <c r="A48" s="28">
        <v>47</v>
      </c>
      <c r="B48" s="30">
        <v>2818.97</v>
      </c>
      <c r="C48" s="31">
        <v>0</v>
      </c>
      <c r="D48" s="31">
        <v>10</v>
      </c>
      <c r="E48" s="31">
        <v>0</v>
      </c>
      <c r="F48" s="32">
        <v>-0.2</v>
      </c>
      <c r="G48" s="33">
        <v>44.4</v>
      </c>
      <c r="H48" s="28">
        <v>0</v>
      </c>
    </row>
    <row r="49" spans="1:8" ht="15.75" customHeight="1" x14ac:dyDescent="0.25">
      <c r="A49" s="28">
        <v>48</v>
      </c>
      <c r="B49" s="30">
        <v>3856.38</v>
      </c>
      <c r="C49" s="31">
        <v>0</v>
      </c>
      <c r="D49" s="31">
        <v>10</v>
      </c>
      <c r="E49" s="31">
        <v>0</v>
      </c>
      <c r="F49" s="32">
        <v>-0.2</v>
      </c>
      <c r="G49" s="33">
        <v>48.5</v>
      </c>
      <c r="H49" s="28">
        <v>1</v>
      </c>
    </row>
    <row r="50" spans="1:8" ht="12.5" x14ac:dyDescent="0.25">
      <c r="A50" s="28">
        <v>49</v>
      </c>
      <c r="B50" s="30">
        <v>3060.15</v>
      </c>
      <c r="C50" s="31">
        <v>0</v>
      </c>
      <c r="D50" s="31">
        <v>0</v>
      </c>
      <c r="E50" s="31">
        <v>0</v>
      </c>
      <c r="F50" s="32">
        <v>-0.2</v>
      </c>
      <c r="G50" s="33">
        <v>44.5</v>
      </c>
      <c r="H50" s="28">
        <v>0</v>
      </c>
    </row>
    <row r="51" spans="1:8" ht="12.5" x14ac:dyDescent="0.25">
      <c r="A51" s="28">
        <v>50</v>
      </c>
      <c r="B51" s="30">
        <v>2761.15</v>
      </c>
      <c r="C51" s="31">
        <v>0</v>
      </c>
      <c r="D51" s="31">
        <v>0</v>
      </c>
      <c r="E51" s="31">
        <v>0</v>
      </c>
      <c r="F51" s="32">
        <v>-0.2</v>
      </c>
      <c r="G51" s="33">
        <v>37.6</v>
      </c>
      <c r="H51" s="28">
        <v>0</v>
      </c>
    </row>
    <row r="52" spans="1:8" ht="12.5" x14ac:dyDescent="0.25">
      <c r="A52" s="28">
        <v>51</v>
      </c>
      <c r="B52" s="30">
        <v>2323.12</v>
      </c>
      <c r="C52" s="31">
        <v>0</v>
      </c>
      <c r="D52" s="31">
        <v>0</v>
      </c>
      <c r="E52" s="31">
        <v>0</v>
      </c>
      <c r="F52" s="32">
        <v>-0.2</v>
      </c>
      <c r="G52" s="33">
        <v>32.799999999999997</v>
      </c>
      <c r="H52" s="28">
        <v>0</v>
      </c>
    </row>
    <row r="53" spans="1:8" ht="12.5" x14ac:dyDescent="0.25">
      <c r="A53" s="28">
        <v>52</v>
      </c>
      <c r="B53" s="30">
        <v>3577.04</v>
      </c>
      <c r="C53" s="31">
        <v>0</v>
      </c>
      <c r="D53" s="31">
        <v>0</v>
      </c>
      <c r="E53" s="31">
        <v>0</v>
      </c>
      <c r="F53" s="32">
        <v>-0.2</v>
      </c>
      <c r="G53" s="33">
        <v>35.9</v>
      </c>
      <c r="H53" s="28">
        <v>1</v>
      </c>
    </row>
  </sheetData>
  <mergeCells count="3">
    <mergeCell ref="J2:L2"/>
    <mergeCell ref="J14:L14"/>
    <mergeCell ref="J33:Q33"/>
  </mergeCells>
  <conditionalFormatting sqref="K36:Q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A62E-0F23-4156-9BE5-DD59759E2080}">
  <sheetPr>
    <outlinePr summaryBelow="0" summaryRight="0"/>
  </sheetPr>
  <dimension ref="A1:AB65"/>
  <sheetViews>
    <sheetView zoomScale="60" zoomScaleNormal="60" workbookViewId="0">
      <selection activeCell="J6" sqref="J6:J7"/>
    </sheetView>
  </sheetViews>
  <sheetFormatPr defaultColWidth="14.453125" defaultRowHeight="15.75" customHeight="1" x14ac:dyDescent="0.25"/>
  <cols>
    <col min="1" max="10" width="14.453125" style="29"/>
    <col min="11" max="11" width="15.90625" style="29" bestFit="1" customWidth="1"/>
    <col min="12" max="12" width="14.90625" style="29" bestFit="1" customWidth="1"/>
    <col min="13" max="17" width="14.54296875" style="29" bestFit="1" customWidth="1"/>
    <col min="18" max="18" width="14.453125" style="29"/>
    <col min="19" max="19" width="21.453125" style="29" bestFit="1" customWidth="1"/>
    <col min="20" max="16384" width="14.453125" style="29"/>
  </cols>
  <sheetData>
    <row r="1" spans="1:28" ht="26" x14ac:dyDescent="0.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S1" s="61" t="s">
        <v>32</v>
      </c>
      <c r="T1" s="62" t="s">
        <v>0</v>
      </c>
      <c r="U1" s="63" t="s">
        <v>31</v>
      </c>
      <c r="V1" s="62" t="s">
        <v>2</v>
      </c>
      <c r="W1" s="62" t="s">
        <v>3</v>
      </c>
      <c r="X1" s="62" t="s">
        <v>4</v>
      </c>
      <c r="Y1" s="62" t="s">
        <v>5</v>
      </c>
      <c r="Z1" s="62" t="s">
        <v>6</v>
      </c>
      <c r="AA1" s="62" t="s">
        <v>7</v>
      </c>
      <c r="AB1" s="62" t="s">
        <v>26</v>
      </c>
    </row>
    <row r="2" spans="1:28" ht="13" x14ac:dyDescent="0.3">
      <c r="A2" s="28">
        <v>1</v>
      </c>
      <c r="B2" s="30">
        <v>3302.99</v>
      </c>
      <c r="C2" s="31">
        <v>0</v>
      </c>
      <c r="D2" s="31">
        <v>0</v>
      </c>
      <c r="E2" s="31">
        <v>0</v>
      </c>
      <c r="F2" s="32">
        <v>0</v>
      </c>
      <c r="G2" s="33">
        <v>39.799999999999997</v>
      </c>
      <c r="H2" s="28">
        <v>1</v>
      </c>
      <c r="S2" s="59"/>
      <c r="T2" s="28">
        <v>1</v>
      </c>
      <c r="U2" s="30">
        <f>SUM(V2:AB2)</f>
        <v>3420.6547622928538</v>
      </c>
      <c r="V2" s="31">
        <f>C2*$P$6</f>
        <v>0</v>
      </c>
      <c r="W2" s="31">
        <f>D2*$O$6</f>
        <v>0</v>
      </c>
      <c r="X2" s="31">
        <f>E2*$N$6</f>
        <v>0</v>
      </c>
      <c r="Y2" s="31">
        <f>F2*$M$6</f>
        <v>0</v>
      </c>
      <c r="Z2" s="31">
        <f>G2*$L$6</f>
        <v>1098.6256207889642</v>
      </c>
      <c r="AA2" s="31">
        <f>H2*$K$6</f>
        <v>804.20996582391831</v>
      </c>
      <c r="AB2" s="60">
        <f>$Q$6</f>
        <v>1517.8191756799711</v>
      </c>
    </row>
    <row r="3" spans="1:28" ht="18" x14ac:dyDescent="0.4">
      <c r="A3" s="28">
        <v>2</v>
      </c>
      <c r="B3" s="30">
        <v>2706.27</v>
      </c>
      <c r="C3" s="31">
        <v>0</v>
      </c>
      <c r="D3" s="31">
        <v>0</v>
      </c>
      <c r="E3" s="31">
        <v>0</v>
      </c>
      <c r="F3" s="32">
        <v>0</v>
      </c>
      <c r="G3" s="33">
        <v>37.299999999999997</v>
      </c>
      <c r="H3" s="28">
        <v>0</v>
      </c>
      <c r="J3" s="67" t="s">
        <v>33</v>
      </c>
      <c r="K3" s="68"/>
      <c r="L3" s="68"/>
      <c r="M3" s="68"/>
      <c r="N3" s="68"/>
      <c r="O3" s="68"/>
      <c r="P3" s="68"/>
      <c r="Q3" s="69"/>
      <c r="T3" s="28">
        <v>2</v>
      </c>
      <c r="U3" s="30">
        <f t="shared" ref="U3:U53" si="0">SUM(V3:AB3)</f>
        <v>2547.4356494344524</v>
      </c>
      <c r="V3" s="31">
        <f>C3*$P$6</f>
        <v>0</v>
      </c>
      <c r="W3" s="31">
        <f>D3*$O$6</f>
        <v>0</v>
      </c>
      <c r="X3" s="31">
        <f>E3*$N$6</f>
        <v>0</v>
      </c>
      <c r="Y3" s="31">
        <f>F3*$M$6</f>
        <v>0</v>
      </c>
      <c r="Z3" s="31">
        <f>G3*$L$6</f>
        <v>1029.6164737544814</v>
      </c>
      <c r="AA3" s="31">
        <f>H3*$K$6</f>
        <v>0</v>
      </c>
      <c r="AB3" s="60">
        <f>$Q$6</f>
        <v>1517.8191756799711</v>
      </c>
    </row>
    <row r="4" spans="1:28" ht="12.5" x14ac:dyDescent="0.25">
      <c r="A4" s="28">
        <v>3</v>
      </c>
      <c r="B4" s="30">
        <v>2330.41</v>
      </c>
      <c r="C4" s="31">
        <v>0</v>
      </c>
      <c r="D4" s="31">
        <v>0</v>
      </c>
      <c r="E4" s="31">
        <v>0</v>
      </c>
      <c r="F4" s="32">
        <v>0</v>
      </c>
      <c r="G4" s="33">
        <v>38.6</v>
      </c>
      <c r="H4" s="28">
        <v>0</v>
      </c>
      <c r="J4" s="49"/>
      <c r="K4" s="50"/>
      <c r="L4" s="50"/>
      <c r="M4" s="50"/>
      <c r="N4" s="50"/>
      <c r="O4" s="50"/>
      <c r="P4" s="50"/>
      <c r="Q4" s="37"/>
      <c r="T4" s="28">
        <v>3</v>
      </c>
      <c r="U4" s="30">
        <f t="shared" si="0"/>
        <v>2583.3204058923839</v>
      </c>
      <c r="V4" s="31">
        <f>C4*$P$6</f>
        <v>0</v>
      </c>
      <c r="W4" s="31">
        <f>D4*$O$6</f>
        <v>0</v>
      </c>
      <c r="X4" s="31">
        <f>E4*$N$6</f>
        <v>0</v>
      </c>
      <c r="Y4" s="31">
        <f>F4*$M$6</f>
        <v>0</v>
      </c>
      <c r="Z4" s="31">
        <f>G4*$L$6</f>
        <v>1065.5012302124126</v>
      </c>
      <c r="AA4" s="31">
        <f>H4*$K$6</f>
        <v>0</v>
      </c>
      <c r="AB4" s="60">
        <f>$Q$6</f>
        <v>1517.8191756799711</v>
      </c>
    </row>
    <row r="5" spans="1:28" ht="13" x14ac:dyDescent="0.25">
      <c r="A5" s="28">
        <v>4</v>
      </c>
      <c r="B5" s="30">
        <v>2351.63</v>
      </c>
      <c r="C5" s="31">
        <v>0</v>
      </c>
      <c r="D5" s="31">
        <v>0</v>
      </c>
      <c r="E5" s="31">
        <v>0</v>
      </c>
      <c r="F5" s="32">
        <v>0</v>
      </c>
      <c r="G5" s="33">
        <v>32.299999999999997</v>
      </c>
      <c r="H5" s="28">
        <v>0</v>
      </c>
      <c r="J5" s="49"/>
      <c r="K5" s="70" t="s">
        <v>7</v>
      </c>
      <c r="L5" s="70" t="s">
        <v>6</v>
      </c>
      <c r="M5" s="70" t="s">
        <v>5</v>
      </c>
      <c r="N5" s="70" t="s">
        <v>4</v>
      </c>
      <c r="O5" s="70" t="s">
        <v>3</v>
      </c>
      <c r="P5" s="70" t="s">
        <v>2</v>
      </c>
      <c r="Q5" s="71" t="s">
        <v>26</v>
      </c>
      <c r="T5" s="28">
        <v>4</v>
      </c>
      <c r="U5" s="30">
        <f t="shared" si="0"/>
        <v>2409.4173553654873</v>
      </c>
      <c r="V5" s="31">
        <f>C5*$P$6</f>
        <v>0</v>
      </c>
      <c r="W5" s="31">
        <f>D5*$O$6</f>
        <v>0</v>
      </c>
      <c r="X5" s="31">
        <f>E5*$N$6</f>
        <v>0</v>
      </c>
      <c r="Y5" s="31">
        <f>F5*$M$6</f>
        <v>0</v>
      </c>
      <c r="Z5" s="31">
        <f>G5*$L$6</f>
        <v>891.59817968551613</v>
      </c>
      <c r="AA5" s="31">
        <f>H5*$K$6</f>
        <v>0</v>
      </c>
      <c r="AB5" s="60">
        <f>$Q$6</f>
        <v>1517.8191756799711</v>
      </c>
    </row>
    <row r="6" spans="1:28" ht="12.5" x14ac:dyDescent="0.25">
      <c r="A6" s="28">
        <v>5</v>
      </c>
      <c r="B6" s="30">
        <v>2398.48</v>
      </c>
      <c r="C6" s="31">
        <v>0</v>
      </c>
      <c r="D6" s="31">
        <v>10</v>
      </c>
      <c r="E6" s="31">
        <v>0</v>
      </c>
      <c r="F6" s="32">
        <v>0</v>
      </c>
      <c r="G6" s="33">
        <v>34.9</v>
      </c>
      <c r="H6" s="28">
        <v>0</v>
      </c>
      <c r="J6" s="72" t="s">
        <v>27</v>
      </c>
      <c r="K6" s="73">
        <v>804.20996582391831</v>
      </c>
      <c r="L6" s="73">
        <v>27.603658813793071</v>
      </c>
      <c r="M6" s="73">
        <v>-751.92529348984044</v>
      </c>
      <c r="N6" s="73">
        <v>3.7100898251693231</v>
      </c>
      <c r="O6" s="73">
        <v>2.7898930069270897</v>
      </c>
      <c r="P6" s="73">
        <v>4.4966315667304091</v>
      </c>
      <c r="Q6" s="74">
        <v>1517.8191756799711</v>
      </c>
      <c r="T6" s="28">
        <v>5</v>
      </c>
      <c r="U6" s="30">
        <f t="shared" si="0"/>
        <v>2509.0857983506203</v>
      </c>
      <c r="V6" s="31">
        <f>C6*$P$6</f>
        <v>0</v>
      </c>
      <c r="W6" s="31">
        <f>D6*$O$6</f>
        <v>27.898930069270897</v>
      </c>
      <c r="X6" s="31">
        <f>E6*$N$6</f>
        <v>0</v>
      </c>
      <c r="Y6" s="31">
        <f>F6*$M$6</f>
        <v>0</v>
      </c>
      <c r="Z6" s="31">
        <f>G6*$L$6</f>
        <v>963.36769260137817</v>
      </c>
      <c r="AA6" s="31">
        <f>H6*$K$6</f>
        <v>0</v>
      </c>
      <c r="AB6" s="60">
        <f>$Q$6</f>
        <v>1517.8191756799711</v>
      </c>
    </row>
    <row r="7" spans="1:28" ht="12.5" x14ac:dyDescent="0.25">
      <c r="A7" s="28">
        <v>6</v>
      </c>
      <c r="B7" s="30">
        <v>2611.66</v>
      </c>
      <c r="C7" s="31">
        <v>0</v>
      </c>
      <c r="D7" s="31">
        <v>10</v>
      </c>
      <c r="E7" s="31">
        <v>0</v>
      </c>
      <c r="F7" s="32">
        <v>0</v>
      </c>
      <c r="G7" s="33">
        <v>38.700000000000003</v>
      </c>
      <c r="H7" s="28">
        <v>0</v>
      </c>
      <c r="J7" s="49"/>
      <c r="K7" s="73">
        <v>56.036661438870368</v>
      </c>
      <c r="L7" s="73">
        <v>3.5573704658940852</v>
      </c>
      <c r="M7" s="73">
        <v>95.679594235869345</v>
      </c>
      <c r="N7" s="73">
        <v>0.87605474655058246</v>
      </c>
      <c r="O7" s="73">
        <v>5.5691467449915759</v>
      </c>
      <c r="P7" s="73">
        <v>0.65267573805907009</v>
      </c>
      <c r="Q7" s="74">
        <v>132.68614093031479</v>
      </c>
      <c r="T7" s="28">
        <v>6</v>
      </c>
      <c r="U7" s="30">
        <f t="shared" si="0"/>
        <v>2613.9797018430336</v>
      </c>
      <c r="V7" s="31">
        <f>C7*$P$6</f>
        <v>0</v>
      </c>
      <c r="W7" s="31">
        <f>D7*$O$6</f>
        <v>27.898930069270897</v>
      </c>
      <c r="X7" s="31">
        <f>E7*$N$6</f>
        <v>0</v>
      </c>
      <c r="Y7" s="31">
        <f>F7*$M$6</f>
        <v>0</v>
      </c>
      <c r="Z7" s="31">
        <f>G7*$L$6</f>
        <v>1068.2615960937919</v>
      </c>
      <c r="AA7" s="31">
        <f>H7*$K$6</f>
        <v>0</v>
      </c>
      <c r="AB7" s="60">
        <f>$Q$6</f>
        <v>1517.8191756799711</v>
      </c>
    </row>
    <row r="8" spans="1:28" ht="12.5" x14ac:dyDescent="0.25">
      <c r="A8" s="28">
        <v>7</v>
      </c>
      <c r="B8" s="30">
        <v>2557.31</v>
      </c>
      <c r="C8" s="31">
        <v>0</v>
      </c>
      <c r="D8" s="31">
        <v>10</v>
      </c>
      <c r="E8" s="31">
        <v>0</v>
      </c>
      <c r="F8" s="32">
        <v>0</v>
      </c>
      <c r="G8" s="33">
        <v>35.1</v>
      </c>
      <c r="H8" s="28">
        <v>0</v>
      </c>
      <c r="J8" s="49" t="s">
        <v>28</v>
      </c>
      <c r="K8" s="73">
        <v>0.97273237968288373</v>
      </c>
      <c r="L8" s="73">
        <v>153.09078629779876</v>
      </c>
      <c r="M8" s="73"/>
      <c r="N8" s="73"/>
      <c r="O8" s="73"/>
      <c r="P8" s="73"/>
      <c r="Q8" s="74"/>
      <c r="T8" s="28">
        <v>7</v>
      </c>
      <c r="U8" s="30">
        <f t="shared" si="0"/>
        <v>2514.606530113379</v>
      </c>
      <c r="V8" s="31">
        <f>C8*$P$6</f>
        <v>0</v>
      </c>
      <c r="W8" s="31">
        <f>D8*$O$6</f>
        <v>27.898930069270897</v>
      </c>
      <c r="X8" s="31">
        <f>E8*$N$6</f>
        <v>0</v>
      </c>
      <c r="Y8" s="31">
        <f>F8*$M$6</f>
        <v>0</v>
      </c>
      <c r="Z8" s="31">
        <f>G8*$L$6</f>
        <v>968.88842436413688</v>
      </c>
      <c r="AA8" s="31">
        <f>H8*$K$6</f>
        <v>0</v>
      </c>
      <c r="AB8" s="60">
        <f>$Q$6</f>
        <v>1517.8191756799711</v>
      </c>
    </row>
    <row r="9" spans="1:28" ht="12.5" x14ac:dyDescent="0.25">
      <c r="A9" s="28">
        <v>8</v>
      </c>
      <c r="B9" s="30">
        <v>3250.96</v>
      </c>
      <c r="C9" s="31">
        <v>0</v>
      </c>
      <c r="D9" s="31">
        <v>10</v>
      </c>
      <c r="E9" s="31">
        <v>0</v>
      </c>
      <c r="F9" s="32">
        <v>0</v>
      </c>
      <c r="G9" s="33">
        <v>34.4</v>
      </c>
      <c r="H9" s="28">
        <v>1</v>
      </c>
      <c r="J9" s="49"/>
      <c r="K9" s="73">
        <v>267.551504780274</v>
      </c>
      <c r="L9" s="73">
        <v>45</v>
      </c>
      <c r="M9" s="73"/>
      <c r="N9" s="73"/>
      <c r="O9" s="73"/>
      <c r="P9" s="73"/>
      <c r="Q9" s="74"/>
      <c r="T9" s="28">
        <v>8</v>
      </c>
      <c r="U9" s="30">
        <f t="shared" si="0"/>
        <v>3299.4939347676418</v>
      </c>
      <c r="V9" s="31">
        <f>C9*$P$6</f>
        <v>0</v>
      </c>
      <c r="W9" s="31">
        <f>D9*$O$6</f>
        <v>27.898930069270897</v>
      </c>
      <c r="X9" s="31">
        <f>E9*$N$6</f>
        <v>0</v>
      </c>
      <c r="Y9" s="31">
        <f>F9*$M$6</f>
        <v>0</v>
      </c>
      <c r="Z9" s="31">
        <f>G9*$L$6</f>
        <v>949.56586319448161</v>
      </c>
      <c r="AA9" s="31">
        <f>H9*$K$6</f>
        <v>804.20996582391831</v>
      </c>
      <c r="AB9" s="60">
        <f>$Q$6</f>
        <v>1517.8191756799711</v>
      </c>
    </row>
    <row r="10" spans="1:28" ht="12.5" x14ac:dyDescent="0.25">
      <c r="A10" s="28">
        <v>9</v>
      </c>
      <c r="B10" s="30">
        <v>2802.04</v>
      </c>
      <c r="C10" s="31">
        <v>0</v>
      </c>
      <c r="D10" s="31">
        <v>10</v>
      </c>
      <c r="E10" s="31">
        <v>0</v>
      </c>
      <c r="F10" s="32">
        <v>0</v>
      </c>
      <c r="G10" s="33">
        <v>37.9</v>
      </c>
      <c r="H10" s="28">
        <v>0</v>
      </c>
      <c r="J10" s="75"/>
      <c r="K10" s="76">
        <v>37623288.743051715</v>
      </c>
      <c r="L10" s="76">
        <v>1054655.4982175229</v>
      </c>
      <c r="M10" s="76"/>
      <c r="N10" s="76"/>
      <c r="O10" s="76"/>
      <c r="P10" s="76"/>
      <c r="Q10" s="77"/>
      <c r="T10" s="28">
        <v>9</v>
      </c>
      <c r="U10" s="30">
        <f t="shared" si="0"/>
        <v>2591.8967747919992</v>
      </c>
      <c r="V10" s="31">
        <f>C10*$P$6</f>
        <v>0</v>
      </c>
      <c r="W10" s="31">
        <f>D10*$O$6</f>
        <v>27.898930069270897</v>
      </c>
      <c r="X10" s="31">
        <f>E10*$N$6</f>
        <v>0</v>
      </c>
      <c r="Y10" s="31">
        <f>F10*$M$6</f>
        <v>0</v>
      </c>
      <c r="Z10" s="31">
        <f>G10*$L$6</f>
        <v>1046.1786690427573</v>
      </c>
      <c r="AA10" s="31">
        <f>H10*$K$6</f>
        <v>0</v>
      </c>
      <c r="AB10" s="60">
        <f>$Q$6</f>
        <v>1517.8191756799711</v>
      </c>
    </row>
    <row r="11" spans="1:28" ht="12.5" x14ac:dyDescent="0.25">
      <c r="A11" s="28">
        <v>10</v>
      </c>
      <c r="B11" s="30">
        <v>2881.28</v>
      </c>
      <c r="C11" s="31">
        <v>0</v>
      </c>
      <c r="D11" s="31">
        <v>15</v>
      </c>
      <c r="E11" s="31">
        <v>0</v>
      </c>
      <c r="F11" s="32">
        <v>0</v>
      </c>
      <c r="G11" s="33">
        <v>40.6</v>
      </c>
      <c r="H11" s="28">
        <v>0</v>
      </c>
      <c r="T11" s="28">
        <v>10</v>
      </c>
      <c r="U11" s="30">
        <f t="shared" si="0"/>
        <v>2680.3761186238762</v>
      </c>
      <c r="V11" s="31">
        <f>C11*$P$6</f>
        <v>0</v>
      </c>
      <c r="W11" s="31">
        <f>D11*$O$6</f>
        <v>41.848395103906348</v>
      </c>
      <c r="X11" s="31">
        <f>E11*$N$6</f>
        <v>0</v>
      </c>
      <c r="Y11" s="31">
        <f>F11*$M$6</f>
        <v>0</v>
      </c>
      <c r="Z11" s="31">
        <f>G11*$L$6</f>
        <v>1120.7085478399988</v>
      </c>
      <c r="AA11" s="31">
        <f>H11*$K$6</f>
        <v>0</v>
      </c>
      <c r="AB11" s="60">
        <f>$Q$6</f>
        <v>1517.8191756799711</v>
      </c>
    </row>
    <row r="12" spans="1:28" ht="12.5" x14ac:dyDescent="0.25">
      <c r="A12" s="28">
        <v>11</v>
      </c>
      <c r="B12" s="30">
        <v>2734.97</v>
      </c>
      <c r="C12" s="31">
        <v>0</v>
      </c>
      <c r="D12" s="31">
        <v>15</v>
      </c>
      <c r="E12" s="31">
        <v>0</v>
      </c>
      <c r="F12" s="32">
        <v>0</v>
      </c>
      <c r="G12" s="33">
        <v>46.1</v>
      </c>
      <c r="H12" s="28">
        <v>0</v>
      </c>
      <c r="T12" s="28">
        <v>11</v>
      </c>
      <c r="U12" s="30">
        <f t="shared" si="0"/>
        <v>2832.1962420997379</v>
      </c>
      <c r="V12" s="31">
        <f>C12*$P$6</f>
        <v>0</v>
      </c>
      <c r="W12" s="31">
        <f>D12*$O$6</f>
        <v>41.848395103906348</v>
      </c>
      <c r="X12" s="31">
        <f>E12*$N$6</f>
        <v>0</v>
      </c>
      <c r="Y12" s="31">
        <f>F12*$M$6</f>
        <v>0</v>
      </c>
      <c r="Z12" s="31">
        <f>G12*$L$6</f>
        <v>1272.5286713158607</v>
      </c>
      <c r="AA12" s="31">
        <f>H12*$K$6</f>
        <v>0</v>
      </c>
      <c r="AB12" s="60">
        <f>$Q$6</f>
        <v>1517.8191756799711</v>
      </c>
    </row>
    <row r="13" spans="1:28" ht="12.5" x14ac:dyDescent="0.25">
      <c r="A13" s="28">
        <v>12</v>
      </c>
      <c r="B13" s="30">
        <v>3580.57</v>
      </c>
      <c r="C13" s="31">
        <v>0</v>
      </c>
      <c r="D13" s="31">
        <v>15</v>
      </c>
      <c r="E13" s="31">
        <v>0</v>
      </c>
      <c r="F13" s="32">
        <v>0</v>
      </c>
      <c r="G13" s="33">
        <v>43.6</v>
      </c>
      <c r="H13" s="28">
        <v>1</v>
      </c>
      <c r="T13" s="28">
        <v>12</v>
      </c>
      <c r="U13" s="30">
        <f t="shared" si="0"/>
        <v>3567.3970608891736</v>
      </c>
      <c r="V13" s="31">
        <f>C13*$P$6</f>
        <v>0</v>
      </c>
      <c r="W13" s="31">
        <f>D13*$O$6</f>
        <v>41.848395103906348</v>
      </c>
      <c r="X13" s="31">
        <f>E13*$N$6</f>
        <v>0</v>
      </c>
      <c r="Y13" s="31">
        <f>F13*$M$6</f>
        <v>0</v>
      </c>
      <c r="Z13" s="31">
        <f>G13*$L$6</f>
        <v>1203.5195242813779</v>
      </c>
      <c r="AA13" s="31">
        <f>H13*$K$6</f>
        <v>804.20996582391831</v>
      </c>
      <c r="AB13" s="60">
        <f>$Q$6</f>
        <v>1517.8191756799711</v>
      </c>
    </row>
    <row r="14" spans="1:28" ht="12.5" x14ac:dyDescent="0.25">
      <c r="A14" s="28">
        <v>13</v>
      </c>
      <c r="B14" s="30">
        <v>3581.54</v>
      </c>
      <c r="C14" s="31">
        <v>0</v>
      </c>
      <c r="D14" s="31">
        <v>15</v>
      </c>
      <c r="E14" s="31">
        <v>0</v>
      </c>
      <c r="F14" s="32">
        <v>0</v>
      </c>
      <c r="G14" s="33">
        <v>41.9</v>
      </c>
      <c r="H14" s="28">
        <v>1</v>
      </c>
      <c r="T14" s="28">
        <v>13</v>
      </c>
      <c r="U14" s="30">
        <f t="shared" si="0"/>
        <v>3520.4708409057257</v>
      </c>
      <c r="V14" s="31">
        <f>C14*$P$6</f>
        <v>0</v>
      </c>
      <c r="W14" s="31">
        <f>D14*$O$6</f>
        <v>41.848395103906348</v>
      </c>
      <c r="X14" s="31">
        <f>E14*$N$6</f>
        <v>0</v>
      </c>
      <c r="Y14" s="31">
        <f>F14*$M$6</f>
        <v>0</v>
      </c>
      <c r="Z14" s="31">
        <f>G14*$L$6</f>
        <v>1156.5933042979298</v>
      </c>
      <c r="AA14" s="31">
        <f>H14*$K$6</f>
        <v>804.20996582391831</v>
      </c>
      <c r="AB14" s="60">
        <f>$Q$6</f>
        <v>1517.8191756799711</v>
      </c>
    </row>
    <row r="15" spans="1:28" ht="12.5" x14ac:dyDescent="0.25">
      <c r="A15" s="28">
        <v>14</v>
      </c>
      <c r="B15" s="30">
        <v>2962.99</v>
      </c>
      <c r="C15" s="31">
        <v>0</v>
      </c>
      <c r="D15" s="31">
        <v>15</v>
      </c>
      <c r="E15" s="31">
        <v>0</v>
      </c>
      <c r="F15" s="32">
        <v>0</v>
      </c>
      <c r="G15" s="33">
        <v>45.1</v>
      </c>
      <c r="H15" s="28">
        <v>0</v>
      </c>
      <c r="T15" s="28">
        <v>14</v>
      </c>
      <c r="U15" s="30">
        <f t="shared" si="0"/>
        <v>2804.5925832859448</v>
      </c>
      <c r="V15" s="31">
        <f>C15*$P$6</f>
        <v>0</v>
      </c>
      <c r="W15" s="31">
        <f>D15*$O$6</f>
        <v>41.848395103906348</v>
      </c>
      <c r="X15" s="31">
        <f>E15*$N$6</f>
        <v>0</v>
      </c>
      <c r="Y15" s="31">
        <f>F15*$M$6</f>
        <v>0</v>
      </c>
      <c r="Z15" s="31">
        <f>G15*$L$6</f>
        <v>1244.9250125020676</v>
      </c>
      <c r="AA15" s="31">
        <f>H15*$K$6</f>
        <v>0</v>
      </c>
      <c r="AB15" s="60">
        <f>$Q$6</f>
        <v>1517.8191756799711</v>
      </c>
    </row>
    <row r="16" spans="1:28" ht="12.5" x14ac:dyDescent="0.25">
      <c r="A16" s="28">
        <v>15</v>
      </c>
      <c r="B16" s="30">
        <v>2510.8200000000002</v>
      </c>
      <c r="C16" s="31">
        <v>0</v>
      </c>
      <c r="D16" s="31">
        <v>15</v>
      </c>
      <c r="E16" s="31">
        <v>0</v>
      </c>
      <c r="F16" s="32">
        <v>0</v>
      </c>
      <c r="G16" s="33">
        <v>48</v>
      </c>
      <c r="H16" s="28">
        <v>0</v>
      </c>
      <c r="T16" s="28">
        <v>15</v>
      </c>
      <c r="U16" s="30">
        <f t="shared" si="0"/>
        <v>2884.6431938459446</v>
      </c>
      <c r="V16" s="31">
        <f>C16*$P$6</f>
        <v>0</v>
      </c>
      <c r="W16" s="31">
        <f>D16*$O$6</f>
        <v>41.848395103906348</v>
      </c>
      <c r="X16" s="31">
        <f>E16*$N$6</f>
        <v>0</v>
      </c>
      <c r="Y16" s="31">
        <f>F16*$M$6</f>
        <v>0</v>
      </c>
      <c r="Z16" s="31">
        <f>G16*$L$6</f>
        <v>1324.9756230620674</v>
      </c>
      <c r="AA16" s="31">
        <f>H16*$K$6</f>
        <v>0</v>
      </c>
      <c r="AB16" s="60">
        <f>$Q$6</f>
        <v>1517.8191756799711</v>
      </c>
    </row>
    <row r="17" spans="1:28" ht="12.5" x14ac:dyDescent="0.25">
      <c r="A17" s="28">
        <v>16</v>
      </c>
      <c r="B17" s="30">
        <v>2523.34</v>
      </c>
      <c r="C17" s="31">
        <v>0</v>
      </c>
      <c r="D17" s="31">
        <v>15</v>
      </c>
      <c r="E17" s="31">
        <v>0</v>
      </c>
      <c r="F17" s="32">
        <v>0.5</v>
      </c>
      <c r="G17" s="33">
        <v>45.7</v>
      </c>
      <c r="H17" s="28">
        <v>0</v>
      </c>
      <c r="T17" s="28">
        <v>16</v>
      </c>
      <c r="U17" s="30">
        <f t="shared" si="0"/>
        <v>2445.1921318293007</v>
      </c>
      <c r="V17" s="31">
        <f>C17*$P$6</f>
        <v>0</v>
      </c>
      <c r="W17" s="31">
        <f>D17*$O$6</f>
        <v>41.848395103906348</v>
      </c>
      <c r="X17" s="31">
        <f>E17*$N$6</f>
        <v>0</v>
      </c>
      <c r="Y17" s="31">
        <f>F17*$M$6</f>
        <v>-375.96264674492022</v>
      </c>
      <c r="Z17" s="31">
        <f>G17*$L$6</f>
        <v>1261.4872077903435</v>
      </c>
      <c r="AA17" s="31">
        <f>H17*$K$6</f>
        <v>0</v>
      </c>
      <c r="AB17" s="60">
        <f>$Q$6</f>
        <v>1517.8191756799711</v>
      </c>
    </row>
    <row r="18" spans="1:28" ht="12.5" x14ac:dyDescent="0.25">
      <c r="A18" s="28">
        <v>17</v>
      </c>
      <c r="B18" s="30">
        <v>2708.6</v>
      </c>
      <c r="C18" s="31">
        <v>0</v>
      </c>
      <c r="D18" s="31">
        <v>15</v>
      </c>
      <c r="E18" s="31">
        <v>0</v>
      </c>
      <c r="F18" s="32">
        <v>0.5</v>
      </c>
      <c r="G18" s="33">
        <v>45</v>
      </c>
      <c r="H18" s="28">
        <v>0</v>
      </c>
      <c r="T18" s="28">
        <v>17</v>
      </c>
      <c r="U18" s="30">
        <f t="shared" si="0"/>
        <v>2425.8695706596454</v>
      </c>
      <c r="V18" s="31">
        <f>C18*$P$6</f>
        <v>0</v>
      </c>
      <c r="W18" s="31">
        <f>D18*$O$6</f>
        <v>41.848395103906348</v>
      </c>
      <c r="X18" s="31">
        <f>E18*$N$6</f>
        <v>0</v>
      </c>
      <c r="Y18" s="31">
        <f>F18*$M$6</f>
        <v>-375.96264674492022</v>
      </c>
      <c r="Z18" s="31">
        <f>G18*$L$6</f>
        <v>1242.1646466206882</v>
      </c>
      <c r="AA18" s="31">
        <f>H18*$K$6</f>
        <v>0</v>
      </c>
      <c r="AB18" s="60">
        <f>$Q$6</f>
        <v>1517.8191756799711</v>
      </c>
    </row>
    <row r="19" spans="1:28" ht="12.5" x14ac:dyDescent="0.25">
      <c r="A19" s="28">
        <v>18</v>
      </c>
      <c r="B19" s="30">
        <v>2459.0300000000002</v>
      </c>
      <c r="C19" s="31">
        <v>0</v>
      </c>
      <c r="D19" s="31">
        <v>20</v>
      </c>
      <c r="E19" s="31">
        <v>0</v>
      </c>
      <c r="F19" s="32">
        <v>0.5</v>
      </c>
      <c r="G19" s="33">
        <v>50.2</v>
      </c>
      <c r="H19" s="28">
        <v>0</v>
      </c>
      <c r="T19" s="28">
        <v>18</v>
      </c>
      <c r="U19" s="30">
        <f t="shared" si="0"/>
        <v>2583.3580615260053</v>
      </c>
      <c r="V19" s="31">
        <f>C19*$P$6</f>
        <v>0</v>
      </c>
      <c r="W19" s="31">
        <f>D19*$O$6</f>
        <v>55.797860138541793</v>
      </c>
      <c r="X19" s="31">
        <f>E19*$N$6</f>
        <v>0</v>
      </c>
      <c r="Y19" s="31">
        <f>F19*$M$6</f>
        <v>-375.96264674492022</v>
      </c>
      <c r="Z19" s="31">
        <f>G19*$L$6</f>
        <v>1385.7036724524123</v>
      </c>
      <c r="AA19" s="31">
        <f>H19*$K$6</f>
        <v>0</v>
      </c>
      <c r="AB19" s="60">
        <f>$Q$6</f>
        <v>1517.8191756799711</v>
      </c>
    </row>
    <row r="20" spans="1:28" ht="12.5" x14ac:dyDescent="0.25">
      <c r="A20" s="28">
        <v>19</v>
      </c>
      <c r="B20" s="30">
        <v>3429.26</v>
      </c>
      <c r="C20" s="31">
        <v>0</v>
      </c>
      <c r="D20" s="31">
        <v>20</v>
      </c>
      <c r="E20" s="31">
        <v>0</v>
      </c>
      <c r="F20" s="32">
        <v>0.5</v>
      </c>
      <c r="G20" s="33">
        <v>50.2</v>
      </c>
      <c r="H20" s="28">
        <v>1</v>
      </c>
      <c r="T20" s="28">
        <v>19</v>
      </c>
      <c r="U20" s="30">
        <f t="shared" si="0"/>
        <v>3387.5680273499233</v>
      </c>
      <c r="V20" s="31">
        <f>C20*$P$6</f>
        <v>0</v>
      </c>
      <c r="W20" s="31">
        <f>D20*$O$6</f>
        <v>55.797860138541793</v>
      </c>
      <c r="X20" s="31">
        <f>E20*$N$6</f>
        <v>0</v>
      </c>
      <c r="Y20" s="31">
        <f>F20*$M$6</f>
        <v>-375.96264674492022</v>
      </c>
      <c r="Z20" s="31">
        <f>G20*$L$6</f>
        <v>1385.7036724524123</v>
      </c>
      <c r="AA20" s="31">
        <f>H20*$K$6</f>
        <v>804.20996582391831</v>
      </c>
      <c r="AB20" s="60">
        <f>$Q$6</f>
        <v>1517.8191756799711</v>
      </c>
    </row>
    <row r="21" spans="1:28" ht="12.5" x14ac:dyDescent="0.25">
      <c r="A21" s="28">
        <v>20</v>
      </c>
      <c r="B21" s="30">
        <v>2707.15</v>
      </c>
      <c r="C21" s="31">
        <v>0</v>
      </c>
      <c r="D21" s="31">
        <v>20</v>
      </c>
      <c r="E21" s="31">
        <v>0</v>
      </c>
      <c r="F21" s="32">
        <v>0.5</v>
      </c>
      <c r="G21" s="33">
        <v>52.8</v>
      </c>
      <c r="H21" s="28">
        <v>0</v>
      </c>
      <c r="T21" s="28">
        <v>20</v>
      </c>
      <c r="U21" s="30">
        <f t="shared" si="0"/>
        <v>2655.1275744418667</v>
      </c>
      <c r="V21" s="31">
        <f>C21*$P$6</f>
        <v>0</v>
      </c>
      <c r="W21" s="31">
        <f>D21*$O$6</f>
        <v>55.797860138541793</v>
      </c>
      <c r="X21" s="31">
        <f>E21*$N$6</f>
        <v>0</v>
      </c>
      <c r="Y21" s="31">
        <f>F21*$M$6</f>
        <v>-375.96264674492022</v>
      </c>
      <c r="Z21" s="31">
        <f>G21*$L$6</f>
        <v>1457.473185368274</v>
      </c>
      <c r="AA21" s="31">
        <f>H21*$K$6</f>
        <v>0</v>
      </c>
      <c r="AB21" s="60">
        <f>$Q$6</f>
        <v>1517.8191756799711</v>
      </c>
    </row>
    <row r="22" spans="1:28" ht="12.5" x14ac:dyDescent="0.25">
      <c r="A22" s="28">
        <v>21</v>
      </c>
      <c r="B22" s="30">
        <v>2658.95</v>
      </c>
      <c r="C22" s="31">
        <v>0</v>
      </c>
      <c r="D22" s="31">
        <v>20</v>
      </c>
      <c r="E22" s="31">
        <v>0</v>
      </c>
      <c r="F22" s="32">
        <v>0.5</v>
      </c>
      <c r="G22" s="33">
        <v>55.4</v>
      </c>
      <c r="H22" s="28">
        <v>0</v>
      </c>
      <c r="T22" s="28">
        <v>21</v>
      </c>
      <c r="U22" s="30">
        <f t="shared" si="0"/>
        <v>2726.8970873577291</v>
      </c>
      <c r="V22" s="31">
        <f>C22*$P$6</f>
        <v>0</v>
      </c>
      <c r="W22" s="31">
        <f>D22*$O$6</f>
        <v>55.797860138541793</v>
      </c>
      <c r="X22" s="31">
        <f>E22*$N$6</f>
        <v>0</v>
      </c>
      <c r="Y22" s="31">
        <f>F22*$M$6</f>
        <v>-375.96264674492022</v>
      </c>
      <c r="Z22" s="31">
        <f>G22*$L$6</f>
        <v>1529.2426982841362</v>
      </c>
      <c r="AA22" s="31">
        <f>H22*$K$6</f>
        <v>0</v>
      </c>
      <c r="AB22" s="60">
        <f>$Q$6</f>
        <v>1517.8191756799711</v>
      </c>
    </row>
    <row r="23" spans="1:28" ht="12.5" x14ac:dyDescent="0.25">
      <c r="A23" s="28">
        <v>22</v>
      </c>
      <c r="B23" s="30">
        <v>2848.53</v>
      </c>
      <c r="C23" s="31">
        <v>0</v>
      </c>
      <c r="D23" s="31">
        <v>20</v>
      </c>
      <c r="E23" s="31">
        <v>0</v>
      </c>
      <c r="F23" s="32">
        <v>0.5</v>
      </c>
      <c r="G23" s="33">
        <v>61.7</v>
      </c>
      <c r="H23" s="28">
        <v>0</v>
      </c>
      <c r="T23" s="28">
        <v>22</v>
      </c>
      <c r="U23" s="30">
        <f t="shared" si="0"/>
        <v>2900.8001378846252</v>
      </c>
      <c r="V23" s="31">
        <f>C23*$P$6</f>
        <v>0</v>
      </c>
      <c r="W23" s="31">
        <f>D23*$O$6</f>
        <v>55.797860138541793</v>
      </c>
      <c r="X23" s="31">
        <f>E23*$N$6</f>
        <v>0</v>
      </c>
      <c r="Y23" s="31">
        <f>F23*$M$6</f>
        <v>-375.96264674492022</v>
      </c>
      <c r="Z23" s="31">
        <f>G23*$L$6</f>
        <v>1703.1457488110325</v>
      </c>
      <c r="AA23" s="31">
        <f>H23*$K$6</f>
        <v>0</v>
      </c>
      <c r="AB23" s="60">
        <f>$Q$6</f>
        <v>1517.8191756799711</v>
      </c>
    </row>
    <row r="24" spans="1:28" ht="12.5" x14ac:dyDescent="0.25">
      <c r="A24" s="28">
        <v>23</v>
      </c>
      <c r="B24" s="30">
        <v>2801.63</v>
      </c>
      <c r="C24" s="31">
        <v>0</v>
      </c>
      <c r="D24" s="31">
        <v>20</v>
      </c>
      <c r="E24" s="31">
        <v>0</v>
      </c>
      <c r="F24" s="32">
        <v>0.5</v>
      </c>
      <c r="G24" s="33">
        <v>64.7</v>
      </c>
      <c r="H24" s="28">
        <v>0</v>
      </c>
      <c r="T24" s="28">
        <v>23</v>
      </c>
      <c r="U24" s="30">
        <f t="shared" si="0"/>
        <v>2983.6111143260046</v>
      </c>
      <c r="V24" s="31">
        <f>C24*$P$6</f>
        <v>0</v>
      </c>
      <c r="W24" s="31">
        <f>D24*$O$6</f>
        <v>55.797860138541793</v>
      </c>
      <c r="X24" s="31">
        <f>E24*$N$6</f>
        <v>0</v>
      </c>
      <c r="Y24" s="31">
        <f>F24*$M$6</f>
        <v>-375.96264674492022</v>
      </c>
      <c r="Z24" s="31">
        <f>G24*$L$6</f>
        <v>1785.9567252524118</v>
      </c>
      <c r="AA24" s="31">
        <f>H24*$K$6</f>
        <v>0</v>
      </c>
      <c r="AB24" s="60">
        <f>$Q$6</f>
        <v>1517.8191756799711</v>
      </c>
    </row>
    <row r="25" spans="1:28" ht="12.5" x14ac:dyDescent="0.25">
      <c r="A25" s="28">
        <v>24</v>
      </c>
      <c r="B25" s="30">
        <v>4645.67</v>
      </c>
      <c r="C25" s="31">
        <v>200</v>
      </c>
      <c r="D25" s="31">
        <v>40</v>
      </c>
      <c r="E25" s="31">
        <v>0</v>
      </c>
      <c r="F25" s="32">
        <v>0.5</v>
      </c>
      <c r="G25" s="33">
        <v>67.599999999999994</v>
      </c>
      <c r="H25" s="28">
        <v>1</v>
      </c>
      <c r="T25" s="28">
        <v>24</v>
      </c>
      <c r="U25" s="30">
        <f t="shared" si="0"/>
        <v>4822.9958641945468</v>
      </c>
      <c r="V25" s="31">
        <f>C25*$P$6</f>
        <v>899.32631334608186</v>
      </c>
      <c r="W25" s="31">
        <f>D25*$O$6</f>
        <v>111.59572027708359</v>
      </c>
      <c r="X25" s="31">
        <f>E25*$N$6</f>
        <v>0</v>
      </c>
      <c r="Y25" s="31">
        <f>F25*$M$6</f>
        <v>-375.96264674492022</v>
      </c>
      <c r="Z25" s="31">
        <f>G25*$L$6</f>
        <v>1866.0073358124114</v>
      </c>
      <c r="AA25" s="31">
        <f>H25*$K$6</f>
        <v>804.20996582391831</v>
      </c>
      <c r="AB25" s="60">
        <f>$Q$6</f>
        <v>1517.8191756799711</v>
      </c>
    </row>
    <row r="26" spans="1:28" ht="12.5" x14ac:dyDescent="0.25">
      <c r="A26" s="28">
        <v>25</v>
      </c>
      <c r="B26" s="30">
        <v>4034.12</v>
      </c>
      <c r="C26" s="31">
        <v>200</v>
      </c>
      <c r="D26" s="31">
        <v>40</v>
      </c>
      <c r="E26" s="31">
        <v>0</v>
      </c>
      <c r="F26" s="32">
        <v>0.5</v>
      </c>
      <c r="G26" s="33">
        <v>66.3</v>
      </c>
      <c r="H26" s="28">
        <v>0</v>
      </c>
      <c r="T26" s="28">
        <v>25</v>
      </c>
      <c r="U26" s="30">
        <f t="shared" si="0"/>
        <v>3982.9011419126969</v>
      </c>
      <c r="V26" s="31">
        <f>C26*$P$6</f>
        <v>899.32631334608186</v>
      </c>
      <c r="W26" s="31">
        <f>D26*$O$6</f>
        <v>111.59572027708359</v>
      </c>
      <c r="X26" s="31">
        <f>E26*$N$6</f>
        <v>0</v>
      </c>
      <c r="Y26" s="31">
        <f>F26*$M$6</f>
        <v>-375.96264674492022</v>
      </c>
      <c r="Z26" s="31">
        <f>G26*$L$6</f>
        <v>1830.1225793544806</v>
      </c>
      <c r="AA26" s="31">
        <f>H26*$K$6</f>
        <v>0</v>
      </c>
      <c r="AB26" s="60">
        <f>$Q$6</f>
        <v>1517.8191756799711</v>
      </c>
    </row>
    <row r="27" spans="1:28" ht="12.5" x14ac:dyDescent="0.25">
      <c r="A27" s="28">
        <v>26</v>
      </c>
      <c r="B27" s="30">
        <v>4510.32</v>
      </c>
      <c r="C27" s="31">
        <v>200</v>
      </c>
      <c r="D27" s="31">
        <v>40</v>
      </c>
      <c r="E27" s="30">
        <v>70</v>
      </c>
      <c r="F27" s="32">
        <v>0.5</v>
      </c>
      <c r="G27" s="33">
        <v>74.400000000000006</v>
      </c>
      <c r="H27" s="28">
        <v>0</v>
      </c>
      <c r="T27" s="28">
        <v>26</v>
      </c>
      <c r="U27" s="30">
        <f t="shared" si="0"/>
        <v>4466.1970660662737</v>
      </c>
      <c r="V27" s="31">
        <f>C27*$P$6</f>
        <v>899.32631334608186</v>
      </c>
      <c r="W27" s="31">
        <f>D27*$O$6</f>
        <v>111.59572027708359</v>
      </c>
      <c r="X27" s="31">
        <f>E27*$N$6</f>
        <v>259.70628776185259</v>
      </c>
      <c r="Y27" s="31">
        <f>F27*$M$6</f>
        <v>-375.96264674492022</v>
      </c>
      <c r="Z27" s="31">
        <f>G27*$L$6</f>
        <v>2053.7122157462045</v>
      </c>
      <c r="AA27" s="31">
        <f>H27*$K$6</f>
        <v>0</v>
      </c>
      <c r="AB27" s="60">
        <f>$Q$6</f>
        <v>1517.8191756799711</v>
      </c>
    </row>
    <row r="28" spans="1:28" ht="12.5" x14ac:dyDescent="0.25">
      <c r="A28" s="28">
        <v>27</v>
      </c>
      <c r="B28" s="30">
        <v>4436.8999999999996</v>
      </c>
      <c r="C28" s="31">
        <v>200</v>
      </c>
      <c r="D28" s="31">
        <v>50</v>
      </c>
      <c r="E28" s="30">
        <v>70</v>
      </c>
      <c r="F28" s="32">
        <v>0.5</v>
      </c>
      <c r="G28" s="33">
        <v>75.400000000000006</v>
      </c>
      <c r="H28" s="28">
        <v>0</v>
      </c>
      <c r="T28" s="28">
        <v>27</v>
      </c>
      <c r="U28" s="30">
        <f t="shared" si="0"/>
        <v>4521.6996549493379</v>
      </c>
      <c r="V28" s="31">
        <f>C28*$P$6</f>
        <v>899.32631334608186</v>
      </c>
      <c r="W28" s="31">
        <f>D28*$O$6</f>
        <v>139.49465034635449</v>
      </c>
      <c r="X28" s="31">
        <f>E28*$N$6</f>
        <v>259.70628776185259</v>
      </c>
      <c r="Y28" s="31">
        <f>F28*$M$6</f>
        <v>-375.96264674492022</v>
      </c>
      <c r="Z28" s="31">
        <f>G28*$L$6</f>
        <v>2081.3158745599976</v>
      </c>
      <c r="AA28" s="31">
        <f>H28*$K$6</f>
        <v>0</v>
      </c>
      <c r="AB28" s="60">
        <f>$Q$6</f>
        <v>1517.8191756799711</v>
      </c>
    </row>
    <row r="29" spans="1:28" ht="12.5" x14ac:dyDescent="0.25">
      <c r="A29" s="28">
        <v>28</v>
      </c>
      <c r="B29" s="30">
        <v>5427.97</v>
      </c>
      <c r="C29" s="31">
        <v>200</v>
      </c>
      <c r="D29" s="31">
        <v>50</v>
      </c>
      <c r="E29" s="30">
        <v>70</v>
      </c>
      <c r="F29" s="32">
        <v>0.5</v>
      </c>
      <c r="G29" s="33">
        <v>77.099999999999994</v>
      </c>
      <c r="H29" s="28">
        <v>1</v>
      </c>
      <c r="T29" s="28">
        <v>28</v>
      </c>
      <c r="U29" s="30">
        <f t="shared" si="0"/>
        <v>5372.835840756703</v>
      </c>
      <c r="V29" s="31">
        <f>C29*$P$6</f>
        <v>899.32631334608186</v>
      </c>
      <c r="W29" s="31">
        <f>D29*$O$6</f>
        <v>139.49465034635449</v>
      </c>
      <c r="X29" s="31">
        <f>E29*$N$6</f>
        <v>259.70628776185259</v>
      </c>
      <c r="Y29" s="31">
        <f>F29*$M$6</f>
        <v>-375.96264674492022</v>
      </c>
      <c r="Z29" s="31">
        <f>G29*$L$6</f>
        <v>2128.2420945434455</v>
      </c>
      <c r="AA29" s="31">
        <f>H29*$K$6</f>
        <v>804.20996582391831</v>
      </c>
      <c r="AB29" s="60">
        <f>$Q$6</f>
        <v>1517.8191756799711</v>
      </c>
    </row>
    <row r="30" spans="1:28" ht="12.5" x14ac:dyDescent="0.25">
      <c r="A30" s="28">
        <v>29</v>
      </c>
      <c r="B30" s="30">
        <v>4758.76</v>
      </c>
      <c r="C30" s="31">
        <v>200</v>
      </c>
      <c r="D30" s="31">
        <v>50</v>
      </c>
      <c r="E30" s="30">
        <v>70</v>
      </c>
      <c r="F30" s="32">
        <v>0.5</v>
      </c>
      <c r="G30" s="33">
        <v>75.400000000000006</v>
      </c>
      <c r="H30" s="28">
        <v>0</v>
      </c>
      <c r="T30" s="28">
        <v>29</v>
      </c>
      <c r="U30" s="30">
        <f t="shared" si="0"/>
        <v>4521.6996549493379</v>
      </c>
      <c r="V30" s="31">
        <f>C30*$P$6</f>
        <v>899.32631334608186</v>
      </c>
      <c r="W30" s="31">
        <f>D30*$O$6</f>
        <v>139.49465034635449</v>
      </c>
      <c r="X30" s="31">
        <f>E30*$N$6</f>
        <v>259.70628776185259</v>
      </c>
      <c r="Y30" s="31">
        <f>F30*$M$6</f>
        <v>-375.96264674492022</v>
      </c>
      <c r="Z30" s="31">
        <f>G30*$L$6</f>
        <v>2081.3158745599976</v>
      </c>
      <c r="AA30" s="31">
        <f>H30*$K$6</f>
        <v>0</v>
      </c>
      <c r="AB30" s="60">
        <f>$Q$6</f>
        <v>1517.8191756799711</v>
      </c>
    </row>
    <row r="31" spans="1:28" ht="12.5" x14ac:dyDescent="0.25">
      <c r="A31" s="28">
        <v>30</v>
      </c>
      <c r="B31" s="30">
        <v>4773.62</v>
      </c>
      <c r="C31" s="31">
        <v>200</v>
      </c>
      <c r="D31" s="31">
        <v>50</v>
      </c>
      <c r="E31" s="30">
        <v>140</v>
      </c>
      <c r="F31" s="32">
        <v>0.5</v>
      </c>
      <c r="G31" s="33">
        <v>79.599999999999994</v>
      </c>
      <c r="H31" s="28">
        <v>0</v>
      </c>
      <c r="T31" s="28">
        <v>30</v>
      </c>
      <c r="U31" s="30">
        <f t="shared" si="0"/>
        <v>4897.3413097291213</v>
      </c>
      <c r="V31" s="31">
        <f>C31*$P$6</f>
        <v>899.32631334608186</v>
      </c>
      <c r="W31" s="31">
        <f>D31*$O$6</f>
        <v>139.49465034635449</v>
      </c>
      <c r="X31" s="31">
        <f>E31*$N$6</f>
        <v>519.41257552370519</v>
      </c>
      <c r="Y31" s="31">
        <f>F31*$M$6</f>
        <v>-375.96264674492022</v>
      </c>
      <c r="Z31" s="31">
        <f>G31*$L$6</f>
        <v>2197.2512415779283</v>
      </c>
      <c r="AA31" s="31">
        <f>H31*$K$6</f>
        <v>0</v>
      </c>
      <c r="AB31" s="60">
        <f>$Q$6</f>
        <v>1517.8191756799711</v>
      </c>
    </row>
    <row r="32" spans="1:28" ht="12.5" x14ac:dyDescent="0.25">
      <c r="A32" s="28">
        <v>31</v>
      </c>
      <c r="B32" s="30">
        <v>4866.54</v>
      </c>
      <c r="C32" s="31">
        <v>200</v>
      </c>
      <c r="D32" s="31">
        <v>50</v>
      </c>
      <c r="E32" s="30">
        <v>140</v>
      </c>
      <c r="F32" s="32">
        <v>0.5</v>
      </c>
      <c r="G32" s="33">
        <v>80.2</v>
      </c>
      <c r="H32" s="28">
        <v>0</v>
      </c>
      <c r="T32" s="28">
        <v>31</v>
      </c>
      <c r="U32" s="30">
        <f t="shared" si="0"/>
        <v>4913.903505017397</v>
      </c>
      <c r="V32" s="31">
        <f>C32*$P$6</f>
        <v>899.32631334608186</v>
      </c>
      <c r="W32" s="31">
        <f>D32*$O$6</f>
        <v>139.49465034635449</v>
      </c>
      <c r="X32" s="31">
        <f>E32*$N$6</f>
        <v>519.41257552370519</v>
      </c>
      <c r="Y32" s="31">
        <f>F32*$M$6</f>
        <v>-375.96264674492022</v>
      </c>
      <c r="Z32" s="31">
        <f>G32*$L$6</f>
        <v>2213.8134368662045</v>
      </c>
      <c r="AA32" s="31">
        <f>H32*$K$6</f>
        <v>0</v>
      </c>
      <c r="AB32" s="60">
        <f>$Q$6</f>
        <v>1517.8191756799711</v>
      </c>
    </row>
    <row r="33" spans="1:28" ht="12.5" x14ac:dyDescent="0.25">
      <c r="A33" s="28">
        <v>32</v>
      </c>
      <c r="B33" s="30">
        <v>4846.53</v>
      </c>
      <c r="C33" s="31">
        <v>200</v>
      </c>
      <c r="D33" s="31">
        <v>40</v>
      </c>
      <c r="E33" s="30">
        <v>140</v>
      </c>
      <c r="F33" s="32">
        <v>0.5</v>
      </c>
      <c r="G33" s="33">
        <v>75.900000000000006</v>
      </c>
      <c r="H33" s="28">
        <v>0</v>
      </c>
      <c r="T33" s="28">
        <v>32</v>
      </c>
      <c r="U33" s="30">
        <f t="shared" si="0"/>
        <v>4767.3088420488157</v>
      </c>
      <c r="V33" s="31">
        <f>C33*$P$6</f>
        <v>899.32631334608186</v>
      </c>
      <c r="W33" s="31">
        <f>D33*$O$6</f>
        <v>111.59572027708359</v>
      </c>
      <c r="X33" s="31">
        <f>E33*$N$6</f>
        <v>519.41257552370519</v>
      </c>
      <c r="Y33" s="31">
        <f>F33*$M$6</f>
        <v>-375.96264674492022</v>
      </c>
      <c r="Z33" s="31">
        <f>G33*$L$6</f>
        <v>2095.1177039668942</v>
      </c>
      <c r="AA33" s="31">
        <f>H33*$K$6</f>
        <v>0</v>
      </c>
      <c r="AB33" s="60">
        <f>$Q$6</f>
        <v>1517.8191756799711</v>
      </c>
    </row>
    <row r="34" spans="1:28" ht="12.5" x14ac:dyDescent="0.25">
      <c r="A34" s="28">
        <v>33</v>
      </c>
      <c r="B34" s="30">
        <v>5209.8999999999996</v>
      </c>
      <c r="C34" s="31">
        <v>200</v>
      </c>
      <c r="D34" s="31">
        <v>40</v>
      </c>
      <c r="E34" s="30">
        <v>140</v>
      </c>
      <c r="F34" s="32">
        <v>-0.2</v>
      </c>
      <c r="G34" s="33">
        <v>77.3</v>
      </c>
      <c r="H34" s="28">
        <v>0</v>
      </c>
      <c r="T34" s="28">
        <v>33</v>
      </c>
      <c r="U34" s="30">
        <f t="shared" si="0"/>
        <v>5332.3016698310148</v>
      </c>
      <c r="V34" s="31">
        <f>C34*$P$6</f>
        <v>899.32631334608186</v>
      </c>
      <c r="W34" s="31">
        <f>D34*$O$6</f>
        <v>111.59572027708359</v>
      </c>
      <c r="X34" s="31">
        <f>E34*$N$6</f>
        <v>519.41257552370519</v>
      </c>
      <c r="Y34" s="31">
        <f>F34*$M$6</f>
        <v>150.38505869796811</v>
      </c>
      <c r="Z34" s="31">
        <f>G34*$L$6</f>
        <v>2133.7628263062043</v>
      </c>
      <c r="AA34" s="31">
        <f>H34*$K$6</f>
        <v>0</v>
      </c>
      <c r="AB34" s="60">
        <f>$Q$6</f>
        <v>1517.8191756799711</v>
      </c>
    </row>
    <row r="35" spans="1:28" ht="13" x14ac:dyDescent="0.3">
      <c r="A35" s="28">
        <v>34</v>
      </c>
      <c r="B35" s="30">
        <v>4831.16</v>
      </c>
      <c r="C35" s="31">
        <v>200</v>
      </c>
      <c r="D35" s="31">
        <v>40</v>
      </c>
      <c r="E35" s="30">
        <v>35</v>
      </c>
      <c r="F35" s="32">
        <v>-0.2</v>
      </c>
      <c r="G35" s="33">
        <v>72.7</v>
      </c>
      <c r="H35" s="28">
        <v>0</v>
      </c>
      <c r="K35" s="64" t="s">
        <v>2</v>
      </c>
      <c r="L35" s="64" t="s">
        <v>3</v>
      </c>
      <c r="M35" s="64" t="s">
        <v>4</v>
      </c>
      <c r="N35" s="64" t="s">
        <v>5</v>
      </c>
      <c r="O35" s="64" t="s">
        <v>6</v>
      </c>
      <c r="P35" s="64" t="s">
        <v>7</v>
      </c>
      <c r="Q35" s="64" t="s">
        <v>26</v>
      </c>
      <c r="T35" s="28">
        <v>34</v>
      </c>
      <c r="U35" s="30">
        <f t="shared" si="0"/>
        <v>4815.765407644787</v>
      </c>
      <c r="V35" s="31">
        <f>C35*$P$6</f>
        <v>899.32631334608186</v>
      </c>
      <c r="W35" s="31">
        <f>D35*$O$6</f>
        <v>111.59572027708359</v>
      </c>
      <c r="X35" s="31">
        <f>E35*$N$6</f>
        <v>129.8531438809263</v>
      </c>
      <c r="Y35" s="31">
        <f>F35*$M$6</f>
        <v>150.38505869796811</v>
      </c>
      <c r="Z35" s="31">
        <f>G35*$L$6</f>
        <v>2006.7859957627563</v>
      </c>
      <c r="AA35" s="31">
        <f>H35*$K$6</f>
        <v>0</v>
      </c>
      <c r="AB35" s="60">
        <f>$Q$6</f>
        <v>1517.8191756799711</v>
      </c>
    </row>
    <row r="36" spans="1:28" ht="13" x14ac:dyDescent="0.3">
      <c r="A36" s="28">
        <v>35</v>
      </c>
      <c r="B36" s="30">
        <v>4999.6400000000003</v>
      </c>
      <c r="C36" s="31">
        <v>200</v>
      </c>
      <c r="D36" s="31">
        <v>40</v>
      </c>
      <c r="E36" s="30">
        <v>35</v>
      </c>
      <c r="F36" s="32">
        <v>-0.2</v>
      </c>
      <c r="G36" s="33">
        <v>76.7</v>
      </c>
      <c r="H36" s="28">
        <v>0</v>
      </c>
      <c r="J36" s="59" t="s">
        <v>29</v>
      </c>
      <c r="K36" s="31">
        <f>V55</f>
        <v>10791.915760152986</v>
      </c>
      <c r="L36" s="31">
        <f>W55</f>
        <v>2845.6908670656326</v>
      </c>
      <c r="M36" s="31">
        <f t="shared" ref="M36:Q36" si="1">X55</f>
        <v>3635.8880286659364</v>
      </c>
      <c r="N36" s="31">
        <f t="shared" si="1"/>
        <v>-3383.6638207042834</v>
      </c>
      <c r="O36" s="31">
        <f t="shared" si="1"/>
        <v>78253.612371221941</v>
      </c>
      <c r="P36" s="31">
        <f t="shared" si="1"/>
        <v>8042.0996582391845</v>
      </c>
      <c r="Q36" s="31">
        <f t="shared" si="1"/>
        <v>78926.597135358446</v>
      </c>
      <c r="T36" s="28">
        <v>35</v>
      </c>
      <c r="U36" s="30">
        <f t="shared" si="0"/>
        <v>4926.1800428999595</v>
      </c>
      <c r="V36" s="31">
        <f>C36*$P$6</f>
        <v>899.32631334608186</v>
      </c>
      <c r="W36" s="31">
        <f>D36*$O$6</f>
        <v>111.59572027708359</v>
      </c>
      <c r="X36" s="31">
        <f>E36*$N$6</f>
        <v>129.8531438809263</v>
      </c>
      <c r="Y36" s="31">
        <f>F36*$M$6</f>
        <v>150.38505869796811</v>
      </c>
      <c r="Z36" s="31">
        <f>G36*$L$6</f>
        <v>2117.2006310179286</v>
      </c>
      <c r="AA36" s="31">
        <f>H36*$K$6</f>
        <v>0</v>
      </c>
      <c r="AB36" s="60">
        <f>$Q$6</f>
        <v>1517.8191756799711</v>
      </c>
    </row>
    <row r="37" spans="1:28" ht="12.5" x14ac:dyDescent="0.25">
      <c r="A37" s="28">
        <v>36</v>
      </c>
      <c r="B37" s="30">
        <v>4073.66</v>
      </c>
      <c r="C37" s="31">
        <v>0</v>
      </c>
      <c r="D37" s="31">
        <v>20</v>
      </c>
      <c r="E37" s="30">
        <v>35</v>
      </c>
      <c r="F37" s="32">
        <v>-0.2</v>
      </c>
      <c r="G37" s="33">
        <v>72.7</v>
      </c>
      <c r="H37" s="28">
        <v>0</v>
      </c>
      <c r="J37" s="29" t="s">
        <v>30</v>
      </c>
      <c r="K37" s="10">
        <f>K36/SUM($K$36:$Q$36)</f>
        <v>6.0252285301001907E-2</v>
      </c>
      <c r="L37" s="10">
        <f t="shared" ref="L37:Q37" si="2">L36/SUM($K$36:$Q$36)</f>
        <v>1.5887760969555915E-2</v>
      </c>
      <c r="M37" s="10">
        <f t="shared" si="2"/>
        <v>2.0299506380002715E-2</v>
      </c>
      <c r="N37" s="10">
        <f t="shared" si="2"/>
        <v>-1.8891314796999726E-2</v>
      </c>
      <c r="O37" s="10">
        <f t="shared" si="2"/>
        <v>0.43689731121085379</v>
      </c>
      <c r="P37" s="10">
        <f t="shared" si="2"/>
        <v>4.489980220346422E-2</v>
      </c>
      <c r="Q37" s="10">
        <f t="shared" si="2"/>
        <v>0.44065464873212123</v>
      </c>
      <c r="T37" s="28">
        <v>36</v>
      </c>
      <c r="U37" s="30">
        <f t="shared" si="0"/>
        <v>3860.6412341601635</v>
      </c>
      <c r="V37" s="31">
        <f>C37*$P$6</f>
        <v>0</v>
      </c>
      <c r="W37" s="31">
        <f>D37*$O$6</f>
        <v>55.797860138541793</v>
      </c>
      <c r="X37" s="31">
        <f>E37*$N$6</f>
        <v>129.8531438809263</v>
      </c>
      <c r="Y37" s="31">
        <f>F37*$M$6</f>
        <v>150.38505869796811</v>
      </c>
      <c r="Z37" s="31">
        <f>G37*$L$6</f>
        <v>2006.7859957627563</v>
      </c>
      <c r="AA37" s="31">
        <f>H37*$K$6</f>
        <v>0</v>
      </c>
      <c r="AB37" s="60">
        <f>$Q$6</f>
        <v>1517.8191756799711</v>
      </c>
    </row>
    <row r="38" spans="1:28" ht="12.5" x14ac:dyDescent="0.25">
      <c r="A38" s="28">
        <v>37</v>
      </c>
      <c r="B38" s="30">
        <v>3885.19</v>
      </c>
      <c r="C38" s="31">
        <v>0</v>
      </c>
      <c r="D38" s="31">
        <v>20</v>
      </c>
      <c r="E38" s="30">
        <v>35</v>
      </c>
      <c r="F38" s="32">
        <v>-0.2</v>
      </c>
      <c r="G38" s="33">
        <v>71.7</v>
      </c>
      <c r="H38" s="28">
        <v>0</v>
      </c>
      <c r="T38" s="28">
        <v>37</v>
      </c>
      <c r="U38" s="30">
        <f t="shared" si="0"/>
        <v>3833.0375753463704</v>
      </c>
      <c r="V38" s="31">
        <f>C38*$P$6</f>
        <v>0</v>
      </c>
      <c r="W38" s="31">
        <f>D38*$O$6</f>
        <v>55.797860138541793</v>
      </c>
      <c r="X38" s="31">
        <f>E38*$N$6</f>
        <v>129.8531438809263</v>
      </c>
      <c r="Y38" s="31">
        <f>F38*$M$6</f>
        <v>150.38505869796811</v>
      </c>
      <c r="Z38" s="31">
        <f>G38*$L$6</f>
        <v>1979.1823369489632</v>
      </c>
      <c r="AA38" s="31">
        <f>H38*$K$6</f>
        <v>0</v>
      </c>
      <c r="AB38" s="60">
        <f>$Q$6</f>
        <v>1517.8191756799711</v>
      </c>
    </row>
    <row r="39" spans="1:28" ht="12.5" x14ac:dyDescent="0.25">
      <c r="A39" s="28">
        <v>38</v>
      </c>
      <c r="B39" s="30">
        <v>3395.17</v>
      </c>
      <c r="C39" s="31">
        <v>0</v>
      </c>
      <c r="D39" s="31">
        <v>20</v>
      </c>
      <c r="E39" s="31">
        <v>0</v>
      </c>
      <c r="F39" s="32">
        <v>-0.2</v>
      </c>
      <c r="G39" s="33">
        <v>64.5</v>
      </c>
      <c r="H39" s="28">
        <v>0</v>
      </c>
      <c r="T39" s="28">
        <v>38</v>
      </c>
      <c r="U39" s="30">
        <f t="shared" si="0"/>
        <v>3504.438088006134</v>
      </c>
      <c r="V39" s="31">
        <f>C39*$P$6</f>
        <v>0</v>
      </c>
      <c r="W39" s="31">
        <f>D39*$O$6</f>
        <v>55.797860138541793</v>
      </c>
      <c r="X39" s="31">
        <f>E39*$N$6</f>
        <v>0</v>
      </c>
      <c r="Y39" s="31">
        <f>F39*$M$6</f>
        <v>150.38505869796811</v>
      </c>
      <c r="Z39" s="31">
        <f>G39*$L$6</f>
        <v>1780.4359934896531</v>
      </c>
      <c r="AA39" s="31">
        <f>H39*$K$6</f>
        <v>0</v>
      </c>
      <c r="AB39" s="60">
        <f>$Q$6</f>
        <v>1517.8191756799711</v>
      </c>
    </row>
    <row r="40" spans="1:28" ht="12.5" x14ac:dyDescent="0.25">
      <c r="A40" s="28">
        <v>39</v>
      </c>
      <c r="B40" s="30">
        <v>3543.52</v>
      </c>
      <c r="C40" s="31">
        <v>0</v>
      </c>
      <c r="D40" s="31">
        <v>20</v>
      </c>
      <c r="E40" s="31">
        <v>0</v>
      </c>
      <c r="F40" s="32">
        <v>-0.2</v>
      </c>
      <c r="G40" s="33">
        <v>62.5</v>
      </c>
      <c r="H40" s="28">
        <v>0</v>
      </c>
      <c r="T40" s="28">
        <v>39</v>
      </c>
      <c r="U40" s="30">
        <f t="shared" si="0"/>
        <v>3449.2307703785477</v>
      </c>
      <c r="V40" s="31">
        <f>C40*$P$6</f>
        <v>0</v>
      </c>
      <c r="W40" s="31">
        <f>D40*$O$6</f>
        <v>55.797860138541793</v>
      </c>
      <c r="X40" s="31">
        <f>E40*$N$6</f>
        <v>0</v>
      </c>
      <c r="Y40" s="31">
        <f>F40*$M$6</f>
        <v>150.38505869796811</v>
      </c>
      <c r="Z40" s="31">
        <f>G40*$L$6</f>
        <v>1725.2286758620669</v>
      </c>
      <c r="AA40" s="31">
        <f>H40*$K$6</f>
        <v>0</v>
      </c>
      <c r="AB40" s="60">
        <f>$Q$6</f>
        <v>1517.8191756799711</v>
      </c>
    </row>
    <row r="41" spans="1:28" ht="12.5" x14ac:dyDescent="0.25">
      <c r="A41" s="28">
        <v>40</v>
      </c>
      <c r="B41" s="30">
        <v>3318.82</v>
      </c>
      <c r="C41" s="31">
        <v>0</v>
      </c>
      <c r="D41" s="31">
        <v>20</v>
      </c>
      <c r="E41" s="31">
        <v>0</v>
      </c>
      <c r="F41" s="32">
        <v>-0.2</v>
      </c>
      <c r="G41" s="33">
        <v>65.5</v>
      </c>
      <c r="H41" s="28">
        <v>0</v>
      </c>
      <c r="T41" s="28">
        <v>40</v>
      </c>
      <c r="U41" s="30">
        <f t="shared" si="0"/>
        <v>3532.0417468199271</v>
      </c>
      <c r="V41" s="31">
        <f>C41*$P$6</f>
        <v>0</v>
      </c>
      <c r="W41" s="31">
        <f>D41*$O$6</f>
        <v>55.797860138541793</v>
      </c>
      <c r="X41" s="31">
        <f>E41*$N$6</f>
        <v>0</v>
      </c>
      <c r="Y41" s="31">
        <f>F41*$M$6</f>
        <v>150.38505869796811</v>
      </c>
      <c r="Z41" s="31">
        <f>G41*$L$6</f>
        <v>1808.0396523034462</v>
      </c>
      <c r="AA41" s="31">
        <f>H41*$K$6</f>
        <v>0</v>
      </c>
      <c r="AB41" s="60">
        <f>$Q$6</f>
        <v>1517.8191756799711</v>
      </c>
    </row>
    <row r="42" spans="1:28" ht="12.5" x14ac:dyDescent="0.25">
      <c r="A42" s="28">
        <v>41</v>
      </c>
      <c r="B42" s="30">
        <v>3439.85</v>
      </c>
      <c r="C42" s="31">
        <v>0</v>
      </c>
      <c r="D42" s="31">
        <v>15</v>
      </c>
      <c r="E42" s="31">
        <v>0</v>
      </c>
      <c r="F42" s="32">
        <v>-0.2</v>
      </c>
      <c r="G42" s="33">
        <v>60.9</v>
      </c>
      <c r="H42" s="28">
        <v>0</v>
      </c>
      <c r="T42" s="28">
        <v>41</v>
      </c>
      <c r="U42" s="30">
        <f t="shared" si="0"/>
        <v>3391.1154512418434</v>
      </c>
      <c r="V42" s="31">
        <f>C42*$P$6</f>
        <v>0</v>
      </c>
      <c r="W42" s="31">
        <f>D42*$O$6</f>
        <v>41.848395103906348</v>
      </c>
      <c r="X42" s="31">
        <f>E42*$N$6</f>
        <v>0</v>
      </c>
      <c r="Y42" s="31">
        <f>F42*$M$6</f>
        <v>150.38505869796811</v>
      </c>
      <c r="Z42" s="31">
        <f>G42*$L$6</f>
        <v>1681.0628217599981</v>
      </c>
      <c r="AA42" s="31">
        <f>H42*$K$6</f>
        <v>0</v>
      </c>
      <c r="AB42" s="60">
        <f>$Q$6</f>
        <v>1517.8191756799711</v>
      </c>
    </row>
    <row r="43" spans="1:28" ht="12.5" x14ac:dyDescent="0.25">
      <c r="A43" s="28">
        <v>42</v>
      </c>
      <c r="B43" s="30">
        <v>3396.71</v>
      </c>
      <c r="C43" s="31">
        <v>0</v>
      </c>
      <c r="D43" s="31">
        <v>15</v>
      </c>
      <c r="E43" s="31">
        <v>0</v>
      </c>
      <c r="F43" s="32">
        <v>-0.2</v>
      </c>
      <c r="G43" s="33">
        <v>58.1</v>
      </c>
      <c r="H43" s="28">
        <v>0</v>
      </c>
      <c r="T43" s="28">
        <v>42</v>
      </c>
      <c r="U43" s="30">
        <f t="shared" si="0"/>
        <v>3313.8252065632232</v>
      </c>
      <c r="V43" s="31">
        <f>C43*$P$6</f>
        <v>0</v>
      </c>
      <c r="W43" s="31">
        <f>D43*$O$6</f>
        <v>41.848395103906348</v>
      </c>
      <c r="X43" s="31">
        <f>E43*$N$6</f>
        <v>0</v>
      </c>
      <c r="Y43" s="31">
        <f>F43*$M$6</f>
        <v>150.38505869796811</v>
      </c>
      <c r="Z43" s="31">
        <f>G43*$L$6</f>
        <v>1603.7725770813774</v>
      </c>
      <c r="AA43" s="31">
        <f>H43*$K$6</f>
        <v>0</v>
      </c>
      <c r="AB43" s="60">
        <f>$Q$6</f>
        <v>1517.8191756799711</v>
      </c>
    </row>
    <row r="44" spans="1:28" ht="12.5" x14ac:dyDescent="0.25">
      <c r="A44" s="28">
        <v>43</v>
      </c>
      <c r="B44" s="30">
        <v>3249.66</v>
      </c>
      <c r="C44" s="31">
        <v>0</v>
      </c>
      <c r="D44" s="31">
        <v>15</v>
      </c>
      <c r="E44" s="31">
        <v>0</v>
      </c>
      <c r="F44" s="32">
        <v>-0.2</v>
      </c>
      <c r="G44" s="33">
        <v>61.1</v>
      </c>
      <c r="H44" s="28">
        <v>0</v>
      </c>
      <c r="T44" s="28">
        <v>43</v>
      </c>
      <c r="U44" s="30">
        <f t="shared" si="0"/>
        <v>3396.6361830046026</v>
      </c>
      <c r="V44" s="31">
        <f>C44*$P$6</f>
        <v>0</v>
      </c>
      <c r="W44" s="31">
        <f>D44*$O$6</f>
        <v>41.848395103906348</v>
      </c>
      <c r="X44" s="31">
        <f>E44*$N$6</f>
        <v>0</v>
      </c>
      <c r="Y44" s="31">
        <f>F44*$M$6</f>
        <v>150.38505869796811</v>
      </c>
      <c r="Z44" s="31">
        <f>G44*$L$6</f>
        <v>1686.5835535227568</v>
      </c>
      <c r="AA44" s="31">
        <f>H44*$K$6</f>
        <v>0</v>
      </c>
      <c r="AB44" s="60">
        <f>$Q$6</f>
        <v>1517.8191756799711</v>
      </c>
    </row>
    <row r="45" spans="1:28" ht="12.5" x14ac:dyDescent="0.25">
      <c r="A45" s="28">
        <v>44</v>
      </c>
      <c r="B45" s="30">
        <v>2931.35</v>
      </c>
      <c r="C45" s="31">
        <v>0</v>
      </c>
      <c r="D45" s="31">
        <v>15</v>
      </c>
      <c r="E45" s="31">
        <v>0</v>
      </c>
      <c r="F45" s="32">
        <v>-0.2</v>
      </c>
      <c r="G45" s="33">
        <v>50.2</v>
      </c>
      <c r="H45" s="28">
        <v>0</v>
      </c>
      <c r="T45" s="28">
        <v>44</v>
      </c>
      <c r="U45" s="30">
        <f t="shared" si="0"/>
        <v>3095.7563019342579</v>
      </c>
      <c r="V45" s="31">
        <f>C45*$P$6</f>
        <v>0</v>
      </c>
      <c r="W45" s="31">
        <f>D45*$O$6</f>
        <v>41.848395103906348</v>
      </c>
      <c r="X45" s="31">
        <f>E45*$N$6</f>
        <v>0</v>
      </c>
      <c r="Y45" s="31">
        <f>F45*$M$6</f>
        <v>150.38505869796811</v>
      </c>
      <c r="Z45" s="31">
        <f>G45*$L$6</f>
        <v>1385.7036724524123</v>
      </c>
      <c r="AA45" s="31">
        <f>H45*$K$6</f>
        <v>0</v>
      </c>
      <c r="AB45" s="60">
        <f>$Q$6</f>
        <v>1517.8191756799711</v>
      </c>
    </row>
    <row r="46" spans="1:28" ht="12.5" x14ac:dyDescent="0.25">
      <c r="A46" s="28">
        <v>45</v>
      </c>
      <c r="B46" s="30">
        <v>3933.05</v>
      </c>
      <c r="C46" s="31">
        <v>0</v>
      </c>
      <c r="D46" s="31">
        <v>10</v>
      </c>
      <c r="E46" s="31">
        <v>0</v>
      </c>
      <c r="F46" s="32">
        <v>-0.2</v>
      </c>
      <c r="G46" s="33">
        <v>50.4</v>
      </c>
      <c r="H46" s="28">
        <v>1</v>
      </c>
      <c r="T46" s="28">
        <v>45</v>
      </c>
      <c r="U46" s="30">
        <f t="shared" si="0"/>
        <v>3891.5375344862991</v>
      </c>
      <c r="V46" s="31">
        <f>C46*$P$6</f>
        <v>0</v>
      </c>
      <c r="W46" s="31">
        <f>D46*$O$6</f>
        <v>27.898930069270897</v>
      </c>
      <c r="X46" s="31">
        <f>E46*$N$6</f>
        <v>0</v>
      </c>
      <c r="Y46" s="31">
        <f>F46*$M$6</f>
        <v>150.38505869796811</v>
      </c>
      <c r="Z46" s="31">
        <f>G46*$L$6</f>
        <v>1391.2244042151708</v>
      </c>
      <c r="AA46" s="31">
        <f>H46*$K$6</f>
        <v>804.20996582391831</v>
      </c>
      <c r="AB46" s="60">
        <f>$Q$6</f>
        <v>1517.8191756799711</v>
      </c>
    </row>
    <row r="47" spans="1:28" ht="12.5" x14ac:dyDescent="0.25">
      <c r="A47" s="28">
        <v>46</v>
      </c>
      <c r="B47" s="30">
        <v>3506.81</v>
      </c>
      <c r="C47" s="31">
        <v>0</v>
      </c>
      <c r="D47" s="31">
        <v>10</v>
      </c>
      <c r="E47" s="31">
        <v>0</v>
      </c>
      <c r="F47" s="32">
        <v>-0.2</v>
      </c>
      <c r="G47" s="33">
        <v>55</v>
      </c>
      <c r="H47" s="28">
        <v>0</v>
      </c>
      <c r="T47" s="28">
        <v>46</v>
      </c>
      <c r="U47" s="30">
        <f t="shared" si="0"/>
        <v>3214.3043992058292</v>
      </c>
      <c r="V47" s="31">
        <f>C47*$P$6</f>
        <v>0</v>
      </c>
      <c r="W47" s="31">
        <f>D47*$O$6</f>
        <v>27.898930069270897</v>
      </c>
      <c r="X47" s="31">
        <f>E47*$N$6</f>
        <v>0</v>
      </c>
      <c r="Y47" s="31">
        <f>F47*$M$6</f>
        <v>150.38505869796811</v>
      </c>
      <c r="Z47" s="31">
        <f>G47*$L$6</f>
        <v>1518.201234758619</v>
      </c>
      <c r="AA47" s="31">
        <f>H47*$K$6</f>
        <v>0</v>
      </c>
      <c r="AB47" s="60">
        <f>$Q$6</f>
        <v>1517.8191756799711</v>
      </c>
    </row>
    <row r="48" spans="1:28" ht="12.5" x14ac:dyDescent="0.25">
      <c r="A48" s="28">
        <v>47</v>
      </c>
      <c r="B48" s="30">
        <v>2818.97</v>
      </c>
      <c r="C48" s="31">
        <v>0</v>
      </c>
      <c r="D48" s="31">
        <v>10</v>
      </c>
      <c r="E48" s="31">
        <v>0</v>
      </c>
      <c r="F48" s="32">
        <v>-0.2</v>
      </c>
      <c r="G48" s="33">
        <v>44.4</v>
      </c>
      <c r="H48" s="28">
        <v>0</v>
      </c>
      <c r="T48" s="28">
        <v>47</v>
      </c>
      <c r="U48" s="30">
        <f t="shared" si="0"/>
        <v>2921.7056157796223</v>
      </c>
      <c r="V48" s="31">
        <f>C48*$P$6</f>
        <v>0</v>
      </c>
      <c r="W48" s="31">
        <f>D48*$O$6</f>
        <v>27.898930069270897</v>
      </c>
      <c r="X48" s="31">
        <f>E48*$N$6</f>
        <v>0</v>
      </c>
      <c r="Y48" s="31">
        <f>F48*$M$6</f>
        <v>150.38505869796811</v>
      </c>
      <c r="Z48" s="31">
        <f>G48*$L$6</f>
        <v>1225.6024513324123</v>
      </c>
      <c r="AA48" s="31">
        <f>H48*$K$6</f>
        <v>0</v>
      </c>
      <c r="AB48" s="60">
        <f>$Q$6</f>
        <v>1517.8191756799711</v>
      </c>
    </row>
    <row r="49" spans="1:28" ht="12.5" x14ac:dyDescent="0.25">
      <c r="A49" s="28">
        <v>48</v>
      </c>
      <c r="B49" s="30">
        <v>3856.38</v>
      </c>
      <c r="C49" s="31">
        <v>0</v>
      </c>
      <c r="D49" s="31">
        <v>10</v>
      </c>
      <c r="E49" s="31">
        <v>0</v>
      </c>
      <c r="F49" s="32">
        <v>-0.2</v>
      </c>
      <c r="G49" s="33">
        <v>48.5</v>
      </c>
      <c r="H49" s="28">
        <v>1</v>
      </c>
      <c r="T49" s="28">
        <v>48</v>
      </c>
      <c r="U49" s="30">
        <f t="shared" si="0"/>
        <v>3839.0905827400925</v>
      </c>
      <c r="V49" s="31">
        <f>C49*$P$6</f>
        <v>0</v>
      </c>
      <c r="W49" s="31">
        <f>D49*$O$6</f>
        <v>27.898930069270897</v>
      </c>
      <c r="X49" s="31">
        <f>E49*$N$6</f>
        <v>0</v>
      </c>
      <c r="Y49" s="31">
        <f>F49*$M$6</f>
        <v>150.38505869796811</v>
      </c>
      <c r="Z49" s="31">
        <f>G49*$L$6</f>
        <v>1338.7774524689639</v>
      </c>
      <c r="AA49" s="31">
        <f>H49*$K$6</f>
        <v>804.20996582391831</v>
      </c>
      <c r="AB49" s="60">
        <f>$Q$6</f>
        <v>1517.8191756799711</v>
      </c>
    </row>
    <row r="50" spans="1:28" ht="12.5" x14ac:dyDescent="0.25">
      <c r="A50" s="28">
        <v>49</v>
      </c>
      <c r="B50" s="30">
        <v>3060.15</v>
      </c>
      <c r="C50" s="31">
        <v>0</v>
      </c>
      <c r="D50" s="31">
        <v>0</v>
      </c>
      <c r="E50" s="31">
        <v>0</v>
      </c>
      <c r="F50" s="32">
        <v>-0.2</v>
      </c>
      <c r="G50" s="33">
        <v>44.5</v>
      </c>
      <c r="H50" s="28">
        <v>0</v>
      </c>
      <c r="T50" s="28">
        <v>49</v>
      </c>
      <c r="U50" s="30">
        <f t="shared" si="0"/>
        <v>2896.5670515917309</v>
      </c>
      <c r="V50" s="31">
        <f>C50*$P$6</f>
        <v>0</v>
      </c>
      <c r="W50" s="31">
        <f>D50*$O$6</f>
        <v>0</v>
      </c>
      <c r="X50" s="31">
        <f>E50*$N$6</f>
        <v>0</v>
      </c>
      <c r="Y50" s="31">
        <f>F50*$M$6</f>
        <v>150.38505869796811</v>
      </c>
      <c r="Z50" s="31">
        <f>G50*$L$6</f>
        <v>1228.3628172137917</v>
      </c>
      <c r="AA50" s="31">
        <f>H50*$K$6</f>
        <v>0</v>
      </c>
      <c r="AB50" s="60">
        <f>$Q$6</f>
        <v>1517.8191756799711</v>
      </c>
    </row>
    <row r="51" spans="1:28" ht="12.5" x14ac:dyDescent="0.25">
      <c r="A51" s="28">
        <v>50</v>
      </c>
      <c r="B51" s="30">
        <v>2761.15</v>
      </c>
      <c r="C51" s="31">
        <v>0</v>
      </c>
      <c r="D51" s="31">
        <v>0</v>
      </c>
      <c r="E51" s="31">
        <v>0</v>
      </c>
      <c r="F51" s="32">
        <v>-0.2</v>
      </c>
      <c r="G51" s="33">
        <v>37.6</v>
      </c>
      <c r="H51" s="28">
        <v>0</v>
      </c>
      <c r="T51" s="28">
        <v>50</v>
      </c>
      <c r="U51" s="30">
        <f t="shared" si="0"/>
        <v>2706.1018057765586</v>
      </c>
      <c r="V51" s="31">
        <f>C51*$P$6</f>
        <v>0</v>
      </c>
      <c r="W51" s="31">
        <f>D51*$O$6</f>
        <v>0</v>
      </c>
      <c r="X51" s="31">
        <f>E51*$N$6</f>
        <v>0</v>
      </c>
      <c r="Y51" s="31">
        <f>F51*$M$6</f>
        <v>150.38505869796811</v>
      </c>
      <c r="Z51" s="31">
        <f>G51*$L$6</f>
        <v>1037.8975713986194</v>
      </c>
      <c r="AA51" s="31">
        <f>H51*$K$6</f>
        <v>0</v>
      </c>
      <c r="AB51" s="60">
        <f>$Q$6</f>
        <v>1517.8191756799711</v>
      </c>
    </row>
    <row r="52" spans="1:28" ht="12.5" x14ac:dyDescent="0.25">
      <c r="A52" s="28">
        <v>51</v>
      </c>
      <c r="B52" s="30">
        <v>2323.12</v>
      </c>
      <c r="C52" s="31">
        <v>0</v>
      </c>
      <c r="D52" s="31">
        <v>0</v>
      </c>
      <c r="E52" s="31">
        <v>0</v>
      </c>
      <c r="F52" s="32">
        <v>-0.2</v>
      </c>
      <c r="G52" s="33">
        <v>32.799999999999997</v>
      </c>
      <c r="H52" s="28">
        <v>0</v>
      </c>
      <c r="T52" s="28">
        <v>51</v>
      </c>
      <c r="U52" s="30">
        <f t="shared" si="0"/>
        <v>2573.6042434703518</v>
      </c>
      <c r="V52" s="31">
        <f>C52*$P$6</f>
        <v>0</v>
      </c>
      <c r="W52" s="31">
        <f>D52*$O$6</f>
        <v>0</v>
      </c>
      <c r="X52" s="31">
        <f>E52*$N$6</f>
        <v>0</v>
      </c>
      <c r="Y52" s="31">
        <f>F52*$M$6</f>
        <v>150.38505869796811</v>
      </c>
      <c r="Z52" s="31">
        <f>G52*$L$6</f>
        <v>905.40000909241269</v>
      </c>
      <c r="AA52" s="31">
        <f>H52*$K$6</f>
        <v>0</v>
      </c>
      <c r="AB52" s="60">
        <f>$Q$6</f>
        <v>1517.8191756799711</v>
      </c>
    </row>
    <row r="53" spans="1:28" ht="12.5" x14ac:dyDescent="0.25">
      <c r="A53" s="28">
        <v>52</v>
      </c>
      <c r="B53" s="30">
        <v>3577.04</v>
      </c>
      <c r="C53" s="31">
        <v>0</v>
      </c>
      <c r="D53" s="31">
        <v>0</v>
      </c>
      <c r="E53" s="31">
        <v>0</v>
      </c>
      <c r="F53" s="32">
        <v>-0.2</v>
      </c>
      <c r="G53" s="33">
        <v>35.9</v>
      </c>
      <c r="H53" s="28">
        <v>1</v>
      </c>
      <c r="T53" s="28">
        <v>52</v>
      </c>
      <c r="U53" s="30">
        <f t="shared" si="0"/>
        <v>3463.3855516170288</v>
      </c>
      <c r="V53" s="31">
        <f>C53*$P$6</f>
        <v>0</v>
      </c>
      <c r="W53" s="31">
        <f>D53*$O$6</f>
        <v>0</v>
      </c>
      <c r="X53" s="31">
        <f>E53*$N$6</f>
        <v>0</v>
      </c>
      <c r="Y53" s="31">
        <f>F53*$M$6</f>
        <v>150.38505869796811</v>
      </c>
      <c r="Z53" s="31">
        <f>G53*$L$6</f>
        <v>990.97135141517117</v>
      </c>
      <c r="AA53" s="31">
        <f>H53*$K$6</f>
        <v>804.20996582391831</v>
      </c>
      <c r="AB53" s="60">
        <f>$Q$6</f>
        <v>1517.8191756799711</v>
      </c>
    </row>
    <row r="55" spans="1:28" ht="15.75" customHeight="1" x14ac:dyDescent="0.3">
      <c r="T55" s="78" t="s">
        <v>29</v>
      </c>
      <c r="V55" s="31">
        <f>SUM($V$2:$V$53)</f>
        <v>10791.915760152986</v>
      </c>
      <c r="W55" s="31">
        <f>SUM($W$2:$W$53)</f>
        <v>2845.6908670656326</v>
      </c>
      <c r="X55" s="31">
        <f>SUM($X$2:$X$53)</f>
        <v>3635.8880286659364</v>
      </c>
      <c r="Y55" s="31">
        <f>SUM($Y$2:$Y$53)</f>
        <v>-3383.6638207042834</v>
      </c>
      <c r="Z55" s="31">
        <f>SUM($Z$2:$Z$53)</f>
        <v>78253.612371221941</v>
      </c>
      <c r="AA55" s="31">
        <f>SUM($AA$2:$AA$53)</f>
        <v>8042.0996582391845</v>
      </c>
      <c r="AB55" s="31">
        <f>SUM($AB$2:$AB$53)</f>
        <v>78926.597135358446</v>
      </c>
    </row>
    <row r="60" spans="1:28" ht="15.75" hidden="1" customHeight="1" x14ac:dyDescent="0.25">
      <c r="K60" s="66" t="s">
        <v>2</v>
      </c>
      <c r="L60" s="66" t="s">
        <v>3</v>
      </c>
      <c r="M60" s="66" t="s">
        <v>4</v>
      </c>
      <c r="N60" s="66" t="s">
        <v>5</v>
      </c>
      <c r="O60" s="66" t="s">
        <v>6</v>
      </c>
      <c r="P60" s="66" t="s">
        <v>7</v>
      </c>
      <c r="Q60" s="66" t="s">
        <v>26</v>
      </c>
    </row>
    <row r="61" spans="1:28" ht="15.75" hidden="1" customHeight="1" x14ac:dyDescent="0.25">
      <c r="J61" s="34" t="s">
        <v>27</v>
      </c>
      <c r="K61" s="60" cm="1">
        <f t="array" ref="K61:Q65">LINEST(B2:B53,C2:H53, TRUE, TRUE)</f>
        <v>804.20996582391831</v>
      </c>
      <c r="L61" s="60">
        <v>27.603658813793071</v>
      </c>
      <c r="M61" s="60">
        <v>-751.92529348984044</v>
      </c>
      <c r="N61" s="60">
        <v>3.7100898251693231</v>
      </c>
      <c r="O61" s="60">
        <v>2.7898930069270897</v>
      </c>
      <c r="P61" s="60">
        <v>4.4966315667304091</v>
      </c>
      <c r="Q61" s="60">
        <v>1517.8191756799711</v>
      </c>
    </row>
    <row r="62" spans="1:28" ht="15.75" hidden="1" customHeight="1" x14ac:dyDescent="0.25">
      <c r="K62" s="60">
        <v>56.036661438870368</v>
      </c>
      <c r="L62" s="60">
        <v>3.5573704658940852</v>
      </c>
      <c r="M62" s="60">
        <v>95.679594235869345</v>
      </c>
      <c r="N62" s="60">
        <v>0.87605474655058246</v>
      </c>
      <c r="O62" s="60">
        <v>5.5691467449915759</v>
      </c>
      <c r="P62" s="60">
        <v>0.65267573805907009</v>
      </c>
      <c r="Q62" s="60">
        <v>132.68614093031479</v>
      </c>
    </row>
    <row r="63" spans="1:28" ht="15.75" hidden="1" customHeight="1" x14ac:dyDescent="0.25">
      <c r="J63" s="29" t="s">
        <v>28</v>
      </c>
      <c r="K63" s="60">
        <v>0.97273237968288373</v>
      </c>
      <c r="L63" s="60">
        <v>153.09078629779876</v>
      </c>
      <c r="M63" s="60" t="e">
        <v>#N/A</v>
      </c>
      <c r="N63" s="60" t="e">
        <v>#N/A</v>
      </c>
      <c r="O63" s="60" t="e">
        <v>#N/A</v>
      </c>
      <c r="P63" s="60" t="e">
        <v>#N/A</v>
      </c>
      <c r="Q63" s="60" t="e">
        <v>#N/A</v>
      </c>
    </row>
    <row r="64" spans="1:28" ht="15.75" hidden="1" customHeight="1" x14ac:dyDescent="0.25">
      <c r="K64" s="60">
        <v>267.551504780274</v>
      </c>
      <c r="L64" s="60">
        <v>45</v>
      </c>
      <c r="M64" s="60" t="e">
        <v>#N/A</v>
      </c>
      <c r="N64" s="60" t="e">
        <v>#N/A</v>
      </c>
      <c r="O64" s="60" t="e">
        <v>#N/A</v>
      </c>
      <c r="P64" s="60" t="e">
        <v>#N/A</v>
      </c>
      <c r="Q64" s="60" t="e">
        <v>#N/A</v>
      </c>
    </row>
    <row r="65" spans="11:17" ht="15.75" hidden="1" customHeight="1" x14ac:dyDescent="0.25">
      <c r="K65" s="60">
        <v>37623288.743051715</v>
      </c>
      <c r="L65" s="60">
        <v>1054655.4982175229</v>
      </c>
      <c r="M65" s="60" t="e">
        <v>#N/A</v>
      </c>
      <c r="N65" s="60" t="e">
        <v>#N/A</v>
      </c>
      <c r="O65" s="60" t="e">
        <v>#N/A</v>
      </c>
      <c r="P65" s="60" t="e">
        <v>#N/A</v>
      </c>
      <c r="Q65" s="60" t="e">
        <v>#N/A</v>
      </c>
    </row>
  </sheetData>
  <mergeCells count="1">
    <mergeCell ref="J3:Q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CB28-241C-4BB2-BBC1-F10EC002E6AD}">
  <sheetPr>
    <outlinePr summaryBelow="0" summaryRight="0"/>
  </sheetPr>
  <dimension ref="A1:AB55"/>
  <sheetViews>
    <sheetView tabSelected="1" zoomScale="50" zoomScaleNormal="50" workbookViewId="0">
      <selection activeCell="P21" sqref="P21"/>
    </sheetView>
  </sheetViews>
  <sheetFormatPr defaultColWidth="14.453125" defaultRowHeight="15.75" customHeight="1" x14ac:dyDescent="0.25"/>
  <cols>
    <col min="10" max="10" width="24.26953125" bestFit="1" customWidth="1"/>
    <col min="18" max="18" width="25" bestFit="1" customWidth="1"/>
    <col min="19" max="19" width="21.453125" bestFit="1" customWidth="1"/>
  </cols>
  <sheetData>
    <row r="1" spans="1:2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S1" s="9"/>
      <c r="T1" s="1"/>
      <c r="U1" s="1"/>
      <c r="V1" s="1"/>
      <c r="W1" s="1"/>
      <c r="X1" s="1"/>
      <c r="Y1" s="1"/>
      <c r="Z1" s="1"/>
      <c r="AA1" s="1"/>
      <c r="AB1" s="1"/>
    </row>
    <row r="2" spans="1:28" ht="13" x14ac:dyDescent="0.3">
      <c r="A2" s="1">
        <v>1</v>
      </c>
      <c r="B2" s="2">
        <v>3302.99</v>
      </c>
      <c r="C2" s="3">
        <v>0</v>
      </c>
      <c r="D2" s="3">
        <v>0</v>
      </c>
      <c r="E2" s="3">
        <v>0</v>
      </c>
      <c r="F2" s="4">
        <v>0</v>
      </c>
      <c r="G2" s="5">
        <v>39.799999999999997</v>
      </c>
      <c r="H2" s="1">
        <v>1</v>
      </c>
      <c r="J2" s="16"/>
      <c r="S2" s="8"/>
      <c r="T2" s="1"/>
      <c r="U2" s="2"/>
      <c r="V2" s="3"/>
      <c r="W2" s="3"/>
      <c r="X2" s="3"/>
      <c r="Y2" s="3"/>
      <c r="Z2" s="3"/>
      <c r="AA2" s="3"/>
    </row>
    <row r="3" spans="1:28" ht="13" x14ac:dyDescent="0.25">
      <c r="A3" s="1">
        <v>2</v>
      </c>
      <c r="B3" s="2">
        <v>2706.27</v>
      </c>
      <c r="C3" s="3">
        <v>0</v>
      </c>
      <c r="D3" s="3">
        <v>0</v>
      </c>
      <c r="E3" s="3">
        <v>0</v>
      </c>
      <c r="F3" s="4">
        <v>0</v>
      </c>
      <c r="G3" s="5">
        <v>37.299999999999997</v>
      </c>
      <c r="H3" s="1">
        <v>0</v>
      </c>
      <c r="J3" s="79"/>
      <c r="K3" s="80" t="s">
        <v>7</v>
      </c>
      <c r="L3" s="80" t="s">
        <v>6</v>
      </c>
      <c r="M3" s="80" t="s">
        <v>5</v>
      </c>
      <c r="N3" s="80" t="s">
        <v>4</v>
      </c>
      <c r="O3" s="80" t="s">
        <v>3</v>
      </c>
      <c r="P3" s="80" t="s">
        <v>2</v>
      </c>
      <c r="Q3" s="80" t="s">
        <v>26</v>
      </c>
      <c r="R3" s="11"/>
      <c r="T3" s="1"/>
      <c r="U3" s="2"/>
      <c r="V3" s="3"/>
      <c r="W3" s="3"/>
      <c r="X3" s="3"/>
      <c r="Y3" s="3"/>
      <c r="Z3" s="3"/>
      <c r="AA3" s="3"/>
    </row>
    <row r="4" spans="1:28" ht="13" x14ac:dyDescent="0.25">
      <c r="A4" s="1">
        <v>3</v>
      </c>
      <c r="B4" s="2">
        <v>2330.41</v>
      </c>
      <c r="C4" s="3">
        <v>0</v>
      </c>
      <c r="D4" s="3">
        <v>0</v>
      </c>
      <c r="E4" s="3">
        <v>0</v>
      </c>
      <c r="F4" s="4">
        <v>0</v>
      </c>
      <c r="G4" s="5">
        <v>38.6</v>
      </c>
      <c r="H4" s="1">
        <v>0</v>
      </c>
      <c r="J4" s="81" t="s">
        <v>27</v>
      </c>
      <c r="K4" s="82" cm="1">
        <f t="array" ref="K4:Q8">LINEST(B2:B53,C2:H53,1,1)</f>
        <v>804.20996582391831</v>
      </c>
      <c r="L4" s="83">
        <v>27.603658813793071</v>
      </c>
      <c r="M4" s="83">
        <v>-751.92529348984044</v>
      </c>
      <c r="N4" s="83">
        <v>3.7100898251693231</v>
      </c>
      <c r="O4" s="83">
        <v>2.7898930069270897</v>
      </c>
      <c r="P4" s="83">
        <v>4.4966315667304091</v>
      </c>
      <c r="Q4" s="83">
        <v>1517.8191756799711</v>
      </c>
      <c r="R4" s="11"/>
      <c r="T4" s="1"/>
      <c r="U4" s="2"/>
      <c r="V4" s="3"/>
      <c r="W4" s="3"/>
      <c r="X4" s="3"/>
      <c r="Y4" s="3"/>
      <c r="Z4" s="3"/>
      <c r="AA4" s="3"/>
    </row>
    <row r="5" spans="1:28" ht="12.5" x14ac:dyDescent="0.25">
      <c r="A5" s="1">
        <v>4</v>
      </c>
      <c r="B5" s="2">
        <v>2351.63</v>
      </c>
      <c r="C5" s="3">
        <v>0</v>
      </c>
      <c r="D5" s="3">
        <v>0</v>
      </c>
      <c r="E5" s="3">
        <v>0</v>
      </c>
      <c r="F5" s="4">
        <v>0</v>
      </c>
      <c r="G5" s="5">
        <v>32.299999999999997</v>
      </c>
      <c r="H5" s="1">
        <v>0</v>
      </c>
      <c r="J5" s="79" t="s">
        <v>34</v>
      </c>
      <c r="K5" s="11">
        <v>56.036661438870368</v>
      </c>
      <c r="L5" s="11">
        <v>3.5573704658940852</v>
      </c>
      <c r="M5" s="11">
        <v>95.679594235869345</v>
      </c>
      <c r="N5" s="11">
        <v>0.87605474655058246</v>
      </c>
      <c r="O5" s="11">
        <v>5.5691467449915759</v>
      </c>
      <c r="P5" s="11">
        <v>0.65267573805907009</v>
      </c>
      <c r="Q5" s="11">
        <v>132.68614093031479</v>
      </c>
      <c r="R5" s="11"/>
      <c r="T5" s="1"/>
      <c r="U5" s="2"/>
      <c r="V5" s="3"/>
      <c r="W5" s="3"/>
      <c r="X5" s="3"/>
      <c r="Y5" s="3"/>
      <c r="Z5" s="3"/>
      <c r="AA5" s="3"/>
    </row>
    <row r="6" spans="1:28" ht="12.5" x14ac:dyDescent="0.25">
      <c r="A6" s="1">
        <v>5</v>
      </c>
      <c r="B6" s="2">
        <v>2398.48</v>
      </c>
      <c r="C6" s="3">
        <v>0</v>
      </c>
      <c r="D6" s="3">
        <v>10</v>
      </c>
      <c r="E6" s="3">
        <v>0</v>
      </c>
      <c r="F6" s="4">
        <v>0</v>
      </c>
      <c r="G6" s="5">
        <v>34.9</v>
      </c>
      <c r="H6" s="1">
        <v>0</v>
      </c>
      <c r="J6" s="84" t="s">
        <v>28</v>
      </c>
      <c r="K6" s="85">
        <v>0.97273237968288373</v>
      </c>
      <c r="L6" s="87">
        <v>153.09078629779876</v>
      </c>
      <c r="M6" s="11" t="e">
        <v>#N/A</v>
      </c>
      <c r="N6" s="11" t="e">
        <v>#N/A</v>
      </c>
      <c r="O6" s="11" t="e">
        <v>#N/A</v>
      </c>
      <c r="P6" s="11" t="e">
        <v>#N/A</v>
      </c>
      <c r="Q6" s="11" t="e">
        <v>#N/A</v>
      </c>
      <c r="R6" s="86" t="s">
        <v>36</v>
      </c>
      <c r="T6" s="1"/>
      <c r="U6" s="2"/>
      <c r="V6" s="3"/>
      <c r="W6" s="3"/>
      <c r="X6" s="3"/>
      <c r="Y6" s="3"/>
      <c r="Z6" s="3"/>
      <c r="AA6" s="3"/>
    </row>
    <row r="7" spans="1:28" ht="12.5" x14ac:dyDescent="0.25">
      <c r="A7" s="1">
        <v>6</v>
      </c>
      <c r="B7" s="2">
        <v>2611.66</v>
      </c>
      <c r="C7" s="3">
        <v>0</v>
      </c>
      <c r="D7" s="3">
        <v>10</v>
      </c>
      <c r="E7" s="3">
        <v>0</v>
      </c>
      <c r="F7" s="4">
        <v>0</v>
      </c>
      <c r="G7" s="5">
        <v>38.700000000000003</v>
      </c>
      <c r="H7" s="1">
        <v>0</v>
      </c>
      <c r="J7" s="88" t="s">
        <v>35</v>
      </c>
      <c r="K7" s="89">
        <v>267.551504780274</v>
      </c>
      <c r="L7" s="91">
        <v>45</v>
      </c>
      <c r="M7" s="11" t="e">
        <v>#N/A</v>
      </c>
      <c r="N7" s="11" t="e">
        <v>#N/A</v>
      </c>
      <c r="O7" s="11" t="e">
        <v>#N/A</v>
      </c>
      <c r="P7" s="11" t="e">
        <v>#N/A</v>
      </c>
      <c r="Q7" s="11" t="e">
        <v>#N/A</v>
      </c>
      <c r="R7" s="90" t="s">
        <v>37</v>
      </c>
      <c r="T7" s="1"/>
      <c r="U7" s="2"/>
      <c r="V7" s="3"/>
      <c r="W7" s="3"/>
      <c r="X7" s="3"/>
      <c r="Y7" s="3"/>
      <c r="Z7" s="3"/>
      <c r="AA7" s="3"/>
    </row>
    <row r="8" spans="1:28" ht="12.5" x14ac:dyDescent="0.25">
      <c r="A8" s="1">
        <v>7</v>
      </c>
      <c r="B8" s="2">
        <v>2557.31</v>
      </c>
      <c r="C8" s="3">
        <v>0</v>
      </c>
      <c r="D8" s="3">
        <v>10</v>
      </c>
      <c r="E8" s="3">
        <v>0</v>
      </c>
      <c r="F8" s="4">
        <v>0</v>
      </c>
      <c r="G8" s="5">
        <v>35.1</v>
      </c>
      <c r="H8" s="1">
        <v>0</v>
      </c>
      <c r="J8" s="92" t="s">
        <v>39</v>
      </c>
      <c r="K8" s="83">
        <v>37623288.743051715</v>
      </c>
      <c r="L8" s="94">
        <v>1054655.4982175229</v>
      </c>
      <c r="M8" s="11" t="e">
        <v>#N/A</v>
      </c>
      <c r="N8" s="11" t="e">
        <v>#N/A</v>
      </c>
      <c r="O8" s="11" t="e">
        <v>#N/A</v>
      </c>
      <c r="P8" s="11" t="e">
        <v>#N/A</v>
      </c>
      <c r="Q8" s="11" t="e">
        <v>#N/A</v>
      </c>
      <c r="R8" s="93" t="s">
        <v>38</v>
      </c>
      <c r="T8" s="1"/>
      <c r="U8" s="2"/>
      <c r="V8" s="3"/>
      <c r="W8" s="3"/>
      <c r="X8" s="3"/>
      <c r="Y8" s="3"/>
      <c r="Z8" s="3"/>
      <c r="AA8" s="3"/>
    </row>
    <row r="9" spans="1:28" ht="12.5" x14ac:dyDescent="0.25">
      <c r="A9" s="1">
        <v>8</v>
      </c>
      <c r="B9" s="2">
        <v>3250.96</v>
      </c>
      <c r="C9" s="3">
        <v>0</v>
      </c>
      <c r="D9" s="3">
        <v>10</v>
      </c>
      <c r="E9" s="3">
        <v>0</v>
      </c>
      <c r="F9" s="4">
        <v>0</v>
      </c>
      <c r="G9" s="5">
        <v>34.4</v>
      </c>
      <c r="H9" s="1">
        <v>1</v>
      </c>
      <c r="T9" s="1"/>
      <c r="U9" s="2"/>
      <c r="V9" s="3"/>
      <c r="W9" s="3"/>
      <c r="X9" s="3"/>
      <c r="Y9" s="3"/>
      <c r="Z9" s="3"/>
      <c r="AA9" s="3"/>
    </row>
    <row r="10" spans="1:28" ht="12.5" x14ac:dyDescent="0.25">
      <c r="A10" s="1">
        <v>9</v>
      </c>
      <c r="B10" s="2">
        <v>2802.04</v>
      </c>
      <c r="C10" s="3">
        <v>0</v>
      </c>
      <c r="D10" s="3">
        <v>10</v>
      </c>
      <c r="E10" s="3">
        <v>0</v>
      </c>
      <c r="F10" s="4">
        <v>0</v>
      </c>
      <c r="G10" s="5">
        <v>37.9</v>
      </c>
      <c r="H10" s="1">
        <v>0</v>
      </c>
      <c r="J10" s="6" t="s">
        <v>40</v>
      </c>
      <c r="K10">
        <f>K4/K5</f>
        <v>14.351496773254773</v>
      </c>
      <c r="L10">
        <f t="shared" ref="L10:Q10" si="0">L4/L5</f>
        <v>7.7595682199647866</v>
      </c>
      <c r="M10">
        <f t="shared" si="0"/>
        <v>-7.8587843050023203</v>
      </c>
      <c r="N10">
        <f t="shared" si="0"/>
        <v>4.2349976868199146</v>
      </c>
      <c r="O10">
        <f t="shared" si="0"/>
        <v>0.50095519738927441</v>
      </c>
      <c r="P10">
        <f t="shared" si="0"/>
        <v>6.8895338136859685</v>
      </c>
      <c r="Q10">
        <f t="shared" si="0"/>
        <v>11.439168891626082</v>
      </c>
      <c r="T10" s="1"/>
      <c r="U10" s="2"/>
      <c r="V10" s="3"/>
      <c r="W10" s="3"/>
      <c r="X10" s="3"/>
      <c r="Y10" s="3"/>
      <c r="Z10" s="3"/>
      <c r="AA10" s="3"/>
    </row>
    <row r="11" spans="1:28" ht="12.5" x14ac:dyDescent="0.25">
      <c r="A11" s="1">
        <v>10</v>
      </c>
      <c r="B11" s="2">
        <v>2881.28</v>
      </c>
      <c r="C11" s="3">
        <v>0</v>
      </c>
      <c r="D11" s="3">
        <v>15</v>
      </c>
      <c r="E11" s="3">
        <v>0</v>
      </c>
      <c r="F11" s="4">
        <v>0</v>
      </c>
      <c r="G11" s="5">
        <v>40.6</v>
      </c>
      <c r="H11" s="1">
        <v>0</v>
      </c>
      <c r="J11" s="7" t="s">
        <v>41</v>
      </c>
      <c r="K11">
        <f>_xlfn.T.DIST(ABS(K10),$L$7,1)</f>
        <v>1</v>
      </c>
      <c r="L11">
        <f t="shared" ref="L11:Q11" si="1">_xlfn.T.DIST(ABS(L10),$L$7,1)</f>
        <v>0.99999999961333286</v>
      </c>
      <c r="M11">
        <f t="shared" si="1"/>
        <v>0.99999999972312437</v>
      </c>
      <c r="N11">
        <f t="shared" si="1"/>
        <v>0.99994429682471964</v>
      </c>
      <c r="O11">
        <f t="shared" si="1"/>
        <v>0.69057782844377313</v>
      </c>
      <c r="P11">
        <f t="shared" si="1"/>
        <v>0.99999999256918037</v>
      </c>
      <c r="Q11">
        <f t="shared" si="1"/>
        <v>0.99999999999999678</v>
      </c>
      <c r="T11" s="1"/>
      <c r="U11" s="2"/>
      <c r="V11" s="3"/>
      <c r="W11" s="3"/>
      <c r="X11" s="3"/>
      <c r="Y11" s="3"/>
      <c r="Z11" s="3"/>
      <c r="AA11" s="3"/>
    </row>
    <row r="12" spans="1:28" ht="12.5" x14ac:dyDescent="0.25">
      <c r="A12" s="1">
        <v>11</v>
      </c>
      <c r="B12" s="2">
        <v>2734.97</v>
      </c>
      <c r="C12" s="3">
        <v>0</v>
      </c>
      <c r="D12" s="3">
        <v>15</v>
      </c>
      <c r="E12" s="3">
        <v>0</v>
      </c>
      <c r="F12" s="4">
        <v>0</v>
      </c>
      <c r="G12" s="5">
        <v>46.1</v>
      </c>
      <c r="H12" s="1">
        <v>0</v>
      </c>
      <c r="J12" s="7" t="s">
        <v>42</v>
      </c>
      <c r="K12" t="b">
        <f>K11&lt;5</f>
        <v>1</v>
      </c>
      <c r="L12" t="b">
        <f t="shared" ref="L12:Q12" si="2">L11&lt;5</f>
        <v>1</v>
      </c>
      <c r="M12" t="b">
        <f t="shared" si="2"/>
        <v>1</v>
      </c>
      <c r="N12" t="b">
        <f t="shared" si="2"/>
        <v>1</v>
      </c>
      <c r="O12" t="b">
        <f t="shared" si="2"/>
        <v>1</v>
      </c>
      <c r="P12" t="b">
        <f t="shared" si="2"/>
        <v>1</v>
      </c>
      <c r="Q12" t="b">
        <f t="shared" si="2"/>
        <v>1</v>
      </c>
      <c r="T12" s="1"/>
      <c r="U12" s="2"/>
      <c r="V12" s="3"/>
      <c r="W12" s="3"/>
      <c r="X12" s="3"/>
      <c r="Y12" s="3"/>
      <c r="Z12" s="3"/>
      <c r="AA12" s="3"/>
    </row>
    <row r="13" spans="1:28" ht="12.5" x14ac:dyDescent="0.25">
      <c r="A13" s="1">
        <v>12</v>
      </c>
      <c r="B13" s="2">
        <v>3580.57</v>
      </c>
      <c r="C13" s="3">
        <v>0</v>
      </c>
      <c r="D13" s="3">
        <v>15</v>
      </c>
      <c r="E13" s="3">
        <v>0</v>
      </c>
      <c r="F13" s="4">
        <v>0</v>
      </c>
      <c r="G13" s="5">
        <v>43.6</v>
      </c>
      <c r="H13" s="1">
        <v>1</v>
      </c>
      <c r="T13" s="1"/>
      <c r="U13" s="2"/>
      <c r="V13" s="3"/>
      <c r="W13" s="3"/>
      <c r="X13" s="3"/>
      <c r="Y13" s="3"/>
      <c r="Z13" s="3"/>
      <c r="AA13" s="3"/>
    </row>
    <row r="14" spans="1:28" ht="12.5" x14ac:dyDescent="0.25">
      <c r="A14" s="1">
        <v>13</v>
      </c>
      <c r="B14" s="2">
        <v>3581.54</v>
      </c>
      <c r="C14" s="3">
        <v>0</v>
      </c>
      <c r="D14" s="3">
        <v>15</v>
      </c>
      <c r="E14" s="3">
        <v>0</v>
      </c>
      <c r="F14" s="4">
        <v>0</v>
      </c>
      <c r="G14" s="5">
        <v>41.9</v>
      </c>
      <c r="H14" s="1">
        <v>1</v>
      </c>
      <c r="T14" s="1"/>
      <c r="U14" s="2"/>
      <c r="V14" s="3"/>
      <c r="W14" s="3"/>
      <c r="X14" s="3"/>
      <c r="Y14" s="3"/>
      <c r="Z14" s="3"/>
      <c r="AA14" s="3"/>
    </row>
    <row r="15" spans="1:28" ht="12.5" x14ac:dyDescent="0.25">
      <c r="A15" s="1">
        <v>14</v>
      </c>
      <c r="B15" s="2">
        <v>2962.99</v>
      </c>
      <c r="C15" s="3">
        <v>0</v>
      </c>
      <c r="D15" s="3">
        <v>15</v>
      </c>
      <c r="E15" s="3">
        <v>0</v>
      </c>
      <c r="F15" s="4">
        <v>0</v>
      </c>
      <c r="G15" s="5">
        <v>45.1</v>
      </c>
      <c r="H15" s="1">
        <v>0</v>
      </c>
      <c r="T15" s="1"/>
      <c r="U15" s="2"/>
      <c r="V15" s="3"/>
      <c r="W15" s="3"/>
      <c r="X15" s="3"/>
      <c r="Y15" s="3"/>
      <c r="Z15" s="3"/>
      <c r="AA15" s="3"/>
    </row>
    <row r="16" spans="1:28" ht="12.5" x14ac:dyDescent="0.25">
      <c r="A16" s="1">
        <v>15</v>
      </c>
      <c r="B16" s="2">
        <v>2510.8200000000002</v>
      </c>
      <c r="C16" s="3">
        <v>0</v>
      </c>
      <c r="D16" s="3">
        <v>15</v>
      </c>
      <c r="E16" s="3">
        <v>0</v>
      </c>
      <c r="F16" s="4">
        <v>0</v>
      </c>
      <c r="G16" s="5">
        <v>48</v>
      </c>
      <c r="H16" s="1">
        <v>0</v>
      </c>
      <c r="T16" s="1"/>
      <c r="U16" s="2"/>
      <c r="V16" s="3"/>
      <c r="W16" s="3"/>
      <c r="X16" s="3"/>
      <c r="Y16" s="3"/>
      <c r="Z16" s="3"/>
      <c r="AA16" s="3"/>
    </row>
    <row r="17" spans="1:27" ht="12.5" x14ac:dyDescent="0.25">
      <c r="A17" s="1">
        <v>16</v>
      </c>
      <c r="B17" s="2">
        <v>2523.34</v>
      </c>
      <c r="C17" s="3">
        <v>0</v>
      </c>
      <c r="D17" s="3">
        <v>15</v>
      </c>
      <c r="E17" s="3">
        <v>0</v>
      </c>
      <c r="F17" s="4">
        <v>0.5</v>
      </c>
      <c r="G17" s="5">
        <v>45.7</v>
      </c>
      <c r="H17" s="1">
        <v>0</v>
      </c>
      <c r="T17" s="1"/>
      <c r="U17" s="2"/>
      <c r="V17" s="3"/>
      <c r="W17" s="3"/>
      <c r="X17" s="3"/>
      <c r="Y17" s="3"/>
      <c r="Z17" s="3"/>
      <c r="AA17" s="3"/>
    </row>
    <row r="18" spans="1:27" ht="12.5" x14ac:dyDescent="0.25">
      <c r="A18" s="1">
        <v>17</v>
      </c>
      <c r="B18" s="2">
        <v>2708.6</v>
      </c>
      <c r="C18" s="3">
        <v>0</v>
      </c>
      <c r="D18" s="3">
        <v>15</v>
      </c>
      <c r="E18" s="3">
        <v>0</v>
      </c>
      <c r="F18" s="4">
        <v>0.5</v>
      </c>
      <c r="G18" s="5">
        <v>45</v>
      </c>
      <c r="H18" s="1">
        <v>0</v>
      </c>
      <c r="T18" s="1"/>
      <c r="U18" s="2"/>
      <c r="V18" s="3"/>
      <c r="W18" s="3"/>
      <c r="X18" s="3"/>
      <c r="Y18" s="3"/>
      <c r="Z18" s="3"/>
      <c r="AA18" s="3"/>
    </row>
    <row r="19" spans="1:27" ht="12.5" x14ac:dyDescent="0.25">
      <c r="A19" s="1">
        <v>18</v>
      </c>
      <c r="B19" s="2">
        <v>2459.0300000000002</v>
      </c>
      <c r="C19" s="3">
        <v>0</v>
      </c>
      <c r="D19" s="3">
        <v>20</v>
      </c>
      <c r="E19" s="3">
        <v>0</v>
      </c>
      <c r="F19" s="4">
        <v>0.5</v>
      </c>
      <c r="G19" s="5">
        <v>50.2</v>
      </c>
      <c r="H19" s="1">
        <v>0</v>
      </c>
      <c r="T19" s="1"/>
      <c r="U19" s="2"/>
      <c r="V19" s="3"/>
      <c r="W19" s="3"/>
      <c r="X19" s="3"/>
      <c r="Y19" s="3"/>
      <c r="Z19" s="3"/>
      <c r="AA19" s="3"/>
    </row>
    <row r="20" spans="1:27" ht="12.5" x14ac:dyDescent="0.25">
      <c r="A20" s="1">
        <v>19</v>
      </c>
      <c r="B20" s="2">
        <v>3429.26</v>
      </c>
      <c r="C20" s="3">
        <v>0</v>
      </c>
      <c r="D20" s="3">
        <v>20</v>
      </c>
      <c r="E20" s="3">
        <v>0</v>
      </c>
      <c r="F20" s="4">
        <v>0.5</v>
      </c>
      <c r="G20" s="5">
        <v>50.2</v>
      </c>
      <c r="H20" s="1">
        <v>1</v>
      </c>
      <c r="T20" s="1"/>
      <c r="U20" s="2"/>
      <c r="V20" s="3"/>
      <c r="W20" s="3"/>
      <c r="X20" s="3"/>
      <c r="Y20" s="3"/>
      <c r="Z20" s="3"/>
      <c r="AA20" s="3"/>
    </row>
    <row r="21" spans="1:27" ht="12.5" x14ac:dyDescent="0.25">
      <c r="A21" s="1">
        <v>20</v>
      </c>
      <c r="B21" s="2">
        <v>2707.15</v>
      </c>
      <c r="C21" s="3">
        <v>0</v>
      </c>
      <c r="D21" s="3">
        <v>20</v>
      </c>
      <c r="E21" s="3">
        <v>0</v>
      </c>
      <c r="F21" s="4">
        <v>0.5</v>
      </c>
      <c r="G21" s="5">
        <v>52.8</v>
      </c>
      <c r="H21" s="1">
        <v>0</v>
      </c>
      <c r="T21" s="1"/>
      <c r="U21" s="2"/>
      <c r="V21" s="3"/>
      <c r="W21" s="3"/>
      <c r="X21" s="3"/>
      <c r="Y21" s="3"/>
      <c r="Z21" s="3"/>
      <c r="AA21" s="3"/>
    </row>
    <row r="22" spans="1:27" ht="12.5" x14ac:dyDescent="0.25">
      <c r="A22" s="1">
        <v>21</v>
      </c>
      <c r="B22" s="2">
        <v>2658.95</v>
      </c>
      <c r="C22" s="3">
        <v>0</v>
      </c>
      <c r="D22" s="3">
        <v>20</v>
      </c>
      <c r="E22" s="3">
        <v>0</v>
      </c>
      <c r="F22" s="4">
        <v>0.5</v>
      </c>
      <c r="G22" s="5">
        <v>55.4</v>
      </c>
      <c r="H22" s="1">
        <v>0</v>
      </c>
      <c r="T22" s="1"/>
      <c r="U22" s="2"/>
      <c r="V22" s="3"/>
      <c r="W22" s="3"/>
      <c r="X22" s="3"/>
      <c r="Y22" s="3"/>
      <c r="Z22" s="3"/>
      <c r="AA22" s="3"/>
    </row>
    <row r="23" spans="1:27" ht="12.5" x14ac:dyDescent="0.25">
      <c r="A23" s="1">
        <v>22</v>
      </c>
      <c r="B23" s="2">
        <v>2848.53</v>
      </c>
      <c r="C23" s="3">
        <v>0</v>
      </c>
      <c r="D23" s="3">
        <v>20</v>
      </c>
      <c r="E23" s="3">
        <v>0</v>
      </c>
      <c r="F23" s="4">
        <v>0.5</v>
      </c>
      <c r="G23" s="5">
        <v>61.7</v>
      </c>
      <c r="H23" s="1">
        <v>0</v>
      </c>
      <c r="T23" s="1"/>
      <c r="U23" s="2"/>
      <c r="V23" s="3"/>
      <c r="W23" s="3"/>
      <c r="X23" s="3"/>
      <c r="Y23" s="3"/>
      <c r="Z23" s="3"/>
      <c r="AA23" s="3"/>
    </row>
    <row r="24" spans="1:27" ht="12.5" x14ac:dyDescent="0.25">
      <c r="A24" s="1">
        <v>23</v>
      </c>
      <c r="B24" s="2">
        <v>2801.63</v>
      </c>
      <c r="C24" s="3">
        <v>0</v>
      </c>
      <c r="D24" s="3">
        <v>20</v>
      </c>
      <c r="E24" s="3">
        <v>0</v>
      </c>
      <c r="F24" s="4">
        <v>0.5</v>
      </c>
      <c r="G24" s="5">
        <v>64.7</v>
      </c>
      <c r="H24" s="1">
        <v>0</v>
      </c>
      <c r="T24" s="1"/>
      <c r="U24" s="2"/>
      <c r="V24" s="3"/>
      <c r="W24" s="3"/>
      <c r="X24" s="3"/>
      <c r="Y24" s="3"/>
      <c r="Z24" s="3"/>
      <c r="AA24" s="3"/>
    </row>
    <row r="25" spans="1:27" ht="12.5" x14ac:dyDescent="0.25">
      <c r="A25" s="1">
        <v>24</v>
      </c>
      <c r="B25" s="2">
        <v>4645.67</v>
      </c>
      <c r="C25" s="3">
        <v>200</v>
      </c>
      <c r="D25" s="3">
        <v>40</v>
      </c>
      <c r="E25" s="3">
        <v>0</v>
      </c>
      <c r="F25" s="4">
        <v>0.5</v>
      </c>
      <c r="G25" s="5">
        <v>67.599999999999994</v>
      </c>
      <c r="H25" s="1">
        <v>1</v>
      </c>
      <c r="T25" s="1"/>
      <c r="U25" s="2"/>
      <c r="V25" s="3"/>
      <c r="W25" s="3"/>
      <c r="X25" s="3"/>
      <c r="Y25" s="3"/>
      <c r="Z25" s="3"/>
      <c r="AA25" s="3"/>
    </row>
    <row r="26" spans="1:27" ht="12.5" x14ac:dyDescent="0.25">
      <c r="A26" s="1">
        <v>25</v>
      </c>
      <c r="B26" s="2">
        <v>4034.12</v>
      </c>
      <c r="C26" s="3">
        <v>200</v>
      </c>
      <c r="D26" s="3">
        <v>40</v>
      </c>
      <c r="E26" s="3">
        <v>0</v>
      </c>
      <c r="F26" s="4">
        <v>0.5</v>
      </c>
      <c r="G26" s="5">
        <v>66.3</v>
      </c>
      <c r="H26" s="1">
        <v>0</v>
      </c>
      <c r="T26" s="1"/>
      <c r="U26" s="2"/>
      <c r="V26" s="3"/>
      <c r="W26" s="3"/>
      <c r="X26" s="3"/>
      <c r="Y26" s="3"/>
      <c r="Z26" s="3"/>
      <c r="AA26" s="3"/>
    </row>
    <row r="27" spans="1:27" ht="12.5" x14ac:dyDescent="0.25">
      <c r="A27" s="1">
        <v>26</v>
      </c>
      <c r="B27" s="2">
        <v>4510.32</v>
      </c>
      <c r="C27" s="3">
        <v>200</v>
      </c>
      <c r="D27" s="3">
        <v>40</v>
      </c>
      <c r="E27" s="2">
        <v>70</v>
      </c>
      <c r="F27" s="4">
        <v>0.5</v>
      </c>
      <c r="G27" s="5">
        <v>74.400000000000006</v>
      </c>
      <c r="H27" s="1">
        <v>0</v>
      </c>
      <c r="T27" s="1"/>
      <c r="U27" s="2"/>
      <c r="V27" s="3"/>
      <c r="W27" s="3"/>
      <c r="X27" s="3"/>
      <c r="Y27" s="3"/>
      <c r="Z27" s="3"/>
      <c r="AA27" s="3"/>
    </row>
    <row r="28" spans="1:27" ht="12.5" x14ac:dyDescent="0.25">
      <c r="A28" s="1">
        <v>27</v>
      </c>
      <c r="B28" s="2">
        <v>4436.8999999999996</v>
      </c>
      <c r="C28" s="3">
        <v>200</v>
      </c>
      <c r="D28" s="3">
        <v>50</v>
      </c>
      <c r="E28" s="2">
        <v>70</v>
      </c>
      <c r="F28" s="4">
        <v>0.5</v>
      </c>
      <c r="G28" s="5">
        <v>75.400000000000006</v>
      </c>
      <c r="H28" s="1">
        <v>0</v>
      </c>
      <c r="T28" s="1"/>
      <c r="U28" s="2"/>
      <c r="V28" s="3"/>
      <c r="W28" s="3"/>
      <c r="X28" s="3"/>
      <c r="Y28" s="3"/>
      <c r="Z28" s="3"/>
      <c r="AA28" s="3"/>
    </row>
    <row r="29" spans="1:27" ht="12.5" x14ac:dyDescent="0.25">
      <c r="A29" s="1">
        <v>28</v>
      </c>
      <c r="B29" s="2">
        <v>5427.97</v>
      </c>
      <c r="C29" s="3">
        <v>200</v>
      </c>
      <c r="D29" s="3">
        <v>50</v>
      </c>
      <c r="E29" s="2">
        <v>70</v>
      </c>
      <c r="F29" s="4">
        <v>0.5</v>
      </c>
      <c r="G29" s="5">
        <v>77.099999999999994</v>
      </c>
      <c r="H29" s="1">
        <v>1</v>
      </c>
      <c r="T29" s="1"/>
      <c r="U29" s="2"/>
      <c r="V29" s="3"/>
      <c r="W29" s="3"/>
      <c r="X29" s="3"/>
      <c r="Y29" s="3"/>
      <c r="Z29" s="3"/>
      <c r="AA29" s="3"/>
    </row>
    <row r="30" spans="1:27" ht="12.5" x14ac:dyDescent="0.25">
      <c r="A30" s="1">
        <v>29</v>
      </c>
      <c r="B30" s="2">
        <v>4758.76</v>
      </c>
      <c r="C30" s="3">
        <v>200</v>
      </c>
      <c r="D30" s="3">
        <v>50</v>
      </c>
      <c r="E30" s="2">
        <v>70</v>
      </c>
      <c r="F30" s="4">
        <v>0.5</v>
      </c>
      <c r="G30" s="5">
        <v>75.400000000000006</v>
      </c>
      <c r="H30" s="1">
        <v>0</v>
      </c>
      <c r="T30" s="1"/>
      <c r="U30" s="2"/>
      <c r="V30" s="3"/>
      <c r="W30" s="3"/>
      <c r="X30" s="3"/>
      <c r="Y30" s="3"/>
      <c r="Z30" s="3"/>
      <c r="AA30" s="3"/>
    </row>
    <row r="31" spans="1:27" ht="12.5" x14ac:dyDescent="0.25">
      <c r="A31" s="1">
        <v>30</v>
      </c>
      <c r="B31" s="2">
        <v>4773.62</v>
      </c>
      <c r="C31" s="3">
        <v>200</v>
      </c>
      <c r="D31" s="3">
        <v>50</v>
      </c>
      <c r="E31" s="2">
        <v>140</v>
      </c>
      <c r="F31" s="4">
        <v>0.5</v>
      </c>
      <c r="G31" s="5">
        <v>79.599999999999994</v>
      </c>
      <c r="H31" s="1">
        <v>0</v>
      </c>
      <c r="T31" s="1"/>
      <c r="U31" s="2"/>
      <c r="V31" s="3"/>
      <c r="W31" s="3"/>
      <c r="X31" s="3"/>
      <c r="Y31" s="3"/>
      <c r="Z31" s="3"/>
      <c r="AA31" s="3"/>
    </row>
    <row r="32" spans="1:27" ht="12.5" x14ac:dyDescent="0.25">
      <c r="A32" s="1">
        <v>31</v>
      </c>
      <c r="B32" s="2">
        <v>4866.54</v>
      </c>
      <c r="C32" s="3">
        <v>200</v>
      </c>
      <c r="D32" s="3">
        <v>50</v>
      </c>
      <c r="E32" s="2">
        <v>140</v>
      </c>
      <c r="F32" s="4">
        <v>0.5</v>
      </c>
      <c r="G32" s="5">
        <v>80.2</v>
      </c>
      <c r="H32" s="1">
        <v>0</v>
      </c>
      <c r="T32" s="1"/>
      <c r="U32" s="2"/>
      <c r="V32" s="3"/>
      <c r="W32" s="3"/>
      <c r="X32" s="3"/>
      <c r="Y32" s="3"/>
      <c r="Z32" s="3"/>
      <c r="AA32" s="3"/>
    </row>
    <row r="33" spans="1:27" ht="12.5" x14ac:dyDescent="0.25">
      <c r="A33" s="1">
        <v>32</v>
      </c>
      <c r="B33" s="2">
        <v>4846.53</v>
      </c>
      <c r="C33" s="3">
        <v>200</v>
      </c>
      <c r="D33" s="3">
        <v>40</v>
      </c>
      <c r="E33" s="2">
        <v>140</v>
      </c>
      <c r="F33" s="4">
        <v>0.5</v>
      </c>
      <c r="G33" s="5">
        <v>75.900000000000006</v>
      </c>
      <c r="H33" s="1">
        <v>0</v>
      </c>
      <c r="T33" s="1"/>
      <c r="U33" s="2"/>
      <c r="V33" s="3"/>
      <c r="W33" s="3"/>
      <c r="X33" s="3"/>
      <c r="Y33" s="3"/>
      <c r="Z33" s="3"/>
      <c r="AA33" s="3"/>
    </row>
    <row r="34" spans="1:27" ht="12.5" x14ac:dyDescent="0.25">
      <c r="A34" s="1">
        <v>33</v>
      </c>
      <c r="B34" s="2">
        <v>5209.8999999999996</v>
      </c>
      <c r="C34" s="3">
        <v>200</v>
      </c>
      <c r="D34" s="3">
        <v>40</v>
      </c>
      <c r="E34" s="2">
        <v>140</v>
      </c>
      <c r="F34" s="4">
        <v>-0.2</v>
      </c>
      <c r="G34" s="5">
        <v>77.3</v>
      </c>
      <c r="H34" s="1">
        <v>0</v>
      </c>
      <c r="T34" s="1"/>
      <c r="U34" s="2"/>
      <c r="V34" s="3"/>
      <c r="W34" s="3"/>
      <c r="X34" s="3"/>
      <c r="Y34" s="3"/>
      <c r="Z34" s="3"/>
      <c r="AA34" s="3"/>
    </row>
    <row r="35" spans="1:27" ht="13" x14ac:dyDescent="0.3">
      <c r="A35" s="1">
        <v>34</v>
      </c>
      <c r="B35" s="2">
        <v>4831.16</v>
      </c>
      <c r="C35" s="3">
        <v>200</v>
      </c>
      <c r="D35" s="3">
        <v>40</v>
      </c>
      <c r="E35" s="2">
        <v>35</v>
      </c>
      <c r="F35" s="4">
        <v>-0.2</v>
      </c>
      <c r="G35" s="5">
        <v>72.7</v>
      </c>
      <c r="H35" s="1">
        <v>0</v>
      </c>
      <c r="J35" s="8"/>
      <c r="K35" s="1"/>
      <c r="L35" s="1"/>
      <c r="M35" s="1"/>
      <c r="N35" s="1"/>
      <c r="O35" s="1"/>
      <c r="P35" s="1"/>
      <c r="Q35" s="1"/>
      <c r="T35" s="1"/>
      <c r="U35" s="2"/>
      <c r="V35" s="3"/>
      <c r="W35" s="3"/>
      <c r="X35" s="3"/>
      <c r="Y35" s="3"/>
      <c r="Z35" s="3"/>
      <c r="AA35" s="3"/>
    </row>
    <row r="36" spans="1:27" ht="12.5" x14ac:dyDescent="0.25">
      <c r="A36" s="1">
        <v>35</v>
      </c>
      <c r="B36" s="2">
        <v>4999.6400000000003</v>
      </c>
      <c r="C36" s="3">
        <v>200</v>
      </c>
      <c r="D36" s="3">
        <v>40</v>
      </c>
      <c r="E36" s="2">
        <v>35</v>
      </c>
      <c r="F36" s="4">
        <v>-0.2</v>
      </c>
      <c r="G36" s="5">
        <v>76.7</v>
      </c>
      <c r="H36" s="1">
        <v>0</v>
      </c>
      <c r="K36" s="3"/>
      <c r="L36" s="3"/>
      <c r="M36" s="3"/>
      <c r="N36" s="3"/>
      <c r="O36" s="3"/>
      <c r="P36" s="3"/>
      <c r="Q36" s="3"/>
      <c r="T36" s="1"/>
      <c r="U36" s="2"/>
      <c r="V36" s="3"/>
      <c r="W36" s="3"/>
      <c r="X36" s="3"/>
      <c r="Y36" s="3"/>
      <c r="Z36" s="3"/>
      <c r="AA36" s="3"/>
    </row>
    <row r="37" spans="1:27" ht="12.5" x14ac:dyDescent="0.25">
      <c r="A37" s="1">
        <v>36</v>
      </c>
      <c r="B37" s="2">
        <v>4073.66</v>
      </c>
      <c r="C37" s="3">
        <v>0</v>
      </c>
      <c r="D37" s="3">
        <v>20</v>
      </c>
      <c r="E37" s="2">
        <v>35</v>
      </c>
      <c r="F37" s="4">
        <v>-0.2</v>
      </c>
      <c r="G37" s="5">
        <v>72.7</v>
      </c>
      <c r="H37" s="1">
        <v>0</v>
      </c>
      <c r="K37" s="10"/>
      <c r="L37" s="10"/>
      <c r="M37" s="10"/>
      <c r="N37" s="10"/>
      <c r="O37" s="10"/>
      <c r="P37" s="10"/>
      <c r="Q37" s="10"/>
      <c r="T37" s="1"/>
      <c r="U37" s="2"/>
      <c r="V37" s="3"/>
      <c r="W37" s="3"/>
      <c r="X37" s="3"/>
      <c r="Y37" s="3"/>
      <c r="Z37" s="3"/>
      <c r="AA37" s="3"/>
    </row>
    <row r="38" spans="1:27" ht="12.5" x14ac:dyDescent="0.25">
      <c r="A38" s="1">
        <v>37</v>
      </c>
      <c r="B38" s="2">
        <v>3885.19</v>
      </c>
      <c r="C38" s="3">
        <v>0</v>
      </c>
      <c r="D38" s="3">
        <v>20</v>
      </c>
      <c r="E38" s="2">
        <v>35</v>
      </c>
      <c r="F38" s="4">
        <v>-0.2</v>
      </c>
      <c r="G38" s="5">
        <v>71.7</v>
      </c>
      <c r="H38" s="1">
        <v>0</v>
      </c>
      <c r="T38" s="1"/>
      <c r="U38" s="2"/>
      <c r="V38" s="3"/>
      <c r="W38" s="3"/>
      <c r="X38" s="3"/>
      <c r="Y38" s="3"/>
      <c r="Z38" s="3"/>
      <c r="AA38" s="3"/>
    </row>
    <row r="39" spans="1:27" ht="12.5" x14ac:dyDescent="0.25">
      <c r="A39" s="1">
        <v>38</v>
      </c>
      <c r="B39" s="2">
        <v>3395.17</v>
      </c>
      <c r="C39" s="3">
        <v>0</v>
      </c>
      <c r="D39" s="3">
        <v>20</v>
      </c>
      <c r="E39" s="3">
        <v>0</v>
      </c>
      <c r="F39" s="4">
        <v>-0.2</v>
      </c>
      <c r="G39" s="5">
        <v>64.5</v>
      </c>
      <c r="H39" s="1">
        <v>0</v>
      </c>
      <c r="T39" s="1"/>
      <c r="U39" s="2"/>
      <c r="V39" s="3"/>
      <c r="W39" s="3"/>
      <c r="X39" s="3"/>
      <c r="Y39" s="3"/>
      <c r="Z39" s="3"/>
      <c r="AA39" s="3"/>
    </row>
    <row r="40" spans="1:27" ht="12.5" x14ac:dyDescent="0.25">
      <c r="A40" s="1">
        <v>39</v>
      </c>
      <c r="B40" s="2">
        <v>3543.52</v>
      </c>
      <c r="C40" s="3">
        <v>0</v>
      </c>
      <c r="D40" s="3">
        <v>20</v>
      </c>
      <c r="E40" s="3">
        <v>0</v>
      </c>
      <c r="F40" s="4">
        <v>-0.2</v>
      </c>
      <c r="G40" s="5">
        <v>62.5</v>
      </c>
      <c r="H40" s="1">
        <v>0</v>
      </c>
      <c r="T40" s="1"/>
      <c r="U40" s="2"/>
      <c r="V40" s="3"/>
      <c r="W40" s="3"/>
      <c r="X40" s="3"/>
      <c r="Y40" s="3"/>
      <c r="Z40" s="3"/>
      <c r="AA40" s="3"/>
    </row>
    <row r="41" spans="1:27" ht="12.5" x14ac:dyDescent="0.25">
      <c r="A41" s="1">
        <v>40</v>
      </c>
      <c r="B41" s="2">
        <v>3318.82</v>
      </c>
      <c r="C41" s="3">
        <v>0</v>
      </c>
      <c r="D41" s="3">
        <v>20</v>
      </c>
      <c r="E41" s="3">
        <v>0</v>
      </c>
      <c r="F41" s="4">
        <v>-0.2</v>
      </c>
      <c r="G41" s="5">
        <v>65.5</v>
      </c>
      <c r="H41" s="1">
        <v>0</v>
      </c>
      <c r="T41" s="1"/>
      <c r="U41" s="2"/>
      <c r="V41" s="3"/>
      <c r="W41" s="3"/>
      <c r="X41" s="3"/>
      <c r="Y41" s="3"/>
      <c r="Z41" s="3"/>
      <c r="AA41" s="3"/>
    </row>
    <row r="42" spans="1:27" ht="12.5" x14ac:dyDescent="0.25">
      <c r="A42" s="1">
        <v>41</v>
      </c>
      <c r="B42" s="2">
        <v>3439.85</v>
      </c>
      <c r="C42" s="3">
        <v>0</v>
      </c>
      <c r="D42" s="3">
        <v>15</v>
      </c>
      <c r="E42" s="3">
        <v>0</v>
      </c>
      <c r="F42" s="4">
        <v>-0.2</v>
      </c>
      <c r="G42" s="5">
        <v>60.9</v>
      </c>
      <c r="H42" s="1">
        <v>0</v>
      </c>
      <c r="T42" s="1"/>
      <c r="U42" s="2"/>
      <c r="V42" s="3"/>
      <c r="W42" s="3"/>
      <c r="X42" s="3"/>
      <c r="Y42" s="3"/>
      <c r="Z42" s="3"/>
      <c r="AA42" s="3"/>
    </row>
    <row r="43" spans="1:27" ht="12.5" x14ac:dyDescent="0.25">
      <c r="A43" s="1">
        <v>42</v>
      </c>
      <c r="B43" s="2">
        <v>3396.71</v>
      </c>
      <c r="C43" s="3">
        <v>0</v>
      </c>
      <c r="D43" s="3">
        <v>15</v>
      </c>
      <c r="E43" s="3">
        <v>0</v>
      </c>
      <c r="F43" s="4">
        <v>-0.2</v>
      </c>
      <c r="G43" s="5">
        <v>58.1</v>
      </c>
      <c r="H43" s="1">
        <v>0</v>
      </c>
      <c r="T43" s="1"/>
      <c r="U43" s="2"/>
      <c r="V43" s="3"/>
      <c r="W43" s="3"/>
      <c r="X43" s="3"/>
      <c r="Y43" s="3"/>
      <c r="Z43" s="3"/>
      <c r="AA43" s="3"/>
    </row>
    <row r="44" spans="1:27" ht="12.5" x14ac:dyDescent="0.25">
      <c r="A44" s="1">
        <v>43</v>
      </c>
      <c r="B44" s="2">
        <v>3249.66</v>
      </c>
      <c r="C44" s="3">
        <v>0</v>
      </c>
      <c r="D44" s="3">
        <v>15</v>
      </c>
      <c r="E44" s="3">
        <v>0</v>
      </c>
      <c r="F44" s="4">
        <v>-0.2</v>
      </c>
      <c r="G44" s="5">
        <v>61.1</v>
      </c>
      <c r="H44" s="1">
        <v>0</v>
      </c>
      <c r="T44" s="1"/>
      <c r="U44" s="2"/>
      <c r="V44" s="3"/>
      <c r="W44" s="3"/>
      <c r="X44" s="3"/>
      <c r="Y44" s="3"/>
      <c r="Z44" s="3"/>
      <c r="AA44" s="3"/>
    </row>
    <row r="45" spans="1:27" ht="12.5" x14ac:dyDescent="0.25">
      <c r="A45" s="1">
        <v>44</v>
      </c>
      <c r="B45" s="2">
        <v>2931.35</v>
      </c>
      <c r="C45" s="3">
        <v>0</v>
      </c>
      <c r="D45" s="3">
        <v>15</v>
      </c>
      <c r="E45" s="3">
        <v>0</v>
      </c>
      <c r="F45" s="4">
        <v>-0.2</v>
      </c>
      <c r="G45" s="5">
        <v>50.2</v>
      </c>
      <c r="H45" s="1">
        <v>0</v>
      </c>
      <c r="T45" s="1"/>
      <c r="U45" s="2"/>
      <c r="V45" s="3"/>
      <c r="W45" s="3"/>
      <c r="X45" s="3"/>
      <c r="Y45" s="3"/>
      <c r="Z45" s="3"/>
      <c r="AA45" s="3"/>
    </row>
    <row r="46" spans="1:27" ht="12.5" x14ac:dyDescent="0.25">
      <c r="A46" s="1">
        <v>45</v>
      </c>
      <c r="B46" s="2">
        <v>3933.05</v>
      </c>
      <c r="C46" s="3">
        <v>0</v>
      </c>
      <c r="D46" s="3">
        <v>10</v>
      </c>
      <c r="E46" s="3">
        <v>0</v>
      </c>
      <c r="F46" s="4">
        <v>-0.2</v>
      </c>
      <c r="G46" s="5">
        <v>50.4</v>
      </c>
      <c r="H46" s="1">
        <v>1</v>
      </c>
      <c r="T46" s="1"/>
      <c r="U46" s="2"/>
      <c r="V46" s="3"/>
      <c r="W46" s="3"/>
      <c r="X46" s="3"/>
      <c r="Y46" s="3"/>
      <c r="Z46" s="3"/>
      <c r="AA46" s="3"/>
    </row>
    <row r="47" spans="1:27" ht="12.5" x14ac:dyDescent="0.25">
      <c r="A47" s="1">
        <v>46</v>
      </c>
      <c r="B47" s="2">
        <v>3506.81</v>
      </c>
      <c r="C47" s="3">
        <v>0</v>
      </c>
      <c r="D47" s="3">
        <v>10</v>
      </c>
      <c r="E47" s="3">
        <v>0</v>
      </c>
      <c r="F47" s="4">
        <v>-0.2</v>
      </c>
      <c r="G47" s="5">
        <v>55</v>
      </c>
      <c r="H47" s="1">
        <v>0</v>
      </c>
      <c r="T47" s="1"/>
      <c r="U47" s="2"/>
      <c r="V47" s="3"/>
      <c r="W47" s="3"/>
      <c r="X47" s="3"/>
      <c r="Y47" s="3"/>
      <c r="Z47" s="3"/>
      <c r="AA47" s="3"/>
    </row>
    <row r="48" spans="1:27" ht="12.5" x14ac:dyDescent="0.25">
      <c r="A48" s="1">
        <v>47</v>
      </c>
      <c r="B48" s="2">
        <v>2818.97</v>
      </c>
      <c r="C48" s="3">
        <v>0</v>
      </c>
      <c r="D48" s="3">
        <v>10</v>
      </c>
      <c r="E48" s="3">
        <v>0</v>
      </c>
      <c r="F48" s="4">
        <v>-0.2</v>
      </c>
      <c r="G48" s="5">
        <v>44.4</v>
      </c>
      <c r="H48" s="1">
        <v>0</v>
      </c>
      <c r="T48" s="1"/>
      <c r="U48" s="2"/>
      <c r="V48" s="3"/>
      <c r="W48" s="3"/>
      <c r="X48" s="3"/>
      <c r="Y48" s="3"/>
      <c r="Z48" s="3"/>
      <c r="AA48" s="3"/>
    </row>
    <row r="49" spans="1:28" ht="12.5" x14ac:dyDescent="0.25">
      <c r="A49" s="1">
        <v>48</v>
      </c>
      <c r="B49" s="2">
        <v>3856.38</v>
      </c>
      <c r="C49" s="3">
        <v>0</v>
      </c>
      <c r="D49" s="3">
        <v>10</v>
      </c>
      <c r="E49" s="3">
        <v>0</v>
      </c>
      <c r="F49" s="4">
        <v>-0.2</v>
      </c>
      <c r="G49" s="5">
        <v>48.5</v>
      </c>
      <c r="H49" s="1">
        <v>1</v>
      </c>
      <c r="T49" s="1"/>
      <c r="U49" s="2"/>
      <c r="V49" s="3"/>
      <c r="W49" s="3"/>
      <c r="X49" s="3"/>
      <c r="Y49" s="3"/>
      <c r="Z49" s="3"/>
      <c r="AA49" s="3"/>
    </row>
    <row r="50" spans="1:28" ht="12.5" x14ac:dyDescent="0.25">
      <c r="A50" s="1">
        <v>49</v>
      </c>
      <c r="B50" s="2">
        <v>3060.15</v>
      </c>
      <c r="C50" s="3">
        <v>0</v>
      </c>
      <c r="D50" s="3">
        <v>0</v>
      </c>
      <c r="E50" s="3">
        <v>0</v>
      </c>
      <c r="F50" s="4">
        <v>-0.2</v>
      </c>
      <c r="G50" s="5">
        <v>44.5</v>
      </c>
      <c r="H50" s="1">
        <v>0</v>
      </c>
      <c r="T50" s="1"/>
      <c r="U50" s="2"/>
      <c r="V50" s="3"/>
      <c r="W50" s="3"/>
      <c r="X50" s="3"/>
      <c r="Y50" s="3"/>
      <c r="Z50" s="3"/>
      <c r="AA50" s="3"/>
    </row>
    <row r="51" spans="1:28" ht="12.5" x14ac:dyDescent="0.25">
      <c r="A51" s="1">
        <v>50</v>
      </c>
      <c r="B51" s="2">
        <v>2761.15</v>
      </c>
      <c r="C51" s="3">
        <v>0</v>
      </c>
      <c r="D51" s="3">
        <v>0</v>
      </c>
      <c r="E51" s="3">
        <v>0</v>
      </c>
      <c r="F51" s="4">
        <v>-0.2</v>
      </c>
      <c r="G51" s="5">
        <v>37.6</v>
      </c>
      <c r="H51" s="1">
        <v>0</v>
      </c>
      <c r="T51" s="1"/>
      <c r="U51" s="2"/>
      <c r="V51" s="3"/>
      <c r="W51" s="3"/>
      <c r="X51" s="3"/>
      <c r="Y51" s="3"/>
      <c r="Z51" s="3"/>
      <c r="AA51" s="3"/>
    </row>
    <row r="52" spans="1:28" ht="12.5" x14ac:dyDescent="0.25">
      <c r="A52" s="1">
        <v>51</v>
      </c>
      <c r="B52" s="2">
        <v>2323.12</v>
      </c>
      <c r="C52" s="3">
        <v>0</v>
      </c>
      <c r="D52" s="3">
        <v>0</v>
      </c>
      <c r="E52" s="3">
        <v>0</v>
      </c>
      <c r="F52" s="4">
        <v>-0.2</v>
      </c>
      <c r="G52" s="5">
        <v>32.799999999999997</v>
      </c>
      <c r="H52" s="1">
        <v>0</v>
      </c>
      <c r="T52" s="1"/>
      <c r="U52" s="2"/>
      <c r="V52" s="3"/>
      <c r="W52" s="3"/>
      <c r="X52" s="3"/>
      <c r="Y52" s="3"/>
      <c r="Z52" s="3"/>
      <c r="AA52" s="3"/>
    </row>
    <row r="53" spans="1:28" ht="12.5" x14ac:dyDescent="0.25">
      <c r="A53" s="1">
        <v>52</v>
      </c>
      <c r="B53" s="2">
        <v>3577.04</v>
      </c>
      <c r="C53" s="3">
        <v>0</v>
      </c>
      <c r="D53" s="3">
        <v>0</v>
      </c>
      <c r="E53" s="3">
        <v>0</v>
      </c>
      <c r="F53" s="4">
        <v>-0.2</v>
      </c>
      <c r="G53" s="5">
        <v>35.9</v>
      </c>
      <c r="H53" s="1">
        <v>1</v>
      </c>
      <c r="T53" s="1"/>
      <c r="U53" s="2"/>
      <c r="V53" s="3"/>
      <c r="W53" s="3"/>
      <c r="X53" s="3"/>
      <c r="Y53" s="3"/>
      <c r="Z53" s="3"/>
      <c r="AA53" s="3"/>
    </row>
    <row r="55" spans="1:28" ht="15.75" customHeight="1" x14ac:dyDescent="0.25">
      <c r="V55" s="3"/>
      <c r="W55" s="3"/>
      <c r="X55" s="3"/>
      <c r="Y55" s="3"/>
      <c r="Z55" s="3"/>
      <c r="AA55" s="3"/>
      <c r="AB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LinearRegression</vt:lpstr>
      <vt:lpstr>Correlation</vt:lpstr>
      <vt:lpstr>MultivariableRegression</vt:lpstr>
      <vt:lpstr>SignificanceTest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Hoai Thuc Nhi Le</cp:lastModifiedBy>
  <dcterms:created xsi:type="dcterms:W3CDTF">2024-03-09T17:04:04Z</dcterms:created>
  <dcterms:modified xsi:type="dcterms:W3CDTF">2024-03-09T17:04:04Z</dcterms:modified>
</cp:coreProperties>
</file>