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T:\ThucTran\HSTT\TrungThau\20191261297-DLCM-CaiTaoLuoiDien--\"/>
    </mc:Choice>
  </mc:AlternateContent>
  <xr:revisionPtr revIDLastSave="0" documentId="13_ncr:1_{360168F0-C862-4D32-BD6C-B6E8877F389C}" xr6:coauthVersionLast="45" xr6:coauthVersionMax="45" xr10:uidLastSave="{00000000-0000-0000-0000-000000000000}"/>
  <bookViews>
    <workbookView xWindow="-108" yWindow="-108" windowWidth="23256" windowHeight="12576" activeTab="5" xr2:uid="{00000000-000D-0000-FFFF-FFFF00000000}"/>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KhaoSatHienTruong!$A$1:$V$94</definedName>
    <definedName name="_xlnm._FilterDatabase" localSheetId="3" hidden="1">NhanSu!$C$1:$Q$55</definedName>
    <definedName name="data">Data!$A:$Z</definedName>
    <definedName name="HoaDon">#REF!</definedName>
    <definedName name="KSHT">KhaoSatHienTruong!$A:$W</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9" i="11" l="1"/>
  <c r="U8" i="10"/>
  <c r="T8" i="10"/>
  <c r="Q8" i="10"/>
  <c r="M8" i="10"/>
  <c r="L8" i="10" a="1"/>
  <c r="L8" i="10" s="1"/>
  <c r="K8" i="10"/>
  <c r="A8" i="10"/>
  <c r="S8" i="10" l="1"/>
  <c r="R8" i="10"/>
  <c r="N8" i="10"/>
  <c r="O25" i="10"/>
  <c r="Q25" i="10" s="1"/>
  <c r="L25" i="10"/>
  <c r="A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U25" i="10"/>
  <c r="M25" i="10"/>
  <c r="T25" i="10" s="1"/>
  <c r="K25" i="10"/>
  <c r="A24" i="11" l="1"/>
  <c r="A23" i="11"/>
  <c r="A22" i="11"/>
  <c r="U23" i="10"/>
  <c r="Q23" i="10"/>
  <c r="M23" i="10"/>
  <c r="T23" i="10" s="1"/>
  <c r="K23" i="10"/>
  <c r="A23" i="10"/>
  <c r="L24" i="10" a="1"/>
  <c r="L23" i="10" a="1"/>
  <c r="L23" i="10" l="1"/>
  <c r="N23" i="10" s="1"/>
  <c r="L24" i="10"/>
  <c r="N25" i="10"/>
  <c r="S25" i="10"/>
  <c r="R25" i="10"/>
  <c r="A24" i="10"/>
  <c r="A3" i="10"/>
  <c r="A5" i="10"/>
  <c r="A6" i="10"/>
  <c r="A7" i="10"/>
  <c r="A9" i="10"/>
  <c r="A10" i="10"/>
  <c r="A11" i="10"/>
  <c r="A12" i="10"/>
  <c r="A13" i="10"/>
  <c r="A14" i="10"/>
  <c r="A15" i="10"/>
  <c r="A16" i="10"/>
  <c r="A17" i="10"/>
  <c r="A18" i="10"/>
  <c r="A19" i="10"/>
  <c r="A20" i="10"/>
  <c r="A21" i="10"/>
  <c r="A22" i="10"/>
  <c r="A5" i="11"/>
  <c r="A6" i="11"/>
  <c r="A7" i="11"/>
  <c r="A8" i="11"/>
  <c r="A9" i="11"/>
  <c r="A10" i="11"/>
  <c r="A11" i="11"/>
  <c r="A12" i="11"/>
  <c r="A13" i="11"/>
  <c r="A14" i="11"/>
  <c r="A15" i="11"/>
  <c r="A16" i="11"/>
  <c r="A17" i="11"/>
  <c r="A18" i="11"/>
  <c r="A3" i="11"/>
  <c r="A19" i="11"/>
  <c r="A20" i="11"/>
  <c r="A21" i="11"/>
  <c r="A4" i="11"/>
  <c r="L6" i="10" a="1"/>
  <c r="L7" i="10" a="1"/>
  <c r="L12" i="10" a="1"/>
  <c r="L15" i="10" a="1"/>
  <c r="L18" i="10" a="1"/>
  <c r="L22" i="10" a="1"/>
  <c r="L3" i="10" a="1"/>
  <c r="L9" i="10" a="1"/>
  <c r="L19" i="10" a="1"/>
  <c r="L4" i="10" a="1"/>
  <c r="L10" i="10" a="1"/>
  <c r="L16" i="10" a="1"/>
  <c r="L11" i="10" a="1"/>
  <c r="L21" i="10" a="1"/>
  <c r="L14" i="10" a="1"/>
  <c r="L5" i="10" a="1"/>
  <c r="L13" i="10" a="1"/>
  <c r="L20" i="10" a="1"/>
  <c r="L17" i="10" a="1"/>
  <c r="S23" i="10" l="1"/>
  <c r="R23" i="10"/>
  <c r="L17" i="10"/>
  <c r="L20" i="10"/>
  <c r="L13" i="10"/>
  <c r="L5" i="10"/>
  <c r="L14" i="10"/>
  <c r="L21" i="10"/>
  <c r="L11" i="10"/>
  <c r="L16" i="10"/>
  <c r="L10" i="10"/>
  <c r="L4" i="10"/>
  <c r="L19" i="10"/>
  <c r="L9" i="10"/>
  <c r="L3" i="10"/>
  <c r="L22" i="10"/>
  <c r="L18" i="10"/>
  <c r="L15" i="10"/>
  <c r="L12" i="10"/>
  <c r="L7" i="10"/>
  <c r="L6" i="10"/>
  <c r="B2" i="10"/>
  <c r="B2" i="11" s="1"/>
  <c r="C2" i="10"/>
  <c r="D2" i="10"/>
  <c r="E2" i="10"/>
  <c r="F2" i="10"/>
  <c r="G2" i="10"/>
  <c r="D2" i="11" s="1"/>
  <c r="H2" i="10"/>
  <c r="C2" i="11" s="1"/>
  <c r="I2" i="10"/>
  <c r="J2" i="10"/>
  <c r="K2" i="10"/>
  <c r="L2" i="10"/>
  <c r="E2" i="11" s="1"/>
  <c r="M2" i="10"/>
  <c r="N2" i="10"/>
  <c r="O2" i="10"/>
  <c r="P2" i="10"/>
  <c r="Q2" i="10"/>
  <c r="R2" i="10"/>
  <c r="S2" i="10"/>
  <c r="T2" i="10"/>
  <c r="U2" i="10"/>
  <c r="A2" i="10"/>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K4" i="10"/>
  <c r="K3" i="10"/>
  <c r="K5" i="10"/>
  <c r="K6" i="10"/>
  <c r="K7" i="10"/>
  <c r="K9" i="10"/>
  <c r="K10" i="10"/>
  <c r="K11" i="10"/>
  <c r="K12" i="10"/>
  <c r="K13" i="10"/>
  <c r="K14" i="10"/>
  <c r="K15" i="10"/>
  <c r="K16" i="10"/>
  <c r="K17" i="10"/>
  <c r="K18" i="10"/>
  <c r="K19" i="10"/>
  <c r="K20" i="10"/>
  <c r="K21" i="10"/>
  <c r="K22" i="10"/>
  <c r="E3" i="2" l="1"/>
  <c r="A3" i="2"/>
  <c r="Q3" i="2" a="1"/>
  <c r="P3" i="2" a="1"/>
  <c r="P3" i="2" l="1"/>
  <c r="Q3" i="2"/>
  <c r="A7" i="2"/>
  <c r="A8" i="2"/>
  <c r="A9" i="2"/>
  <c r="J3" i="8" l="1" a="1"/>
  <c r="J3" i="8" s="1"/>
  <c r="U21" i="10" l="1"/>
  <c r="S21" i="10"/>
  <c r="R21" i="10"/>
  <c r="Q21" i="10"/>
  <c r="N21" i="10"/>
  <c r="M21" i="10"/>
  <c r="T21" i="10" s="1"/>
  <c r="U20" i="10"/>
  <c r="S20" i="10"/>
  <c r="R20" i="10"/>
  <c r="Q20" i="10"/>
  <c r="N20" i="10"/>
  <c r="M20" i="10"/>
  <c r="T20" i="10" s="1"/>
  <c r="U19" i="10"/>
  <c r="S19" i="10"/>
  <c r="R19" i="10"/>
  <c r="Q19" i="10"/>
  <c r="N19" i="10"/>
  <c r="M19" i="10"/>
  <c r="T19" i="10" s="1"/>
  <c r="U22" i="10"/>
  <c r="S22" i="10"/>
  <c r="R22" i="10"/>
  <c r="Q22" i="10"/>
  <c r="N22" i="10"/>
  <c r="M22" i="10"/>
  <c r="T22" i="10" s="1"/>
  <c r="U10" i="10"/>
  <c r="S10" i="10"/>
  <c r="R10" i="10"/>
  <c r="Q10" i="10"/>
  <c r="N10" i="10"/>
  <c r="M10" i="10"/>
  <c r="T10" i="10" s="1"/>
  <c r="S3" i="10"/>
  <c r="S5" i="10"/>
  <c r="S6" i="10"/>
  <c r="S7" i="10"/>
  <c r="S9" i="10"/>
  <c r="S11" i="10"/>
  <c r="S12" i="10"/>
  <c r="S13" i="10"/>
  <c r="S14" i="10"/>
  <c r="S15" i="10"/>
  <c r="S16" i="10"/>
  <c r="S17" i="10"/>
  <c r="S18" i="10"/>
  <c r="S4" i="10"/>
  <c r="N3" i="10"/>
  <c r="N5" i="10"/>
  <c r="N6" i="10"/>
  <c r="N7" i="10"/>
  <c r="N9" i="10"/>
  <c r="N11" i="10"/>
  <c r="N12" i="10"/>
  <c r="N13" i="10"/>
  <c r="N14" i="10"/>
  <c r="N15" i="10"/>
  <c r="N16" i="10"/>
  <c r="N17" i="10"/>
  <c r="N18" i="10"/>
  <c r="N4" i="10"/>
  <c r="U7" i="10"/>
  <c r="R7" i="10"/>
  <c r="M7" i="10"/>
  <c r="T7" i="10" s="1"/>
  <c r="M9" i="10"/>
  <c r="T9" i="10" s="1"/>
  <c r="M11" i="10"/>
  <c r="T11" i="10" s="1"/>
  <c r="M12" i="10"/>
  <c r="T12" i="10" s="1"/>
  <c r="M13" i="10"/>
  <c r="T13" i="10" s="1"/>
  <c r="M14" i="10"/>
  <c r="T14" i="10" s="1"/>
  <c r="M15" i="10"/>
  <c r="T15" i="10" s="1"/>
  <c r="M16" i="10"/>
  <c r="T16" i="10" s="1"/>
  <c r="M17" i="10"/>
  <c r="T17" i="10" s="1"/>
  <c r="M18" i="10"/>
  <c r="T18" i="10" s="1"/>
  <c r="M3" i="10"/>
  <c r="T3" i="10" s="1"/>
  <c r="M5" i="10"/>
  <c r="T5" i="10" s="1"/>
  <c r="M6" i="10"/>
  <c r="T6" i="10" s="1"/>
  <c r="M4" i="10"/>
  <c r="T4" i="10" s="1"/>
  <c r="U3" i="10"/>
  <c r="U5" i="10"/>
  <c r="U6" i="10"/>
  <c r="U9" i="10"/>
  <c r="U11" i="10"/>
  <c r="U12" i="10"/>
  <c r="U13" i="10"/>
  <c r="U14" i="10"/>
  <c r="U15" i="10"/>
  <c r="U16" i="10"/>
  <c r="U17" i="10"/>
  <c r="U18" i="10"/>
  <c r="U4" i="10"/>
  <c r="R9" i="10"/>
  <c r="R11" i="10"/>
  <c r="R12" i="10"/>
  <c r="R13" i="10"/>
  <c r="R14" i="10"/>
  <c r="R15" i="10"/>
  <c r="R16" i="10"/>
  <c r="R17" i="10"/>
  <c r="R18" i="10"/>
  <c r="R3" i="10"/>
  <c r="R5" i="10"/>
  <c r="R6" i="10"/>
  <c r="R4" i="10"/>
  <c r="E6" i="2"/>
  <c r="E7" i="2"/>
  <c r="E8" i="2"/>
  <c r="E9" i="2"/>
  <c r="Q18" i="10"/>
  <c r="Q17" i="10"/>
  <c r="Q16" i="10"/>
  <c r="Q15" i="10"/>
  <c r="Q14" i="10"/>
  <c r="Q13" i="10"/>
  <c r="Q12" i="10"/>
  <c r="Q11" i="10"/>
  <c r="Q9" i="10"/>
  <c r="Q6" i="10" l="1"/>
  <c r="Q7" i="10"/>
  <c r="Q4" i="10"/>
  <c r="Q3" i="10"/>
  <c r="Q5"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G1" i="3" l="1"/>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I13" i="7" s="1"/>
  <c r="D8" i="8"/>
  <c r="D12" i="8"/>
  <c r="E24" i="7" s="1"/>
  <c r="D16" i="8"/>
  <c r="D20" i="8"/>
  <c r="D24" i="8"/>
  <c r="D28" i="8"/>
  <c r="D32" i="8"/>
  <c r="D36" i="8"/>
  <c r="D40" i="8"/>
  <c r="D48" i="8"/>
  <c r="D2" i="8"/>
  <c r="D9" i="8"/>
  <c r="D21" i="8"/>
  <c r="D25" i="8"/>
  <c r="D29" i="8"/>
  <c r="D33" i="8"/>
  <c r="D37" i="8"/>
  <c r="D41" i="8"/>
  <c r="D45" i="8"/>
  <c r="D49" i="8"/>
  <c r="D10" i="8"/>
  <c r="D14" i="8"/>
  <c r="D18" i="8"/>
  <c r="D26" i="8"/>
  <c r="D34" i="8"/>
  <c r="D38" i="8"/>
  <c r="D46" i="8"/>
  <c r="D54" i="8"/>
  <c r="I19" i="7" l="1"/>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<sst xmlns="http://schemas.openxmlformats.org/spreadsheetml/2006/main" count="468" uniqueCount="267">
  <si>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</si>
  <si>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</si>
  <si>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</si>
  <si>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</si>
  <si>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</si>
  <si>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</si>
  <si>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</si>
  <si>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</si>
  <si>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</si>
  <si>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</si>
  <si>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</si>
  <si>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</si>
  <si>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</si>
  <si>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</si>
  <si>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</si>
  <si>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</si>
  <si>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</si>
  <si>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</si>
  <si>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</si>
  <si>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</si>
  <si>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</si>
  <si>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</si>
  <si>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</si>
  <si>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</si>
  <si>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</si>
  <si>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</si>
  <si>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</si>
  <si>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</si>
  <si>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</si>
  <si>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</si>
  <si>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</si>
  <si>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</si>
  <si>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</si>
  <si>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</si>
  <si>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</si>
  <si>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</si>
  <si>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</si>
  <si>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</si>
  <si>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</si>
  <si>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</si>
  <si>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</si>
  <si>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</si>
  <si>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</si>
  <si>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</si>
  <si>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</si>
  <si>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</si>
  <si>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</si>
  <si>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</si>
  <si>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</si>
  <si>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</si>
  <si>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</si>
  <si>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</si>
  <si>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</si>
  <si>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</si>
  <si>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</si>
  <si>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</si>
  <si>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</si>
  <si>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</si>
  <si>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</si>
  <si>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</si>
  <si>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</si>
  <si>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</si>
  <si>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</si>
  <si>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</si>
  <si>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</si>
  <si>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</si>
  <si>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</si>
  <si>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</si>
  <si>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</si>
  <si>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</si>
  <si>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</si>
  <si>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</si>
  <si>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</si>
  <si>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</si>
  <si>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</si>
  <si>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</si>
  <si>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</si>
  <si>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</si>
  <si>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</si>
  <si>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</si>
  <si>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</si>
  <si>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</si>
  <si>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</si>
  <si>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</si>
  <si>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</si>
  <si>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</si>
  <si>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</si>
  <si>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</si>
  <si>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</si>
  <si>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</si>
  <si>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</si>
  <si>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</si>
  <si>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</si>
  <si>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</si>
  <si>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</si>
  <si>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</si>
  <si>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</si>
  <si>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</si>
  <si>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</si>
  <si>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</si>
  <si>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</si>
  <si>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</si>
  <si>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</si>
  <si>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</si>
  <si>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</si>
  <si>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</si>
  <si>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</si>
  <si>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</si>
  <si>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</si>
  <si>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</si>
  <si>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</si>
  <si>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</si>
  <si>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</si>
  <si>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</si>
  <si>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</si>
  <si>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</si>
  <si>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</si>
  <si>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</si>
  <si>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</si>
  <si>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</si>
  <si>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</si>
  <si>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</si>
  <si>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</si>
  <si>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</si>
  <si>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</si>
  <si>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</si>
  <si>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</si>
  <si>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</si>
  <si>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</si>
  <si>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</si>
  <si>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</si>
  <si>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</si>
  <si>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</si>
  <si>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</si>
  <si>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</si>
  <si>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</si>
  <si>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</si>
  <si>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</si>
  <si>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</si>
  <si>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</si>
  <si>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</si>
  <si>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</si>
  <si>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</si>
  <si>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</si>
  <si>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</si>
  <si>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</si>
  <si>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</si>
  <si>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</si>
  <si>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</si>
  <si>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</si>
  <si>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</si>
  <si>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</si>
  <si>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</si>
  <si>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</si>
  <si>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</si>
  <si>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</si>
  <si>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</si>
  <si>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</si>
  <si>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</si>
  <si>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</si>
  <si>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</si>
  <si>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</si>
  <si>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</si>
  <si>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</si>
  <si>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</si>
  <si>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</si>
  <si>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</si>
  <si>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</si>
  <si>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</si>
  <si>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</si>
  <si>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</si>
  <si>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</si>
  <si>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</si>
  <si>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</si>
  <si>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</si>
  <si>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</si>
  <si>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</si>
  <si>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</si>
  <si>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</si>
  <si>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</si>
  <si>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</si>
  <si>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</si>
  <si>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</si>
  <si>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</si>
  <si>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</si>
  <si>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</si>
  <si>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</si>
  <si>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</si>
  <si>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</si>
  <si>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</si>
  <si>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</si>
  <si>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</si>
  <si>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</si>
  <si>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</si>
  <si>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</si>
  <si>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</si>
  <si>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</si>
  <si>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</si>
  <si>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</si>
  <si>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</si>
  <si>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</si>
  <si>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</si>
  <si>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</si>
  <si>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</si>
  <si>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</si>
  <si>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</si>
  <si>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</si>
  <si>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</si>
  <si>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</si>
  <si>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</si>
  <si>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</si>
  <si>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</si>
  <si>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</si>
  <si>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</si>
  <si>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</si>
  <si>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</si>
  <si>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</si>
  <si>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</si>
  <si>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</si>
  <si>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</si>
  <si>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</si>
  <si>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</si>
  <si>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</si>
  <si>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</si>
  <si>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</si>
  <si>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</si>
  <si>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</si>
  <si>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</si>
  <si>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</si>
  <si>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</si>
  <si>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</si>
  <si>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</si>
  <si>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</si>
  <si>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</si>
  <si>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</si>
  <si>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</si>
  <si>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</si>
  <si>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</si>
  <si>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</si>
  <si>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</si>
  <si>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</si>
  <si>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</si>
  <si>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</si>
  <si>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</si>
  <si>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</si>
  <si>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</si>
  <si>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</si>
  <si>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</si>
  <si>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</si>
  <si>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</si>
  <si>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</si>
  <si>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</si>
  <si>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</si>
  <si>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</si>
  <si>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</si>
  <si>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</si>
  <si>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</si>
  <si>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</si>
  <si>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</si>
  <si>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</si>
  <si>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</si>
  <si>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</si>
  <si>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Tại trạm biến áp Sông Ray 7A</t>
  </si>
  <si>
    <t>Tiếp địa trung hạ thế  trạm biến áp Sông Ray 7A</t>
  </si>
  <si>
    <t xml:space="preserve">     </t>
  </si>
  <si>
    <t>Tách lưới, sang tải TBA  Sông Ray 7 sang TBA  Sông Ray 7A, đấu nối máy biến áp</t>
  </si>
  <si>
    <t>Cắt FCO + MCCB TBA Sông Ray 7A
Cắt 3xFCO nhánh rẽ Sông Ray 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</si>
</sst>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dd/mm"/>
  </numFmts>
  <fonts count="23">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164" fontId="3" fillId="0" borderId="0" applyFont="0" applyFill="0" applyBorder="0" applyAlignment="0" applyProtection="0"/>
    <xf numFmtId="0" fontId="4" fillId="2" borderId="2" applyNumberFormat="0" applyBorder="0"/>
    <xf numFmtId="165"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cellStyleXfs>
  <cellXfs count="49">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6"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6" fontId="15" fillId="0" borderId="1" xfId="0" applyNumberFormat="1" applyFont="1" applyBorder="1" applyAlignment="1">
      <alignment horizontal="center" vertical="center" wrapText="1"/>
    </xf>
    <xf numFmtId="166" fontId="16" fillId="0" borderId="1" xfId="0" applyNumberFormat="1" applyFont="1" applyBorder="1" applyAlignment="1">
      <alignment horizontal="center" vertical="center"/>
    </xf>
    <xf numFmtId="166"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xf numFmtId="0" fontId="22" fillId="0" borderId="0" xfId="0" applyFont="1" applyAlignment="1">
      <alignment horizontal="center"/>
    </xf>
    <xf numFmtId="0" fontId="11" fillId="0" borderId="0" xfId="0" applyFont="1" applyAlignment="1"/>
    <xf numFmtId="0" fontId="0" fillId="0" borderId="0" xfId="0" applyAlignment="1"/>
  </cellXfs>
  <cellStyles count="23">
    <cellStyle name="Comma 2" xfId="1" xr:uid="{00000000-0005-0000-0000-000000000000}"/>
    <cellStyle name="Comma 2 2" xfId="20" xr:uid="{00000000-0005-0000-0000-000001000000}"/>
    <cellStyle name="Comma 3" xfId="19" xr:uid="{00000000-0005-0000-0000-000002000000}"/>
    <cellStyle name="Comma 4" xfId="21" xr:uid="{00000000-0005-0000-0000-000003000000}"/>
    <cellStyle name="DUNG" xfId="2" xr:uid="{00000000-0005-0000-0000-000004000000}"/>
    <cellStyle name="LIEM" xfId="3" xr:uid="{00000000-0005-0000-0000-000005000000}"/>
    <cellStyle name="Normal" xfId="0" builtinId="0"/>
    <cellStyle name="Normal 2" xfId="4" xr:uid="{00000000-0005-0000-0000-000007000000}"/>
    <cellStyle name="Normal 2 2" xfId="5" xr:uid="{00000000-0005-0000-0000-000008000000}"/>
    <cellStyle name="Normal 2 3" xfId="6" xr:uid="{00000000-0005-0000-0000-000009000000}"/>
    <cellStyle name="Normal 3" xfId="7" xr:uid="{00000000-0005-0000-0000-00000A000000}"/>
    <cellStyle name="Normal 3 2" xfId="22" xr:uid="{00000000-0005-0000-0000-00000B000000}"/>
    <cellStyle name="Normal 4" xfId="8" xr:uid="{00000000-0005-0000-0000-00000C000000}"/>
    <cellStyle name="Normal 4 2" xfId="9" xr:uid="{00000000-0005-0000-0000-00000D000000}"/>
    <cellStyle name="Normal 4 3" xfId="10" xr:uid="{00000000-0005-0000-0000-00000E000000}"/>
    <cellStyle name="Normal 5" xfId="11" xr:uid="{00000000-0005-0000-0000-00000F000000}"/>
    <cellStyle name="Normal 6" xfId="12" xr:uid="{00000000-0005-0000-0000-000010000000}"/>
    <cellStyle name="Normal 6 2" xfId="13" xr:uid="{00000000-0005-0000-0000-000011000000}"/>
    <cellStyle name="Normal 7" xfId="14" xr:uid="{00000000-0005-0000-0000-000012000000}"/>
    <cellStyle name="Normal 9" xfId="15" xr:uid="{00000000-0005-0000-0000-000013000000}"/>
    <cellStyle name="Percent 2" xfId="16" xr:uid="{00000000-0005-0000-0000-000014000000}"/>
    <cellStyle name="Style 1" xfId="17" xr:uid="{00000000-0005-0000-0000-000015000000}"/>
    <cellStyle name="THUC" xfId="18" xr:uid="{00000000-0005-0000-0000-000016000000}"/>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opLeftCell="E1" zoomScaleNormal="100" workbookViewId="0">
      <selection activeCell="J5" sqref="J5"/>
    </sheetView>
  </sheetViews>
  <sheetFormatPr defaultColWidth="4.88671875" defaultRowHeight="24.9" customHeight="1" outlineLevelCol="1"/>
  <cols>
    <col min="1" max="1" width="8.6640625" style="7" customWidth="1"/>
    <col min="2" max="2" width="98.88671875" bestFit="1" customWidth="1"/>
    <col min="3" max="3" width="26.5546875" customWidth="1"/>
    <col min="4" max="4" width="17.5546875" customWidth="1"/>
    <col min="5" max="5" width="14.5546875" style="26"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33203125" bestFit="1" customWidth="1"/>
    <col min="14" max="14" width="12.6640625" customWidth="1"/>
    <col min="15" max="15" width="22" bestFit="1" customWidth="1"/>
    <col min="16" max="16" width="25.33203125" customWidth="1"/>
    <col min="17" max="17" width="26.664062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 customHeight="1">
      <c r="A6" s="7">
        <f>ROW()</f>
        <v>6</v>
      </c>
      <c r="B6" s="6" t="s">
        <v>140</v>
      </c>
      <c r="C6" s="6" t="s">
        <v>141</v>
      </c>
      <c r="D6" s="23">
        <v>44079</v>
      </c>
      <c r="E6" s="34">
        <f t="shared" ref="E6:E9" si="0">D6</f>
        <v>44079</v>
      </c>
      <c r="F6" s="6" t="s">
        <v>145</v>
      </c>
    </row>
    <row r="7" spans="1:25" ht="24.9" customHeight="1">
      <c r="A7" s="7">
        <f>ROW()</f>
        <v>7</v>
      </c>
      <c r="B7" s="6" t="s">
        <v>140</v>
      </c>
      <c r="C7" t="s">
        <v>142</v>
      </c>
      <c r="D7" s="23">
        <v>44080</v>
      </c>
      <c r="E7" s="34">
        <f t="shared" si="0"/>
        <v>44080</v>
      </c>
    </row>
    <row r="8" spans="1:25" ht="24.9" customHeight="1">
      <c r="A8" s="7">
        <f>ROW()</f>
        <v>8</v>
      </c>
      <c r="B8" s="6" t="s">
        <v>140</v>
      </c>
      <c r="C8" t="s">
        <v>143</v>
      </c>
      <c r="D8" s="23">
        <v>44081</v>
      </c>
      <c r="E8" s="34">
        <f t="shared" si="0"/>
        <v>44081</v>
      </c>
    </row>
    <row r="9" spans="1:25" ht="24.9" customHeight="1">
      <c r="A9" s="7">
        <f>ROW()</f>
        <v>9</v>
      </c>
      <c r="B9" s="6" t="s">
        <v>140</v>
      </c>
      <c r="C9" t="s">
        <v>144</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election activeCell="D3" sqref="D3"/>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3320312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27"/>
  <sheetViews>
    <sheetView topLeftCell="H1" workbookViewId="0">
      <selection activeCell="P1" sqref="P1"/>
    </sheetView>
  </sheetViews>
  <sheetFormatPr defaultColWidth="9.109375" defaultRowHeight="15.6" outlineLevelCol="1"/>
  <cols>
    <col min="1" max="2" width="9.109375" style="14"/>
    <col min="3" max="3" width="6.33203125" style="14" customWidth="1"/>
    <col min="4" max="4" width="26.88671875" style="21" bestFit="1" customWidth="1"/>
    <col min="5" max="5" width="8.6640625" style="33" customWidth="1"/>
    <col min="6" max="7" width="18" style="22" customWidth="1" outlineLevel="1"/>
    <col min="8" max="8" width="11.109375" style="14" customWidth="1" outlineLevel="1"/>
    <col min="9" max="9" width="19" style="14" customWidth="1"/>
    <col min="10" max="10" width="11.109375" style="14" customWidth="1"/>
    <col min="11" max="11" width="9.109375" style="14"/>
    <col min="12" max="12" width="26.33203125" style="14" customWidth="1"/>
    <col min="13" max="13" width="12.6640625" style="14" customWidth="1"/>
    <col min="14" max="14" width="10.109375" style="21" bestFit="1" customWidth="1"/>
    <col min="15" max="16384" width="9.10937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8">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Q55"/>
  <sheetViews>
    <sheetView showZeros="0" workbookViewId="0">
      <selection activeCell="F10" sqref="F10"/>
    </sheetView>
  </sheetViews>
  <sheetFormatPr defaultRowHeight="14.4"/>
  <cols>
    <col min="5" max="5" width="30.109375" bestFit="1" customWidth="1"/>
    <col min="7" max="7" width="9" hidden="1" customWidth="1"/>
    <col min="8" max="8" width="18.5546875" bestFit="1" customWidth="1"/>
    <col min="10" max="10" width="12.88671875" customWidth="1"/>
    <col min="11" max="11" width="11.10937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8">
      <c r="C2" t="s">
        <v>66</v>
      </c>
      <c r="D2" s="15">
        <f>SUM($J$2:J2)</f>
        <v>1</v>
      </c>
      <c r="E2" s="18" t="s">
        <v>74</v>
      </c>
      <c r="F2" s="18"/>
      <c r="G2" s="18"/>
      <c r="H2" s="43" t="s">
        <v>27</v>
      </c>
      <c r="I2" s="18"/>
      <c r="J2" cm="1">
        <f t="array" ref="J2">INDEX(K:Q,ROW(),$J$1)</f>
        <v>1</v>
      </c>
      <c r="M2">
        <v>1</v>
      </c>
    </row>
    <row r="3" spans="3:17" ht="16.8">
      <c r="C3" t="s">
        <v>66</v>
      </c>
      <c r="D3" s="15">
        <f>SUM($J$2:J3)</f>
        <v>2</v>
      </c>
      <c r="E3" s="16" t="s">
        <v>176</v>
      </c>
      <c r="F3" s="17"/>
      <c r="G3" s="17"/>
      <c r="H3" s="15" t="s">
        <v>79</v>
      </c>
      <c r="I3" s="15"/>
      <c r="J3" cm="1">
        <f t="array" ref="J3">INDEX(K:Q,ROW(),$J$1)</f>
        <v>1</v>
      </c>
      <c r="M3">
        <v>1</v>
      </c>
    </row>
    <row r="4" spans="3:17" ht="16.8">
      <c r="C4" t="s">
        <v>66</v>
      </c>
      <c r="D4" s="15">
        <f>SUM($J$2:J4)</f>
        <v>3</v>
      </c>
      <c r="E4" s="16" t="s">
        <v>35</v>
      </c>
      <c r="F4" s="17">
        <v>44015</v>
      </c>
      <c r="G4" s="17">
        <v>43954</v>
      </c>
      <c r="H4" s="15" t="s">
        <v>24</v>
      </c>
      <c r="I4" s="15"/>
      <c r="J4" cm="1">
        <f t="array" ref="J4">INDEX(K:Q,ROW(),$J$1)</f>
        <v>1</v>
      </c>
      <c r="K4" s="6">
        <v>1</v>
      </c>
      <c r="L4" s="6">
        <v>1</v>
      </c>
      <c r="M4">
        <v>1</v>
      </c>
    </row>
    <row r="5" spans="3:17" ht="16.8">
      <c r="C5" t="s">
        <v>66</v>
      </c>
      <c r="D5" s="15">
        <f>SUM($J$2:J5)</f>
        <v>3</v>
      </c>
      <c r="E5" s="16" t="s">
        <v>29</v>
      </c>
      <c r="F5" s="17">
        <v>44015</v>
      </c>
      <c r="G5" s="17">
        <v>43955</v>
      </c>
      <c r="H5" s="15" t="s">
        <v>24</v>
      </c>
      <c r="I5" s="15"/>
      <c r="J5" cm="1">
        <f t="array" ref="J5">INDEX(K:Q,ROW(),$J$1)</f>
        <v>0</v>
      </c>
      <c r="K5" s="6">
        <v>1</v>
      </c>
      <c r="L5" s="6">
        <v>1</v>
      </c>
    </row>
    <row r="6" spans="3:17" ht="16.8">
      <c r="C6" t="s">
        <v>66</v>
      </c>
      <c r="D6" s="15">
        <f>SUM($J$2:J6)</f>
        <v>3</v>
      </c>
      <c r="E6" s="16" t="s">
        <v>63</v>
      </c>
      <c r="F6" s="17">
        <v>44016</v>
      </c>
      <c r="G6" s="17">
        <v>43955</v>
      </c>
      <c r="H6" s="15" t="s">
        <v>24</v>
      </c>
      <c r="I6" s="15"/>
      <c r="J6" cm="1">
        <f t="array" ref="J6">INDEX(K:Q,ROW(),$J$1)</f>
        <v>0</v>
      </c>
      <c r="K6" s="6">
        <v>1</v>
      </c>
      <c r="L6" s="6">
        <v>1</v>
      </c>
    </row>
    <row r="7" spans="3:17" ht="16.8">
      <c r="C7" t="s">
        <v>66</v>
      </c>
      <c r="D7" s="15">
        <f>SUM($J$2:J7)</f>
        <v>4</v>
      </c>
      <c r="E7" s="16" t="s">
        <v>49</v>
      </c>
      <c r="F7" s="17">
        <v>44015</v>
      </c>
      <c r="G7" s="17">
        <v>43955</v>
      </c>
      <c r="H7" s="15" t="s">
        <v>24</v>
      </c>
      <c r="I7" s="15"/>
      <c r="J7" cm="1">
        <f t="array" ref="J7">INDEX(K:Q,ROW(),$J$1)</f>
        <v>1</v>
      </c>
      <c r="K7" s="6">
        <v>1</v>
      </c>
      <c r="L7" s="6">
        <v>1</v>
      </c>
      <c r="M7">
        <v>1</v>
      </c>
    </row>
    <row r="8" spans="3:17" ht="16.8">
      <c r="C8" t="s">
        <v>66</v>
      </c>
      <c r="D8" s="15">
        <f>SUM($J$2:J8)</f>
        <v>5</v>
      </c>
      <c r="E8" s="16" t="s">
        <v>38</v>
      </c>
      <c r="F8" s="17">
        <v>44015</v>
      </c>
      <c r="G8" s="17">
        <v>43956</v>
      </c>
      <c r="H8" s="15" t="s">
        <v>24</v>
      </c>
      <c r="I8" s="15"/>
      <c r="J8" cm="1">
        <f t="array" ref="J8">INDEX(K:Q,ROW(),$J$1)</f>
        <v>1</v>
      </c>
      <c r="K8" s="6">
        <v>1</v>
      </c>
      <c r="L8" s="6">
        <v>1</v>
      </c>
      <c r="M8">
        <v>1</v>
      </c>
    </row>
    <row r="9" spans="3:17" ht="16.8">
      <c r="C9" t="s">
        <v>66</v>
      </c>
      <c r="D9" s="15">
        <f>SUM($J$2:J9)</f>
        <v>6</v>
      </c>
      <c r="E9" s="16" t="s">
        <v>41</v>
      </c>
      <c r="F9" s="17">
        <v>44016</v>
      </c>
      <c r="G9" s="17">
        <v>43955</v>
      </c>
      <c r="H9" s="15" t="s">
        <v>24</v>
      </c>
      <c r="I9" s="15"/>
      <c r="J9" cm="1">
        <f t="array" ref="J9">INDEX(K:Q,ROW(),$J$1)</f>
        <v>1</v>
      </c>
      <c r="K9" s="6">
        <v>1</v>
      </c>
      <c r="L9" s="6">
        <v>1</v>
      </c>
      <c r="M9">
        <v>1</v>
      </c>
    </row>
    <row r="10" spans="3:17" ht="16.8">
      <c r="C10" t="s">
        <v>66</v>
      </c>
      <c r="D10" s="15">
        <f>SUM($J$2:J10)</f>
        <v>7</v>
      </c>
      <c r="E10" s="16" t="s">
        <v>25</v>
      </c>
      <c r="F10" s="17">
        <v>44016</v>
      </c>
      <c r="G10" s="17">
        <v>43955</v>
      </c>
      <c r="H10" s="15" t="s">
        <v>24</v>
      </c>
      <c r="I10" s="15"/>
      <c r="J10" cm="1">
        <f t="array" ref="J10">INDEX(K:Q,ROW(),$J$1)</f>
        <v>1</v>
      </c>
      <c r="K10" s="6">
        <v>1</v>
      </c>
      <c r="L10" s="6">
        <v>1</v>
      </c>
      <c r="M10">
        <v>1</v>
      </c>
    </row>
    <row r="11" spans="3:17" ht="16.8">
      <c r="C11" t="s">
        <v>66</v>
      </c>
      <c r="D11" s="15">
        <f>SUM($J$2:J11)</f>
        <v>8</v>
      </c>
      <c r="E11" s="16" t="s">
        <v>39</v>
      </c>
      <c r="F11" s="17">
        <v>44015</v>
      </c>
      <c r="G11" s="17">
        <v>43954</v>
      </c>
      <c r="H11" s="15" t="s">
        <v>24</v>
      </c>
      <c r="I11" s="15"/>
      <c r="J11" cm="1">
        <f t="array" ref="J11">INDEX(K:Q,ROW(),$J$1)</f>
        <v>1</v>
      </c>
      <c r="K11" s="6">
        <v>1</v>
      </c>
      <c r="L11" s="6">
        <v>1</v>
      </c>
      <c r="M11">
        <v>1</v>
      </c>
    </row>
    <row r="12" spans="3:17" ht="16.8">
      <c r="C12" t="s">
        <v>66</v>
      </c>
      <c r="D12" s="15">
        <f>SUM($J$2:J12)</f>
        <v>8</v>
      </c>
      <c r="E12" s="16" t="s">
        <v>46</v>
      </c>
      <c r="F12" s="17">
        <v>44015</v>
      </c>
      <c r="G12" s="17">
        <v>43956</v>
      </c>
      <c r="H12" s="15" t="s">
        <v>24</v>
      </c>
      <c r="I12" s="15"/>
      <c r="J12" cm="1">
        <f t="array" ref="J12">INDEX(K:Q,ROW(),$J$1)</f>
        <v>0</v>
      </c>
      <c r="K12" s="6">
        <v>1</v>
      </c>
      <c r="L12" s="6">
        <v>1</v>
      </c>
    </row>
    <row r="13" spans="3:17" ht="16.8">
      <c r="C13" t="s">
        <v>66</v>
      </c>
      <c r="D13" s="15">
        <f>SUM($J$2:J13)</f>
        <v>9</v>
      </c>
      <c r="E13" s="16" t="s">
        <v>28</v>
      </c>
      <c r="F13" s="17">
        <v>44015</v>
      </c>
      <c r="G13" s="17">
        <v>43954</v>
      </c>
      <c r="H13" s="15" t="s">
        <v>24</v>
      </c>
      <c r="I13" s="15"/>
      <c r="J13" cm="1">
        <f t="array" ref="J13">INDEX(K:Q,ROW(),$J$1)</f>
        <v>1</v>
      </c>
      <c r="K13" s="6">
        <v>1</v>
      </c>
      <c r="L13" s="6">
        <v>1</v>
      </c>
      <c r="M13">
        <v>1</v>
      </c>
    </row>
    <row r="14" spans="3:17" ht="16.8">
      <c r="C14" t="s">
        <v>66</v>
      </c>
      <c r="D14" s="15">
        <f>SUM($J$2:J14)</f>
        <v>10</v>
      </c>
      <c r="E14" s="16" t="s">
        <v>56</v>
      </c>
      <c r="F14" s="17">
        <v>44015</v>
      </c>
      <c r="G14" s="17">
        <v>43954</v>
      </c>
      <c r="H14" s="15" t="s">
        <v>24</v>
      </c>
      <c r="I14" s="15"/>
      <c r="J14" cm="1">
        <f t="array" ref="J14">INDEX(K:Q,ROW(),$J$1)</f>
        <v>1</v>
      </c>
      <c r="K14" s="6">
        <v>1</v>
      </c>
      <c r="L14" s="6">
        <v>1</v>
      </c>
      <c r="M14">
        <v>1</v>
      </c>
    </row>
    <row r="15" spans="3:17" ht="16.8">
      <c r="C15" t="s">
        <v>66</v>
      </c>
      <c r="D15" s="15">
        <f>SUM($J$2:J15)</f>
        <v>11</v>
      </c>
      <c r="E15" s="16" t="s">
        <v>32</v>
      </c>
      <c r="F15" s="17">
        <v>44015</v>
      </c>
      <c r="G15" s="17">
        <v>43955</v>
      </c>
      <c r="H15" s="15" t="s">
        <v>24</v>
      </c>
      <c r="I15" s="15"/>
      <c r="J15" cm="1">
        <f t="array" ref="J15">INDEX(K:Q,ROW(),$J$1)</f>
        <v>1</v>
      </c>
      <c r="K15" s="6">
        <v>1</v>
      </c>
      <c r="L15" s="6">
        <v>1</v>
      </c>
      <c r="M15">
        <v>1</v>
      </c>
    </row>
    <row r="16" spans="3:17" ht="16.8">
      <c r="C16" t="s">
        <v>66</v>
      </c>
      <c r="D16" s="15">
        <f>SUM($J$2:J16)</f>
        <v>11</v>
      </c>
      <c r="E16" s="16" t="s">
        <v>73</v>
      </c>
      <c r="F16" s="17">
        <v>44015</v>
      </c>
      <c r="G16" s="17">
        <v>43955</v>
      </c>
      <c r="H16" s="15" t="s">
        <v>24</v>
      </c>
      <c r="I16" s="15"/>
      <c r="J16" cm="1">
        <f t="array" ref="J16">INDEX(K:Q,ROW(),$J$1)</f>
        <v>0</v>
      </c>
      <c r="K16" s="6">
        <v>1</v>
      </c>
      <c r="L16" s="6">
        <v>1</v>
      </c>
    </row>
    <row r="17" spans="3:13" ht="16.8">
      <c r="C17" t="s">
        <v>66</v>
      </c>
      <c r="D17" s="15">
        <f>SUM($J$2:J17)</f>
        <v>11</v>
      </c>
      <c r="E17" s="16" t="s">
        <v>58</v>
      </c>
      <c r="F17" s="17">
        <v>44015</v>
      </c>
      <c r="G17" s="17">
        <v>43954</v>
      </c>
      <c r="H17" s="15" t="s">
        <v>24</v>
      </c>
      <c r="I17" s="15"/>
      <c r="J17" cm="1">
        <f t="array" ref="J17">INDEX(K:Q,ROW(),$J$1)</f>
        <v>0</v>
      </c>
      <c r="K17" s="6">
        <v>1</v>
      </c>
      <c r="L17" s="6">
        <v>1</v>
      </c>
    </row>
    <row r="18" spans="3:13" ht="16.8">
      <c r="C18" t="s">
        <v>66</v>
      </c>
      <c r="D18" s="15">
        <f>SUM($J$2:J18)</f>
        <v>11</v>
      </c>
      <c r="E18" s="16" t="s">
        <v>62</v>
      </c>
      <c r="F18" s="17">
        <v>44015</v>
      </c>
      <c r="G18" s="17">
        <v>43956</v>
      </c>
      <c r="H18" s="15" t="s">
        <v>24</v>
      </c>
      <c r="I18" s="15"/>
      <c r="J18" cm="1">
        <f t="array" ref="J18">INDEX(K:Q,ROW(),$J$1)</f>
        <v>0</v>
      </c>
      <c r="K18" s="6">
        <v>1</v>
      </c>
      <c r="L18" s="6">
        <v>1</v>
      </c>
    </row>
    <row r="19" spans="3:13" ht="16.8">
      <c r="C19" t="s">
        <v>66</v>
      </c>
      <c r="D19" s="15">
        <f>SUM($J$2:J19)</f>
        <v>12</v>
      </c>
      <c r="E19" s="16" t="s">
        <v>40</v>
      </c>
      <c r="F19" s="17">
        <v>44015</v>
      </c>
      <c r="G19" s="17">
        <v>43954</v>
      </c>
      <c r="H19" s="15" t="s">
        <v>24</v>
      </c>
      <c r="I19" s="15"/>
      <c r="J19" cm="1">
        <f t="array" ref="J19">INDEX(K:Q,ROW(),$J$1)</f>
        <v>1</v>
      </c>
      <c r="K19" s="6">
        <v>1</v>
      </c>
      <c r="L19" s="6">
        <v>1</v>
      </c>
      <c r="M19">
        <v>1</v>
      </c>
    </row>
    <row r="20" spans="3:13" ht="16.8">
      <c r="C20" t="s">
        <v>66</v>
      </c>
      <c r="D20" s="15">
        <f>SUM($J$2:J20)</f>
        <v>13</v>
      </c>
      <c r="E20" s="16" t="s">
        <v>68</v>
      </c>
      <c r="F20" s="17">
        <v>44015</v>
      </c>
      <c r="G20" s="17">
        <v>43955</v>
      </c>
      <c r="H20" s="15" t="s">
        <v>24</v>
      </c>
      <c r="I20" s="15"/>
      <c r="J20" cm="1">
        <f t="array" ref="J20">INDEX(K:Q,ROW(),$J$1)</f>
        <v>1</v>
      </c>
      <c r="K20" s="6">
        <v>1</v>
      </c>
      <c r="L20" s="6">
        <v>1</v>
      </c>
      <c r="M20">
        <v>1</v>
      </c>
    </row>
    <row r="21" spans="3:13" ht="16.8">
      <c r="C21" t="s">
        <v>66</v>
      </c>
      <c r="D21" s="15">
        <f>SUM($J$2:J21)</f>
        <v>14</v>
      </c>
      <c r="E21" s="16" t="s">
        <v>45</v>
      </c>
      <c r="F21" s="17">
        <v>44015</v>
      </c>
      <c r="G21" s="17">
        <v>43954</v>
      </c>
      <c r="H21" s="15" t="s">
        <v>24</v>
      </c>
      <c r="I21" s="15"/>
      <c r="J21" cm="1">
        <f t="array" ref="J21">INDEX(K:Q,ROW(),$J$1)</f>
        <v>1</v>
      </c>
      <c r="K21" s="6">
        <v>1</v>
      </c>
      <c r="L21" s="6">
        <v>1</v>
      </c>
      <c r="M21">
        <v>1</v>
      </c>
    </row>
    <row r="22" spans="3:13" ht="16.8">
      <c r="C22" t="s">
        <v>66</v>
      </c>
      <c r="D22" s="15">
        <f>SUM($J$2:J22)</f>
        <v>15</v>
      </c>
      <c r="E22" s="16" t="s">
        <v>48</v>
      </c>
      <c r="F22" s="17">
        <v>44015</v>
      </c>
      <c r="G22" s="17">
        <v>43954</v>
      </c>
      <c r="H22" s="15" t="s">
        <v>24</v>
      </c>
      <c r="I22" s="15"/>
      <c r="J22" cm="1">
        <f t="array" ref="J22">INDEX(K:Q,ROW(),$J$1)</f>
        <v>1</v>
      </c>
      <c r="K22" s="6">
        <v>1</v>
      </c>
      <c r="L22" s="6">
        <v>1</v>
      </c>
      <c r="M22">
        <v>1</v>
      </c>
    </row>
    <row r="23" spans="3:13" ht="16.8">
      <c r="C23" t="s">
        <v>66</v>
      </c>
      <c r="D23" s="15">
        <f>SUM($J$2:J23)</f>
        <v>16</v>
      </c>
      <c r="E23" s="16" t="s">
        <v>54</v>
      </c>
      <c r="F23" s="17">
        <v>44015</v>
      </c>
      <c r="G23" s="17">
        <v>43954</v>
      </c>
      <c r="H23" s="15" t="s">
        <v>24</v>
      </c>
      <c r="I23" s="15"/>
      <c r="J23" cm="1">
        <f t="array" ref="J23">INDEX(K:Q,ROW(),$J$1)</f>
        <v>1</v>
      </c>
      <c r="K23" s="6">
        <v>1</v>
      </c>
      <c r="L23" s="6">
        <v>1</v>
      </c>
      <c r="M23">
        <v>1</v>
      </c>
    </row>
    <row r="24" spans="3:13" ht="16.8">
      <c r="D24" s="15">
        <f>SUM($J$2:J24)</f>
        <v>16</v>
      </c>
      <c r="E24" s="16" t="s">
        <v>23</v>
      </c>
      <c r="F24" s="17">
        <v>44016</v>
      </c>
      <c r="G24" s="17"/>
      <c r="H24" s="15" t="s">
        <v>24</v>
      </c>
      <c r="I24" s="15"/>
      <c r="J24" cm="1">
        <f t="array" ref="J24">INDEX(K:Q,ROW(),$J$1)</f>
        <v>0</v>
      </c>
      <c r="K24" s="6"/>
      <c r="L24" s="6"/>
    </row>
    <row r="25" spans="3:13" ht="16.8">
      <c r="D25" s="15">
        <f>SUM($J$2:J25)</f>
        <v>16</v>
      </c>
      <c r="E25" s="16" t="s">
        <v>30</v>
      </c>
      <c r="F25" s="17">
        <v>44014</v>
      </c>
      <c r="G25" s="17"/>
      <c r="H25" s="15" t="s">
        <v>24</v>
      </c>
      <c r="I25" s="15"/>
      <c r="J25" cm="1">
        <f t="array" ref="J25">INDEX(K:Q,ROW(),$J$1)</f>
        <v>0</v>
      </c>
    </row>
    <row r="26" spans="3:13" ht="16.8">
      <c r="D26" s="15">
        <f>SUM($J$2:J26)</f>
        <v>16</v>
      </c>
      <c r="E26" s="16" t="s">
        <v>31</v>
      </c>
      <c r="F26" s="17">
        <v>44016</v>
      </c>
      <c r="G26" s="17">
        <v>43956</v>
      </c>
      <c r="H26" s="15" t="s">
        <v>24</v>
      </c>
      <c r="I26" s="15"/>
      <c r="J26" cm="1">
        <f t="array" ref="J26">INDEX(K:Q,ROW(),$J$1)</f>
        <v>0</v>
      </c>
      <c r="L26">
        <v>1</v>
      </c>
    </row>
    <row r="27" spans="3:13" ht="16.8">
      <c r="D27" s="15">
        <f>SUM($J$2:J27)</f>
        <v>16</v>
      </c>
      <c r="E27" s="16" t="s">
        <v>33</v>
      </c>
      <c r="F27" s="17">
        <v>44016</v>
      </c>
      <c r="G27" s="17">
        <v>43955</v>
      </c>
      <c r="H27" s="15" t="s">
        <v>24</v>
      </c>
      <c r="I27" s="15"/>
      <c r="J27" cm="1">
        <f t="array" ref="J27">INDEX(K:Q,ROW(),$J$1)</f>
        <v>0</v>
      </c>
      <c r="L27">
        <v>1</v>
      </c>
    </row>
    <row r="28" spans="3:13" ht="16.8">
      <c r="D28" s="15">
        <f>SUM($J$2:J28)</f>
        <v>16</v>
      </c>
      <c r="E28" s="16" t="s">
        <v>34</v>
      </c>
      <c r="F28" s="17">
        <v>44014</v>
      </c>
      <c r="G28" s="17"/>
      <c r="H28" s="15" t="s">
        <v>24</v>
      </c>
      <c r="I28" s="15"/>
      <c r="J28" cm="1">
        <f t="array" ref="J28">INDEX(K:Q,ROW(),$J$1)</f>
        <v>0</v>
      </c>
    </row>
    <row r="29" spans="3:13" ht="16.8">
      <c r="D29" s="15">
        <f>SUM($J$2:J29)</f>
        <v>16</v>
      </c>
      <c r="E29" s="16" t="s">
        <v>78</v>
      </c>
      <c r="F29" s="17"/>
      <c r="G29" s="17"/>
      <c r="H29" s="15" t="s">
        <v>79</v>
      </c>
      <c r="I29" s="15"/>
      <c r="J29" cm="1">
        <f t="array" ref="J29">INDEX(K:Q,ROW(),$J$1)</f>
        <v>0</v>
      </c>
    </row>
    <row r="30" spans="3:13" ht="16.8">
      <c r="D30" s="15">
        <f>SUM($J$2:J30)</f>
        <v>16</v>
      </c>
      <c r="E30" s="16" t="s">
        <v>36</v>
      </c>
      <c r="F30" s="17">
        <v>44014</v>
      </c>
      <c r="G30" s="17"/>
      <c r="H30" s="15" t="s">
        <v>24</v>
      </c>
      <c r="I30" s="15"/>
      <c r="J30" cm="1">
        <f t="array" ref="J30">INDEX(K:Q,ROW(),$J$1)</f>
        <v>0</v>
      </c>
    </row>
    <row r="31" spans="3:13" ht="16.8">
      <c r="D31" s="15">
        <f>SUM($J$2:J31)</f>
        <v>16</v>
      </c>
      <c r="E31" s="16" t="s">
        <v>37</v>
      </c>
      <c r="F31" s="17">
        <v>44014</v>
      </c>
      <c r="G31" s="17"/>
      <c r="H31" s="15" t="s">
        <v>24</v>
      </c>
      <c r="I31" s="15"/>
      <c r="J31" cm="1">
        <f t="array" ref="J31">INDEX(K:Q,ROW(),$J$1)</f>
        <v>0</v>
      </c>
    </row>
    <row r="32" spans="3:13" ht="16.8">
      <c r="D32" s="15">
        <f>SUM($J$2:J32)</f>
        <v>16</v>
      </c>
      <c r="E32" s="16" t="s">
        <v>42</v>
      </c>
      <c r="F32" s="17">
        <v>44014</v>
      </c>
      <c r="G32" s="17"/>
      <c r="H32" s="15" t="s">
        <v>24</v>
      </c>
      <c r="I32" s="15"/>
      <c r="J32" cm="1">
        <f t="array" ref="J32">INDEX(K:Q,ROW(),$J$1)</f>
        <v>0</v>
      </c>
    </row>
    <row r="33" spans="4:12" ht="16.8">
      <c r="D33" s="15">
        <f>SUM($J$2:J33)</f>
        <v>16</v>
      </c>
      <c r="E33" s="16" t="s">
        <v>43</v>
      </c>
      <c r="F33" s="17">
        <v>44014</v>
      </c>
      <c r="G33" s="17"/>
      <c r="H33" s="15" t="s">
        <v>24</v>
      </c>
      <c r="I33" s="15"/>
      <c r="J33" cm="1">
        <f t="array" ref="J33">INDEX(K:Q,ROW(),$J$1)</f>
        <v>0</v>
      </c>
    </row>
    <row r="34" spans="4:12" ht="16.8">
      <c r="D34" s="15">
        <f>SUM($J$2:J34)</f>
        <v>16</v>
      </c>
      <c r="E34" s="16" t="s">
        <v>44</v>
      </c>
      <c r="F34" s="17">
        <v>44015</v>
      </c>
      <c r="G34" s="17"/>
      <c r="H34" s="15" t="s">
        <v>24</v>
      </c>
      <c r="I34" s="15"/>
      <c r="J34" cm="1">
        <f t="array" ref="J34">INDEX(K:Q,ROW(),$J$1)</f>
        <v>0</v>
      </c>
    </row>
    <row r="35" spans="4:12" ht="16.8">
      <c r="D35" s="15">
        <f>SUM($J$2:J35)</f>
        <v>16</v>
      </c>
      <c r="E35" s="16" t="s">
        <v>47</v>
      </c>
      <c r="F35" s="17"/>
      <c r="G35" s="17">
        <v>43955</v>
      </c>
      <c r="H35" s="15" t="s">
        <v>79</v>
      </c>
      <c r="I35" s="15"/>
      <c r="J35" cm="1">
        <f t="array" ref="J35">INDEX(K:Q,ROW(),$J$1)</f>
        <v>0</v>
      </c>
      <c r="K35">
        <v>1</v>
      </c>
      <c r="L35">
        <v>1</v>
      </c>
    </row>
    <row r="36" spans="4:12" ht="16.8">
      <c r="D36" s="15">
        <f>SUM($J$2:J36)</f>
        <v>16</v>
      </c>
      <c r="E36" s="16" t="s">
        <v>50</v>
      </c>
      <c r="F36" s="17">
        <v>44014</v>
      </c>
      <c r="G36" s="17"/>
      <c r="H36" s="15" t="s">
        <v>24</v>
      </c>
      <c r="I36" s="15"/>
      <c r="J36" cm="1">
        <f t="array" ref="J36">INDEX(K:Q,ROW(),$J$1)</f>
        <v>0</v>
      </c>
    </row>
    <row r="37" spans="4:12" ht="16.8">
      <c r="D37" s="15">
        <f>SUM($J$2:J37)</f>
        <v>16</v>
      </c>
      <c r="E37" s="16" t="s">
        <v>51</v>
      </c>
      <c r="F37" s="17"/>
      <c r="G37" s="17"/>
      <c r="H37" s="15"/>
      <c r="I37" s="15"/>
      <c r="J37" cm="1">
        <f t="array" ref="J37">INDEX(K:Q,ROW(),$J$1)</f>
        <v>0</v>
      </c>
    </row>
    <row r="38" spans="4:12" ht="16.8">
      <c r="D38" s="15">
        <f>SUM($J$2:J38)</f>
        <v>16</v>
      </c>
      <c r="E38" s="16" t="s">
        <v>52</v>
      </c>
      <c r="F38" s="17">
        <v>44014</v>
      </c>
      <c r="G38" s="17"/>
      <c r="H38" s="15" t="s">
        <v>24</v>
      </c>
      <c r="I38" s="15"/>
      <c r="J38" cm="1">
        <f t="array" ref="J38">INDEX(K:Q,ROW(),$J$1)</f>
        <v>0</v>
      </c>
    </row>
    <row r="39" spans="4:12" ht="16.8">
      <c r="D39" s="15">
        <f>SUM($J$2:J39)</f>
        <v>16</v>
      </c>
      <c r="E39" s="16" t="s">
        <v>53</v>
      </c>
      <c r="F39" s="17"/>
      <c r="G39" s="17"/>
      <c r="H39" s="15"/>
      <c r="I39" s="15"/>
      <c r="J39" cm="1">
        <f t="array" ref="J39">INDEX(K:Q,ROW(),$J$1)</f>
        <v>0</v>
      </c>
    </row>
    <row r="40" spans="4:12" ht="16.8">
      <c r="D40" s="15">
        <f>SUM($J$2:J40)</f>
        <v>16</v>
      </c>
      <c r="E40" s="16" t="s">
        <v>55</v>
      </c>
      <c r="F40" s="17">
        <v>44016</v>
      </c>
      <c r="G40" s="17">
        <v>43955</v>
      </c>
      <c r="H40" s="15" t="s">
        <v>24</v>
      </c>
      <c r="I40" s="15"/>
      <c r="J40" cm="1">
        <f t="array" ref="J40">INDEX(K:Q,ROW(),$J$1)</f>
        <v>0</v>
      </c>
      <c r="L40">
        <v>1</v>
      </c>
    </row>
    <row r="41" spans="4:12" ht="16.8">
      <c r="D41" s="15">
        <f>SUM($J$2:J41)</f>
        <v>16</v>
      </c>
      <c r="E41" s="16" t="s">
        <v>57</v>
      </c>
      <c r="F41" s="17">
        <v>44015</v>
      </c>
      <c r="G41" s="17"/>
      <c r="H41" s="15" t="s">
        <v>24</v>
      </c>
      <c r="I41" s="15"/>
      <c r="J41" cm="1">
        <f t="array" ref="J41">INDEX(K:Q,ROW(),$J$1)</f>
        <v>0</v>
      </c>
    </row>
    <row r="42" spans="4:12" ht="16.8">
      <c r="D42" s="15">
        <f>SUM($J$2:J42)</f>
        <v>16</v>
      </c>
      <c r="E42" s="16" t="s">
        <v>59</v>
      </c>
      <c r="F42" s="17">
        <v>44014</v>
      </c>
      <c r="G42" s="17"/>
      <c r="H42" s="15" t="s">
        <v>24</v>
      </c>
      <c r="I42" s="15"/>
      <c r="J42" cm="1">
        <f t="array" ref="J42">INDEX(K:Q,ROW(),$J$1)</f>
        <v>0</v>
      </c>
    </row>
    <row r="43" spans="4:12" ht="16.8">
      <c r="D43" s="15">
        <f>SUM($J$2:J43)</f>
        <v>16</v>
      </c>
      <c r="E43" s="16" t="s">
        <v>60</v>
      </c>
      <c r="F43" s="17">
        <v>44014</v>
      </c>
      <c r="G43" s="17"/>
      <c r="H43" s="15" t="s">
        <v>24</v>
      </c>
      <c r="I43" s="15"/>
      <c r="J43" cm="1">
        <f t="array" ref="J43">INDEX(K:Q,ROW(),$J$1)</f>
        <v>0</v>
      </c>
    </row>
    <row r="44" spans="4:12" ht="16.8">
      <c r="D44" s="15">
        <f>SUM($J$2:J44)</f>
        <v>16</v>
      </c>
      <c r="E44" s="16" t="s">
        <v>61</v>
      </c>
      <c r="F44" s="17">
        <v>44014</v>
      </c>
      <c r="G44" s="17"/>
      <c r="H44" s="15" t="s">
        <v>24</v>
      </c>
      <c r="I44" s="15"/>
      <c r="J44" cm="1">
        <f t="array" ref="J44">INDEX(K:Q,ROW(),$J$1)</f>
        <v>0</v>
      </c>
    </row>
    <row r="45" spans="4:12" ht="16.8">
      <c r="D45" s="15">
        <f>SUM($J$2:J45)</f>
        <v>16</v>
      </c>
      <c r="E45" s="16" t="s">
        <v>64</v>
      </c>
      <c r="F45" s="17">
        <v>44014</v>
      </c>
      <c r="G45" s="17"/>
      <c r="H45" s="15" t="s">
        <v>24</v>
      </c>
      <c r="I45" s="15"/>
      <c r="J45" cm="1">
        <f t="array" ref="J45">INDEX(K:Q,ROW(),$J$1)</f>
        <v>0</v>
      </c>
    </row>
    <row r="46" spans="4:12" ht="16.8">
      <c r="D46" s="15">
        <f>SUM($J$2:J46)</f>
        <v>16</v>
      </c>
      <c r="E46" s="16" t="s">
        <v>65</v>
      </c>
      <c r="F46" s="17">
        <v>44014</v>
      </c>
      <c r="G46" s="17"/>
      <c r="H46" s="15" t="s">
        <v>24</v>
      </c>
      <c r="I46" s="15" t="s">
        <v>66</v>
      </c>
      <c r="J46" cm="1">
        <f t="array" ref="J46">INDEX(K:Q,ROW(),$J$1)</f>
        <v>0</v>
      </c>
    </row>
    <row r="47" spans="4:12" ht="16.8">
      <c r="D47" s="15">
        <f>SUM($J$2:J47)</f>
        <v>16</v>
      </c>
      <c r="E47" s="16" t="s">
        <v>67</v>
      </c>
      <c r="F47" s="17">
        <v>44014</v>
      </c>
      <c r="G47" s="17"/>
      <c r="H47" s="15" t="s">
        <v>24</v>
      </c>
      <c r="I47" s="15"/>
      <c r="J47" cm="1">
        <f t="array" ref="J47">INDEX(K:Q,ROW(),$J$1)</f>
        <v>0</v>
      </c>
    </row>
    <row r="48" spans="4:12" ht="16.8">
      <c r="D48" s="15">
        <f>SUM($J$2:J48)</f>
        <v>16</v>
      </c>
      <c r="E48" s="16" t="s">
        <v>69</v>
      </c>
      <c r="F48" s="17">
        <v>44014</v>
      </c>
      <c r="G48" s="17"/>
      <c r="H48" s="15" t="s">
        <v>24</v>
      </c>
      <c r="I48" s="15" t="s">
        <v>66</v>
      </c>
      <c r="J48" cm="1">
        <f t="array" ref="J48">INDEX(K:Q,ROW(),$J$1)</f>
        <v>0</v>
      </c>
    </row>
    <row r="49" spans="4:12" ht="16.8">
      <c r="D49" s="15">
        <f>SUM($J$2:J49)</f>
        <v>16</v>
      </c>
      <c r="E49" s="16" t="s">
        <v>70</v>
      </c>
      <c r="F49" s="17">
        <v>44014</v>
      </c>
      <c r="G49" s="17"/>
      <c r="H49" s="15" t="s">
        <v>24</v>
      </c>
      <c r="I49" s="15"/>
      <c r="J49" cm="1">
        <f t="array" ref="J49">INDEX(K:Q,ROW(),$J$1)</f>
        <v>0</v>
      </c>
    </row>
    <row r="50" spans="4:12" ht="16.8">
      <c r="D50" s="15">
        <f>SUM($J$2:J50)</f>
        <v>16</v>
      </c>
      <c r="E50" s="16" t="s">
        <v>71</v>
      </c>
      <c r="F50" s="17">
        <v>44014</v>
      </c>
      <c r="G50" s="17"/>
      <c r="H50" s="15" t="s">
        <v>24</v>
      </c>
      <c r="I50" s="15"/>
      <c r="J50" cm="1">
        <f t="array" ref="J50">INDEX(K:Q,ROW(),$J$1)</f>
        <v>0</v>
      </c>
    </row>
    <row r="51" spans="4:12" ht="16.8">
      <c r="D51" s="15">
        <f>SUM($J$2:J51)</f>
        <v>16</v>
      </c>
      <c r="E51" s="16" t="s">
        <v>72</v>
      </c>
      <c r="F51" s="17">
        <v>44014</v>
      </c>
      <c r="G51" s="17"/>
      <c r="H51" s="15" t="s">
        <v>24</v>
      </c>
      <c r="I51" s="15"/>
      <c r="J51" cm="1">
        <f t="array" ref="J51">INDEX(K:Q,ROW(),$J$1)</f>
        <v>0</v>
      </c>
    </row>
    <row r="52" spans="4:12" ht="16.8">
      <c r="D52" s="15">
        <f>SUM($J$2:J52)</f>
        <v>16</v>
      </c>
      <c r="E52" s="16" t="s">
        <v>75</v>
      </c>
      <c r="F52" s="17">
        <v>44017</v>
      </c>
      <c r="G52" s="17">
        <v>43956</v>
      </c>
      <c r="H52" s="15" t="s">
        <v>24</v>
      </c>
      <c r="I52" s="15"/>
      <c r="J52" cm="1">
        <f t="array" ref="J52">INDEX(K:Q,ROW(),$J$1)</f>
        <v>0</v>
      </c>
      <c r="L52">
        <v>1</v>
      </c>
    </row>
    <row r="53" spans="4:12" ht="16.8">
      <c r="D53" s="15">
        <f>SUM($J$2:J53)</f>
        <v>16</v>
      </c>
      <c r="E53" s="16" t="s">
        <v>76</v>
      </c>
      <c r="F53" s="17"/>
      <c r="G53" s="17"/>
      <c r="H53" s="15" t="s">
        <v>77</v>
      </c>
      <c r="I53" s="15"/>
      <c r="J53" cm="1">
        <f t="array" ref="J53">INDEX(K:Q,ROW(),$J$1)</f>
        <v>0</v>
      </c>
    </row>
    <row r="54" spans="4:12" ht="16.8">
      <c r="D54" s="15">
        <f>SUM($J$2:J54)</f>
        <v>16</v>
      </c>
      <c r="E54" s="16" t="s">
        <v>26</v>
      </c>
      <c r="F54" s="17"/>
      <c r="G54" s="17"/>
      <c r="H54" s="15" t="s">
        <v>27</v>
      </c>
      <c r="I54" s="15"/>
      <c r="J54" cm="1">
        <f t="array" ref="J54">INDEX(K:Q,ROW(),$J$1)</f>
        <v>0</v>
      </c>
    </row>
    <row r="55" spans="4:12" ht="16.8">
      <c r="D55" s="15">
        <f>SUM($J$2:J55)</f>
        <v>16</v>
      </c>
      <c r="E55" s="16" t="s">
        <v>80</v>
      </c>
      <c r="F55" s="17">
        <v>44016</v>
      </c>
      <c r="G55" s="17">
        <v>43955</v>
      </c>
      <c r="H55" s="15" t="s">
        <v>24</v>
      </c>
      <c r="I55" s="15"/>
      <c r="J55" cm="1">
        <f t="array" ref="J55">INDEX(K:Q,ROW(),$J$1)</f>
        <v>0</v>
      </c>
      <c r="L55">
        <v>1</v>
      </c>
    </row>
  </sheetData>
  <autoFilter ref="C1:Q55" xr:uid="{00000000-0009-0000-0000-000003000000}"/>
  <conditionalFormatting sqref="E10">
    <cfRule type="duplicateValues" dxfId="22" priority="6"/>
  </conditionalFormatting>
  <conditionalFormatting sqref="E53:E54">
    <cfRule type="duplicateValues" dxfId="21" priority="5"/>
  </conditionalFormatting>
  <conditionalFormatting sqref="E55">
    <cfRule type="duplicateValues" dxfId="20" priority="4"/>
  </conditionalFormatting>
  <conditionalFormatting sqref="E11:E52 E1:E2 E4:E9">
    <cfRule type="duplicateValues" dxfId="19" priority="7"/>
  </conditionalFormatting>
  <conditionalFormatting sqref="E1:E2 E4:E1048576">
    <cfRule type="duplicateValues" dxfId="18" priority="3"/>
  </conditionalFormatting>
  <conditionalFormatting sqref="E3">
    <cfRule type="duplicateValues" dxfId="17" priority="2"/>
  </conditionalFormatting>
  <conditionalFormatting sqref="E3">
    <cfRule type="duplicateValues" dxfId="1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4"/>
  <sheetViews>
    <sheetView topLeftCell="B1" workbookViewId="0">
      <pane ySplit="2" topLeftCell="A6" activePane="bottomLeft" state="frozen"/>
      <selection activeCell="B1" sqref="B1"/>
      <selection pane="bottomLeft" activeCell="E15" sqref="E15"/>
    </sheetView>
  </sheetViews>
  <sheetFormatPr defaultRowHeight="14.4" outlineLevelCol="1"/>
  <cols>
    <col min="1" max="1" width="6.33203125" customWidth="1"/>
    <col min="2" max="2" width="16.6640625" customWidth="1"/>
    <col min="3" max="3" width="15" bestFit="1" customWidth="1"/>
    <col min="4" max="4" width="31" customWidth="1"/>
    <col min="5" max="5" width="39.6640625" customWidth="1"/>
    <col min="6" max="6" width="21.44140625" customWidth="1"/>
    <col min="7" max="7" width="28.88671875" style="48" customWidth="1"/>
    <col min="8" max="8" width="70.6640625" style="45" customWidth="1"/>
    <col min="9" max="10" width="19.109375" customWidth="1"/>
    <col min="11" max="11" width="12.5546875" style="26" customWidth="1"/>
    <col min="12" max="12" width="25.6640625" style="26" customWidth="1"/>
    <col min="13" max="13" width="21.88671875" style="26" customWidth="1"/>
    <col min="14" max="14" width="43.88671875" style="26" bestFit="1" customWidth="1"/>
    <col min="15" max="15" width="15.33203125" style="35" customWidth="1"/>
    <col min="16" max="16" width="19.33203125" bestFit="1" customWidth="1"/>
    <col min="17" max="17" width="4.33203125" bestFit="1" customWidth="1"/>
    <col min="18" max="18" width="19.33203125" style="26" hidden="1" customWidth="1" outlineLevel="1"/>
    <col min="19" max="19" width="41.6640625" style="26" hidden="1" customWidth="1" outlineLevel="1"/>
    <col min="20" max="20" width="25" style="26" hidden="1" customWidth="1" outlineLevel="1"/>
    <col min="21" max="21" width="12.5546875" style="26" hidden="1" customWidth="1" outlineLevel="1"/>
    <col min="22" max="22" width="9.109375" collapsed="1"/>
  </cols>
  <sheetData>
    <row r="1" spans="1:21" s="36" customFormat="1" ht="28.8">
      <c r="A1" s="36" t="s">
        <v>66</v>
      </c>
      <c r="B1" s="36" t="s">
        <v>225</v>
      </c>
      <c r="C1" s="36" t="s">
        <v>147</v>
      </c>
      <c r="D1" s="36" t="s">
        <v>131</v>
      </c>
      <c r="E1" s="36" t="s">
        <v>178</v>
      </c>
      <c r="F1" s="36" t="s">
        <v>179</v>
      </c>
      <c r="G1" s="9" t="s">
        <v>232</v>
      </c>
      <c r="H1" s="36" t="s">
        <v>2</v>
      </c>
      <c r="I1" s="36" t="s">
        <v>204</v>
      </c>
      <c r="J1" s="36" t="s">
        <v>206</v>
      </c>
      <c r="K1" s="37" t="s">
        <v>205</v>
      </c>
      <c r="L1" s="37" t="s">
        <v>233</v>
      </c>
      <c r="M1" s="37" t="s">
        <v>148</v>
      </c>
      <c r="N1" s="37" t="s">
        <v>130</v>
      </c>
      <c r="O1" s="38" t="s">
        <v>132</v>
      </c>
      <c r="P1" s="36" t="s">
        <v>133</v>
      </c>
      <c r="Q1" s="36" t="s">
        <v>134</v>
      </c>
      <c r="R1" s="37" t="s">
        <v>146</v>
      </c>
      <c r="S1" s="37" t="s">
        <v>6</v>
      </c>
      <c r="T1" s="37" t="s">
        <v>88</v>
      </c>
      <c r="U1" s="37" t="s">
        <v>89</v>
      </c>
    </row>
    <row r="2" spans="1:21" s="36" customFormat="1">
      <c r="A2" s="36">
        <f>COLUMN()</f>
        <v>1</v>
      </c>
      <c r="B2" s="36">
        <f>COLUMN()</f>
        <v>2</v>
      </c>
      <c r="C2" s="36">
        <f>COLUMN()</f>
        <v>3</v>
      </c>
      <c r="D2" s="36">
        <f>COLUMN()</f>
        <v>4</v>
      </c>
      <c r="E2" s="36">
        <f>COLUMN()</f>
        <v>5</v>
      </c>
      <c r="F2" s="36">
        <f>COLUMN()</f>
        <v>6</v>
      </c>
      <c r="G2" s="9">
        <f>COLUMN()</f>
        <v>7</v>
      </c>
      <c r="H2" s="36">
        <f>COLUMN()</f>
        <v>8</v>
      </c>
      <c r="I2" s="36">
        <f>COLUMN()</f>
        <v>9</v>
      </c>
      <c r="J2" s="36">
        <f>COLUMN()</f>
        <v>10</v>
      </c>
      <c r="K2" s="36">
        <f>COLUMN()</f>
        <v>11</v>
      </c>
      <c r="L2" s="37">
        <f>COLUMN()</f>
        <v>12</v>
      </c>
      <c r="M2" s="36">
        <f>COLUMN()</f>
        <v>13</v>
      </c>
      <c r="N2" s="36">
        <f>COLUMN()</f>
        <v>14</v>
      </c>
      <c r="O2" s="36">
        <f>COLUMN()</f>
        <v>15</v>
      </c>
      <c r="P2" s="36">
        <f>COLUMN()</f>
        <v>16</v>
      </c>
      <c r="Q2" s="36">
        <f>COLUMN()</f>
        <v>17</v>
      </c>
      <c r="R2" s="36">
        <f>COLUMN()</f>
        <v>18</v>
      </c>
      <c r="S2" s="36">
        <f>COLUMN()</f>
        <v>19</v>
      </c>
      <c r="T2" s="36">
        <f>COLUMN()</f>
        <v>20</v>
      </c>
      <c r="U2" s="36">
        <f>COLUMN()</f>
        <v>21</v>
      </c>
    </row>
    <row r="3" spans="1:21" ht="28.8">
      <c r="A3">
        <f>ROW()</f>
        <v>3</v>
      </c>
      <c r="B3" s="44">
        <v>44061</v>
      </c>
      <c r="C3" s="6" t="s">
        <v>149</v>
      </c>
      <c r="D3" t="s">
        <v>137</v>
      </c>
      <c r="E3" s="24" t="s">
        <v>181</v>
      </c>
      <c r="F3" s="6"/>
      <c r="G3" s="47" t="s">
        <v>213</v>
      </c>
      <c r="H3" s="24" t="s">
        <v>227</v>
      </c>
      <c r="I3" s="6" t="s">
        <v>231</v>
      </c>
      <c r="J3" s="6"/>
      <c r="K3" s="26">
        <f t="shared" ref="K3:K22" si="0">J3+14</f>
        <v>14</v>
      </c>
      <c r="L3" s="26" t="str">
        <f t="array" ref="L3">_xlfn.TEXTJOIN(CHAR(10),TRUE,E3:F3)</f>
        <v>Cắt FCO + MCCB TBA Nam Hà 1A
Tiếp địa hạ thế tại MCCB TBA Nam Hà 1A</v>
      </c>
      <c r="M3" s="26" t="str">
        <f t="shared" ref="M3:M22" si="1">D3</f>
        <v>TBA Nam Hà 1A</v>
      </c>
      <c r="N3" s="26" t="str">
        <f t="shared" ref="N3:N22" si="2">L3&amp;D3</f>
        <v>Cắt FCO + MCCB TBA Nam Hà 1A
Tiếp địa hạ thế tại MCCB TBA Nam Hà 1ATBA Nam Hà 1A</v>
      </c>
      <c r="O3" s="35">
        <v>44079</v>
      </c>
      <c r="P3" t="s">
        <v>136</v>
      </c>
      <c r="Q3">
        <f t="shared" ref="Q3:Q9" si="3">WEEKDAY(O3)</f>
        <v>7</v>
      </c>
      <c r="R3" s="26" t="str">
        <f t="shared" ref="R3:R22" si="4">L3&amp;D3</f>
        <v>Cắt FCO + MCCB TBA Nam Hà 1A
Tiếp địa hạ thế tại MCCB TBA Nam Hà 1ATBA Nam Hà 1A</v>
      </c>
      <c r="S3" s="26" t="str">
        <f t="shared" ref="S3:S22" si="5">H3&amp;LOWER(L3)&amp;D3</f>
        <v>Thay dây hạ thế  sau TBA Nam Hà 1Acắt fco + mccb tba nam hà 1a
tiếp địa hạ thế tại mccb tba nam hà 1aTBA Nam Hà 1A</v>
      </c>
      <c r="T3" s="26" t="str">
        <f t="shared" ref="T3:T22" si="6">"Cắt "&amp;C3&amp;M3</f>
        <v>Cắt FCO + MCCB TBA Nam Hà 1A</v>
      </c>
      <c r="U3" s="26" t="str">
        <f t="shared" ref="U3:U22" si="7">"Tiếp địa tại "&amp;F3&amp;D3</f>
        <v>Tiếp địa tại TBA Nam Hà 1A</v>
      </c>
    </row>
    <row r="4" spans="1:21" ht="31.5" customHeight="1">
      <c r="A4">
        <f>ROW()</f>
        <v>4</v>
      </c>
      <c r="B4" s="44">
        <v>44061</v>
      </c>
      <c r="C4" s="6" t="s">
        <v>149</v>
      </c>
      <c r="D4" t="s">
        <v>135</v>
      </c>
      <c r="E4" s="24" t="s">
        <v>180</v>
      </c>
      <c r="F4" s="6" t="s">
        <v>251</v>
      </c>
      <c r="G4" s="47" t="s">
        <v>212</v>
      </c>
      <c r="H4" s="24" t="s">
        <v>226</v>
      </c>
      <c r="I4" s="6" t="s">
        <v>231</v>
      </c>
      <c r="J4" s="6"/>
      <c r="K4" s="26">
        <f>J4+14</f>
        <v>14</v>
      </c>
      <c r="L4" s="26" t="str">
        <f t="array" ref="L4">_xlfn.TEXTJOIN(CHAR(10),TRUE,E4:F4)</f>
        <v xml:space="preserve">Cắt FCO + MCCB TBA Nam Hà 1
Tiếp địa hạ thế tại MCCB TBA Nam Hà 1
 </v>
      </c>
      <c r="M4" s="26" t="str">
        <f>D4</f>
        <v>TBA Nam Hà 1</v>
      </c>
      <c r="N4" s="26" t="str">
        <f>L4&amp;D4</f>
        <v>Cắt FCO + MCCB TBA Nam Hà 1
Tiếp địa hạ thế tại MCCB TBA Nam Hà 1
 TBA Nam Hà 1</v>
      </c>
      <c r="O4" s="35">
        <v>44079</v>
      </c>
      <c r="P4" t="s">
        <v>136</v>
      </c>
      <c r="Q4">
        <f>WEEKDAY(O4)</f>
        <v>7</v>
      </c>
      <c r="R4" s="26" t="str">
        <f>L4&amp;D4</f>
        <v>Cắt FCO + MCCB TBA Nam Hà 1
Tiếp địa hạ thế tại MCCB TBA Nam Hà 1
 TBA Nam Hà 1</v>
      </c>
      <c r="S4" s="26" t="str">
        <f>H4&amp;LOWER(L4)&amp;D4</f>
        <v>Thay dây hạ thế  sau TBA Nam Hà 1cắt fco + mccb tba nam hà 1
tiếp địa hạ thế tại mccb tba nam hà 1
 TBA Nam Hà 1</v>
      </c>
      <c r="T4" s="26" t="str">
        <f>"Cắt "&amp;C4&amp;M4</f>
        <v>Cắt FCO + MCCB TBA Nam Hà 1</v>
      </c>
      <c r="U4" s="26" t="str">
        <f>"Tiếp địa tại "&amp;F4&amp;D4</f>
        <v>Tiếp địa tại  TBA Nam Hà 1</v>
      </c>
    </row>
    <row r="5" spans="1:21" ht="28.8">
      <c r="A5">
        <f>ROW()</f>
        <v>5</v>
      </c>
      <c r="B5" s="44">
        <v>44061</v>
      </c>
      <c r="C5" s="6" t="s">
        <v>149</v>
      </c>
      <c r="D5" t="s">
        <v>138</v>
      </c>
      <c r="E5" s="24" t="s">
        <v>182</v>
      </c>
      <c r="F5" s="6"/>
      <c r="G5" s="47" t="s">
        <v>214</v>
      </c>
      <c r="H5" s="24" t="s">
        <v>228</v>
      </c>
      <c r="I5" s="6" t="s">
        <v>231</v>
      </c>
      <c r="J5" s="6"/>
      <c r="K5" s="26">
        <f t="shared" si="0"/>
        <v>14</v>
      </c>
      <c r="L5" s="26" t="str">
        <f t="array" ref="L5">_xlfn.TEXTJOIN(CHAR(10),TRUE,E5:F5)</f>
        <v>Cắt FCO + MCCB TBA Nam Hà 3
Tiếp địa hạ thế tại MCCB TBA Nam Hà 3</v>
      </c>
      <c r="M5" s="26" t="str">
        <f t="shared" si="1"/>
        <v>TBA Nam Hà 3</v>
      </c>
      <c r="N5" s="26" t="str">
        <f t="shared" si="2"/>
        <v>Cắt FCO + MCCB TBA Nam Hà 3
Tiếp địa hạ thế tại MCCB TBA Nam Hà 3TBA Nam Hà 3</v>
      </c>
      <c r="O5" s="35">
        <v>44079</v>
      </c>
      <c r="P5" t="s">
        <v>136</v>
      </c>
      <c r="Q5">
        <f t="shared" si="3"/>
        <v>7</v>
      </c>
      <c r="R5" s="26" t="str">
        <f t="shared" si="4"/>
        <v>Cắt FCO + MCCB TBA Nam Hà 3
Tiếp địa hạ thế tại MCCB TBA Nam Hà 3TBA Nam Hà 3</v>
      </c>
      <c r="S5" s="26" t="str">
        <f t="shared" si="5"/>
        <v>Thay dây hạ thế  sau TBA Nam Hà 3cắt fco + mccb tba nam hà 3
tiếp địa hạ thế tại mccb tba nam hà 3TBA Nam Hà 3</v>
      </c>
      <c r="T5" s="26" t="str">
        <f t="shared" si="6"/>
        <v>Cắt FCO + MCCB TBA Nam Hà 3</v>
      </c>
      <c r="U5" s="26" t="str">
        <f t="shared" si="7"/>
        <v>Tiếp địa tại TBA Nam Hà 3</v>
      </c>
    </row>
    <row r="6" spans="1:21" ht="28.8">
      <c r="A6">
        <f>ROW()</f>
        <v>6</v>
      </c>
      <c r="B6" s="44">
        <v>44061</v>
      </c>
      <c r="C6" s="6" t="s">
        <v>149</v>
      </c>
      <c r="D6" t="s">
        <v>139</v>
      </c>
      <c r="E6" s="24" t="s">
        <v>241</v>
      </c>
      <c r="F6" s="6"/>
      <c r="G6" s="47" t="s">
        <v>215</v>
      </c>
      <c r="H6" s="24" t="s">
        <v>229</v>
      </c>
      <c r="I6" s="6" t="s">
        <v>231</v>
      </c>
      <c r="J6" s="6"/>
      <c r="K6" s="26">
        <f t="shared" si="0"/>
        <v>14</v>
      </c>
      <c r="L6" s="26" t="str">
        <f t="array" ref="L6">_xlfn.TEXTJOIN(CHAR(10),TRUE,E6:F6)</f>
        <v>Cắt FCO + MCCB TBA Xuân Tây 10A
Tiếp địa hạ thế tại MCCB TBA Xuân Tây 10A</v>
      </c>
      <c r="M6" s="26" t="str">
        <f t="shared" si="1"/>
        <v>TBA Xuân Tây 10A</v>
      </c>
      <c r="N6" s="26" t="str">
        <f t="shared" si="2"/>
        <v>Cắt FCO + MCCB TBA Xuân Tây 10A
Tiếp địa hạ thế tại MCCB TBA Xuân Tây 10ATBA Xuân Tây 10A</v>
      </c>
      <c r="O6" s="35">
        <v>44081</v>
      </c>
      <c r="P6" t="s">
        <v>136</v>
      </c>
      <c r="Q6">
        <f t="shared" si="3"/>
        <v>2</v>
      </c>
      <c r="R6" s="26" t="str">
        <f t="shared" si="4"/>
        <v>Cắt FCO + MCCB TBA Xuân Tây 10A
Tiếp địa hạ thế tại MCCB TBA Xuân Tây 10ATBA Xuân Tây 10A</v>
      </c>
      <c r="S6" s="26" t="str">
        <f t="shared" si="5"/>
        <v>Thay dây hạ thế  sau TBA Xuân Tây 10Acắt fco + mccb tba xuân tây 10a
tiếp địa hạ thế tại mccb tba xuân tây 10aTBA Xuân Tây 10A</v>
      </c>
      <c r="T6" s="26" t="str">
        <f t="shared" si="6"/>
        <v>Cắt FCO + MCCB TBA Xuân Tây 10A</v>
      </c>
      <c r="U6" s="26" t="str">
        <f t="shared" si="7"/>
        <v>Tiếp địa tại TBA Xuân Tây 10A</v>
      </c>
    </row>
    <row r="7" spans="1:21">
      <c r="A7">
        <f>ROW()</f>
        <v>7</v>
      </c>
      <c r="B7" s="44">
        <v>44061</v>
      </c>
      <c r="C7" s="6" t="s">
        <v>149</v>
      </c>
      <c r="D7" s="6" t="s">
        <v>150</v>
      </c>
      <c r="E7" s="24" t="s">
        <v>239</v>
      </c>
      <c r="F7" s="6" t="s">
        <v>240</v>
      </c>
      <c r="G7" s="47" t="s">
        <v>216</v>
      </c>
      <c r="H7" s="24" t="s">
        <v>230</v>
      </c>
      <c r="I7" s="6" t="s">
        <v>231</v>
      </c>
      <c r="J7" s="6"/>
      <c r="K7" s="26">
        <f t="shared" si="0"/>
        <v>14</v>
      </c>
      <c r="L7" s="26" t="str">
        <f t="array" ref="L7">_xlfn.TEXTJOIN(CHAR(10),TRUE,E7:F7)</f>
        <v>Cắt FCO + MCCB TBA Sông Ray 8A
Tiếp địa hạ thế tại MCCB TBA Sông Ray 8A</v>
      </c>
      <c r="M7" s="26" t="str">
        <f t="shared" si="1"/>
        <v>TBA Sông Ray 8A</v>
      </c>
      <c r="N7" s="26" t="str">
        <f t="shared" si="2"/>
        <v>Cắt FCO + MCCB TBA Sông Ray 8A
Tiếp địa hạ thế tại MCCB TBA Sông Ray 8ATBA Sông Ray 8A</v>
      </c>
      <c r="O7" s="35">
        <v>44083</v>
      </c>
      <c r="P7" t="s">
        <v>136</v>
      </c>
      <c r="Q7">
        <f t="shared" si="3"/>
        <v>4</v>
      </c>
      <c r="R7" s="26" t="str">
        <f t="shared" si="4"/>
        <v>Cắt FCO + MCCB TBA Sông Ray 8A
Tiếp địa hạ thế tại MCCB TBA Sông Ray 8ATBA Sông Ray 8A</v>
      </c>
      <c r="S7" s="26" t="str">
        <f t="shared" si="5"/>
        <v>Thay dây hạ thế  sau TBA Sông Ray 8Acắt fco + mccb tba sông ray 8a
tiếp địa hạ thế tại mccb tba sông ray 8aTBA Sông Ray 8A</v>
      </c>
      <c r="T7" s="26" t="str">
        <f t="shared" si="6"/>
        <v>Cắt FCO + MCCB TBA Sông Ray 8A</v>
      </c>
      <c r="U7" s="26" t="str">
        <f t="shared" si="7"/>
        <v>Tiếp địa tại Tiếp địa hạ thế tại MCCB TBA Sông Ray 8ATBA Sông Ray 8A</v>
      </c>
    </row>
    <row r="8" spans="1:21" ht="57.6">
      <c r="A8">
        <f>ROW()</f>
        <v>8</v>
      </c>
      <c r="B8" s="44">
        <v>44061</v>
      </c>
      <c r="C8" s="6" t="s">
        <v>152</v>
      </c>
      <c r="D8" s="6" t="s">
        <v>151</v>
      </c>
      <c r="E8" s="24" t="s">
        <v>184</v>
      </c>
      <c r="F8" s="24" t="s">
        <v>183</v>
      </c>
      <c r="G8" s="47" t="s">
        <v>217</v>
      </c>
      <c r="H8" s="24" t="s">
        <v>153</v>
      </c>
      <c r="I8" s="6" t="s">
        <v>231</v>
      </c>
      <c r="J8" s="6"/>
      <c r="K8" s="26">
        <f t="shared" ref="K8" si="8">J8+14</f>
        <v>14</v>
      </c>
      <c r="L8" s="26" t="str">
        <f t="array" ref="L8">_xlfn.TEXTJOIN(CHAR(10),TRUE,E8:F8)</f>
        <v>Cắt LBS khí Đồng Tâm 1 + 3 LTD Đồng Tâm 1
Cắt LBS khí Sông Ray + 3 LTD Sông Ray 1
Tiếp địa trụ trung thế 357 
Tiếp địa trụ trung thế 381 
Tiếp địa hạ thế TBA Sông Ray 7</v>
      </c>
      <c r="M8" s="26" t="str">
        <f t="shared" ref="M8" si="9">D8</f>
        <v>Nhánh rẽ Đồng Tâm 1</v>
      </c>
      <c r="N8" s="26" t="str">
        <f t="shared" ref="N8" si="10">L8&amp;D8</f>
        <v>Cắt LBS khí Đồng Tâm 1 + 3 LTD Đồng Tâm 1
Cắt LBS khí Sông Ray + 3 LTD Sông Ray 1
Tiếp địa trụ trung thế 357 
Tiếp địa trụ trung thế 381 
Tiếp địa hạ thế TBA Sông Ray 7Nhánh rẽ Đồng Tâm 1</v>
      </c>
      <c r="O8" s="35">
        <v>44086</v>
      </c>
      <c r="P8" t="s">
        <v>136</v>
      </c>
      <c r="Q8">
        <f t="shared" ref="Q8" si="11">WEEKDAY(O8)</f>
        <v>7</v>
      </c>
      <c r="R8" s="26" t="str">
        <f t="shared" ref="R8" si="12">L8&amp;D8</f>
        <v>Cắt LBS khí Đồng Tâm 1 + 3 LTD Đồng Tâm 1
Cắt LBS khí Sông Ray + 3 LTD Sông Ray 1
Tiếp địa trụ trung thế 357 
Tiếp địa trụ trung thế 381 
Tiếp địa hạ thế TBA Sông Ray 7Nhánh rẽ Đồng Tâm 1</v>
      </c>
      <c r="S8" s="26" t="str">
        <f t="shared" ref="S8" si="13">H8&amp;LOWER(L8)&amp;D8</f>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T8" s="26" t="str">
        <f t="shared" ref="T8" si="14">"Cắt "&amp;C8&amp;M8</f>
        <v>Cắt LBS khí + 3 LTDNhánh rẽ Đồng Tâm 1</v>
      </c>
      <c r="U8" s="26" t="str">
        <f t="shared" ref="U8" si="15">"Tiếp địa tại "&amp;F8&amp;D8</f>
        <v>Tiếp địa tại Tiếp địa trụ trung thế 381 
Tiếp địa hạ thế TBA Sông Ray 7Nhánh rẽ Đồng Tâm 1</v>
      </c>
    </row>
    <row r="9" spans="1:21" ht="43.2">
      <c r="A9">
        <f>ROW()</f>
        <v>9</v>
      </c>
      <c r="B9" s="44" t="s">
        <v>264</v>
      </c>
      <c r="C9" s="6" t="s">
        <v>155</v>
      </c>
      <c r="D9" s="6" t="s">
        <v>261</v>
      </c>
      <c r="E9" s="24" t="s">
        <v>266</v>
      </c>
      <c r="F9" s="24" t="s">
        <v>263</v>
      </c>
      <c r="G9" s="47" t="s">
        <v>262</v>
      </c>
      <c r="H9" s="24" t="s">
        <v>265</v>
      </c>
      <c r="I9" s="6" t="s">
        <v>259</v>
      </c>
      <c r="J9" s="6"/>
      <c r="K9" s="26">
        <f t="shared" si="0"/>
        <v>14</v>
      </c>
      <c r="L9" s="26" t="str">
        <f t="array" ref="L9">_xlfn.TEXTJOIN(CHAR(10),TRUE,E9:F9)</f>
        <v>Cắt FCO + MCCB TBA Sông Ray 7A
Cắt 3xFCO nhánh rẽ Sông Ray 7A
Tiếp địa trung hạ thế  trạm biến áp Sông Ray 7A</v>
      </c>
      <c r="M9" s="26" t="str">
        <f t="shared" si="1"/>
        <v>Nhánh rẽ Sông Ray 7A</v>
      </c>
      <c r="N9" s="26" t="str">
        <f t="shared" si="2"/>
        <v>Cắt FCO + MCCB TBA Sông Ray 7A
Cắt 3xFCO nhánh rẽ Sông Ray 7A
Tiếp địa trung hạ thế  trạm biến áp Sông Ray 7ANhánh rẽ Sông Ray 7A</v>
      </c>
      <c r="O9" s="35">
        <v>44086</v>
      </c>
      <c r="P9" t="s">
        <v>136</v>
      </c>
      <c r="Q9">
        <f t="shared" si="3"/>
        <v>7</v>
      </c>
      <c r="R9" s="26" t="str">
        <f t="shared" si="4"/>
        <v>Cắt FCO + MCCB TBA Sông Ray 7A
Cắt 3xFCO nhánh rẽ Sông Ray 7A
Tiếp địa trung hạ thế  trạm biến áp Sông Ray 7ANhánh rẽ Sông Ray 7A</v>
      </c>
      <c r="S9" s="26" t="str">
        <f t="shared" si="5"/>
        <v>Tách lưới, sang tải TBA  Sông Ray 7 sang TBA  Sông Ray 7A, đấu nối máy biến ápcắt fco + mccb tba sông ray 7a
cắt 3xfco nhánh rẽ sông ray 7a
tiếp địa trung hạ thế  trạm biến áp sông ray 7aNhánh rẽ Sông Ray 7A</v>
      </c>
      <c r="T9" s="26" t="str">
        <f t="shared" si="6"/>
        <v>Cắt 3xFCO Nhánh rẽ Sông Ray 7A</v>
      </c>
      <c r="U9" s="26" t="str">
        <f t="shared" si="7"/>
        <v>Tiếp địa tại Tiếp địa trung hạ thế  trạm biến áp Sông Ray 7ANhánh rẽ Sông Ray 7A</v>
      </c>
    </row>
    <row r="10" spans="1:21" ht="43.2">
      <c r="A10">
        <f>ROW()</f>
        <v>10</v>
      </c>
      <c r="B10" s="44">
        <v>44062</v>
      </c>
      <c r="C10" s="6" t="s">
        <v>155</v>
      </c>
      <c r="D10" s="6" t="s">
        <v>154</v>
      </c>
      <c r="E10" s="24" t="s">
        <v>186</v>
      </c>
      <c r="F10" s="6" t="s">
        <v>185</v>
      </c>
      <c r="G10" s="47" t="s">
        <v>257</v>
      </c>
      <c r="H10" s="24" t="s">
        <v>256</v>
      </c>
      <c r="I10" s="6" t="s">
        <v>231</v>
      </c>
      <c r="J10" s="6"/>
      <c r="K10" s="26">
        <f t="shared" si="0"/>
        <v>14</v>
      </c>
      <c r="L10" s="26" t="str">
        <f t="array" ref="L10">_xlfn.TEXTJOIN(CHAR(10),TRUE,E10:F10)</f>
        <v>Cắt 3xFCO Nhánh rẽ Lâm San 10, 11, 12
Tiếp địa trụ trung thế 357 Nhánh rẽ Lâm San 10, 11, 12
Tiếp địa trung hạ áp tại TBA Lâm San 11A, 11D</v>
      </c>
      <c r="M10" s="26" t="str">
        <f t="shared" si="1"/>
        <v>Nhánh rẽ Lâm San 10, 11, 12</v>
      </c>
      <c r="N10" s="26" t="str">
        <f t="shared" si="2"/>
        <v>Cắt 3xFCO Nhánh rẽ Lâm San 10, 11, 12
Tiếp địa trụ trung thế 357 Nhánh rẽ Lâm San 10, 11, 12
Tiếp địa trung hạ áp tại TBA Lâm San 11A, 11DNhánh rẽ Lâm San 10, 11, 12</v>
      </c>
      <c r="O10" s="35">
        <v>44086</v>
      </c>
      <c r="P10" t="s">
        <v>136</v>
      </c>
      <c r="Q10">
        <f t="shared" ref="Q10" si="16">WEEKDAY(O10)</f>
        <v>7</v>
      </c>
      <c r="R10" s="26" t="str">
        <f t="shared" si="4"/>
        <v>Cắt 3xFCO Nhánh rẽ Lâm San 10, 11, 12
Tiếp địa trụ trung thế 357 Nhánh rẽ Lâm San 10, 11, 12
Tiếp địa trung hạ áp tại TBA Lâm San 11A, 11DNhánh rẽ Lâm San 10, 11, 12</v>
      </c>
      <c r="S10" s="26" t="str">
        <f t="shared" si="5"/>
        <v>Nâng cấp đường dây hạ thế và TBA Sông Ray 7 từ 1 pha lên 3 pha, cấy TBA Sông Ray 7A, đấu nối trung hạ thếcắt 3xfco nhánh rẽ lâm san 10, 11, 12
tiếp địa trụ trung thế 357 nhánh rẽ lâm san 10, 11, 12
tiếp địa trung hạ áp tại tba lâm san 11a, 11dNhánh rẽ Lâm San 10, 11, 12</v>
      </c>
      <c r="T10" s="26" t="str">
        <f t="shared" si="6"/>
        <v>Cắt 3xFCO Nhánh rẽ Lâm San 10, 11, 12</v>
      </c>
      <c r="U10" s="26" t="str">
        <f t="shared" si="7"/>
        <v>Tiếp địa tại Tiếp địa trung hạ áp tại TBA Lâm San 11A, 11DNhánh rẽ Lâm San 10, 11, 12</v>
      </c>
    </row>
    <row r="11" spans="1:21" ht="28.8">
      <c r="A11">
        <f>ROW()</f>
        <v>11</v>
      </c>
      <c r="B11" s="44">
        <v>44062</v>
      </c>
      <c r="C11" s="6" t="s">
        <v>156</v>
      </c>
      <c r="D11" s="6" t="s">
        <v>157</v>
      </c>
      <c r="E11" s="24" t="s">
        <v>187</v>
      </c>
      <c r="F11" s="6" t="s">
        <v>188</v>
      </c>
      <c r="G11" s="47" t="s">
        <v>218</v>
      </c>
      <c r="H11" s="24" t="s">
        <v>158</v>
      </c>
      <c r="I11" s="6" t="s">
        <v>231</v>
      </c>
      <c r="J11" s="6"/>
      <c r="K11" s="26">
        <f t="shared" si="0"/>
        <v>14</v>
      </c>
      <c r="L11" s="26" t="str">
        <f t="array" ref="L11">_xlfn.TEXTJOIN(CHAR(10),TRUE,E11:F11)</f>
        <v xml:space="preserve">Cắt Recloser + 3 LTD Lâm San
Tiếp địa trụ trung thế 011A
Tiếp địa trụ trung thế 075 </v>
      </c>
      <c r="M11" s="26" t="str">
        <f t="shared" si="1"/>
        <v>Nhánh rẽ Lâm San</v>
      </c>
      <c r="N11" s="26" t="str">
        <f t="shared" si="2"/>
        <v>Cắt Recloser + 3 LTD Lâm San
Tiếp địa trụ trung thế 011A
Tiếp địa trụ trung thế 075 Nhánh rẽ Lâm San</v>
      </c>
      <c r="O11" s="35">
        <v>44093</v>
      </c>
      <c r="P11" t="s">
        <v>136</v>
      </c>
      <c r="Q11">
        <f t="shared" ref="Q11:Q21" si="17">WEEKDAY(O11)</f>
        <v>7</v>
      </c>
      <c r="R11" s="26" t="str">
        <f t="shared" si="4"/>
        <v>Cắt Recloser + 3 LTD Lâm San
Tiếp địa trụ trung thế 011A
Tiếp địa trụ trung thế 075 Nhánh rẽ Lâm San</v>
      </c>
      <c r="S11" s="26" t="str">
        <f t="shared" si="5"/>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T11" s="26" t="str">
        <f t="shared" si="6"/>
        <v>Cắt Recloser + 3 LTD Nhánh rẽ Lâm San</v>
      </c>
      <c r="U11" s="26" t="str">
        <f t="shared" si="7"/>
        <v>Tiếp địa tại Tiếp địa trụ trung thế 075 Nhánh rẽ Lâm San</v>
      </c>
    </row>
    <row r="12" spans="1:21" ht="28.8">
      <c r="A12">
        <f>ROW()</f>
        <v>12</v>
      </c>
      <c r="B12" s="44">
        <v>44062</v>
      </c>
      <c r="C12" s="6" t="s">
        <v>155</v>
      </c>
      <c r="D12" s="6" t="s">
        <v>159</v>
      </c>
      <c r="E12" s="24" t="s">
        <v>189</v>
      </c>
      <c r="F12" s="6" t="s">
        <v>190</v>
      </c>
      <c r="G12" s="47" t="s">
        <v>219</v>
      </c>
      <c r="H12" s="24" t="s">
        <v>161</v>
      </c>
      <c r="I12" s="6" t="s">
        <v>231</v>
      </c>
      <c r="J12" s="6"/>
      <c r="K12" s="26">
        <f t="shared" si="0"/>
        <v>14</v>
      </c>
      <c r="L12" s="26" t="str">
        <f t="array" ref="L12">_xlfn.TEXTJOIN(CHAR(10),TRUE,E12:F12)</f>
        <v>Cắt 3xFCO Nhánh rẽ Cánh đồng Xuân Tây 1
Tiếp địa trung hạ áp tại TBA Cánh đồng Xuân Tây 1</v>
      </c>
      <c r="M12" s="26" t="str">
        <f t="shared" si="1"/>
        <v>Nhánh rẽ Cánh đồng Xuân Tây 1</v>
      </c>
      <c r="N12" s="26" t="str">
        <f t="shared" si="2"/>
        <v>Cắt 3xFCO Nhánh rẽ Cánh đồng Xuân Tây 1
Tiếp địa trung hạ áp tại TBA Cánh đồng Xuân Tây 1Nhánh rẽ Cánh đồng Xuân Tây 1</v>
      </c>
      <c r="O12" s="35">
        <v>44090</v>
      </c>
      <c r="P12" t="s">
        <v>136</v>
      </c>
      <c r="Q12">
        <f t="shared" si="17"/>
        <v>4</v>
      </c>
      <c r="R12" s="26" t="str">
        <f t="shared" si="4"/>
        <v>Cắt 3xFCO Nhánh rẽ Cánh đồng Xuân Tây 1
Tiếp địa trung hạ áp tại TBA Cánh đồng Xuân Tây 1Nhánh rẽ Cánh đồng Xuân Tây 1</v>
      </c>
      <c r="S12" s="26" t="str">
        <f t="shared" si="5"/>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T12" s="26" t="str">
        <f t="shared" si="6"/>
        <v>Cắt 3xFCO Nhánh rẽ Cánh đồng Xuân Tây 1</v>
      </c>
      <c r="U12" s="26" t="str">
        <f t="shared" si="7"/>
        <v>Tiếp địa tại Tiếp địa trung hạ áp tại TBA Cánh đồng Xuân Tây 1Nhánh rẽ Cánh đồng Xuân Tây 1</v>
      </c>
    </row>
    <row r="13" spans="1:21" ht="57.6">
      <c r="A13">
        <f>ROW()</f>
        <v>13</v>
      </c>
      <c r="B13" s="44">
        <v>44062</v>
      </c>
      <c r="C13" s="6" t="s">
        <v>156</v>
      </c>
      <c r="D13" s="6" t="s">
        <v>160</v>
      </c>
      <c r="E13" s="24" t="s">
        <v>191</v>
      </c>
      <c r="F13" s="24" t="s">
        <v>192</v>
      </c>
      <c r="G13" s="47" t="s">
        <v>220</v>
      </c>
      <c r="H13" s="24" t="s">
        <v>162</v>
      </c>
      <c r="I13" s="6" t="s">
        <v>231</v>
      </c>
      <c r="J13" s="6"/>
      <c r="K13" s="26">
        <f t="shared" si="0"/>
        <v>14</v>
      </c>
      <c r="L13" s="26" t="str">
        <f t="array" ref="L13">_xlfn.TEXTJOIN(CHAR(10),TRUE,E13:F13)</f>
        <v>Cắt Recloser + 3 LTD Láng Me
Tiếp địa trụ trung thế 079
Tiếp địa trụ trung thế 094
 Tiếp địa hạ thế TBA Láng Me 3</v>
      </c>
      <c r="M13" s="26" t="str">
        <f t="shared" si="1"/>
        <v>Nhánh rẽ Láng Me</v>
      </c>
      <c r="N13" s="26" t="str">
        <f t="shared" si="2"/>
        <v>Cắt Recloser + 3 LTD Láng Me
Tiếp địa trụ trung thế 079
Tiếp địa trụ trung thế 094
 Tiếp địa hạ thế TBA Láng Me 3Nhánh rẽ Láng Me</v>
      </c>
      <c r="O13" s="35">
        <v>44089</v>
      </c>
      <c r="P13" t="s">
        <v>136</v>
      </c>
      <c r="Q13">
        <f t="shared" si="17"/>
        <v>3</v>
      </c>
      <c r="R13" s="26" t="str">
        <f t="shared" si="4"/>
        <v>Cắt Recloser + 3 LTD Láng Me
Tiếp địa trụ trung thế 079
Tiếp địa trụ trung thế 094
 Tiếp địa hạ thế TBA Láng Me 3Nhánh rẽ Láng Me</v>
      </c>
      <c r="S13" s="26" t="str">
        <f t="shared" si="5"/>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T13" s="26" t="str">
        <f t="shared" si="6"/>
        <v>Cắt Recloser + 3 LTD Nhánh rẽ Láng Me</v>
      </c>
      <c r="U13" s="26" t="str">
        <f t="shared" si="7"/>
        <v>Tiếp địa tại Tiếp địa trụ trung thế 094
 Tiếp địa hạ thế TBA Láng Me 3Nhánh rẽ Láng Me</v>
      </c>
    </row>
    <row r="14" spans="1:21">
      <c r="A14">
        <f>ROW()</f>
        <v>14</v>
      </c>
      <c r="B14" s="44">
        <v>44062</v>
      </c>
      <c r="C14" s="6" t="s">
        <v>164</v>
      </c>
      <c r="D14" s="6" t="s">
        <v>163</v>
      </c>
      <c r="E14" s="24" t="s">
        <v>193</v>
      </c>
      <c r="F14" s="6" t="s">
        <v>195</v>
      </c>
      <c r="G14" s="47" t="s">
        <v>221</v>
      </c>
      <c r="H14" s="24" t="s">
        <v>165</v>
      </c>
      <c r="I14" s="6" t="s">
        <v>231</v>
      </c>
      <c r="J14" s="6"/>
      <c r="K14" s="26">
        <f t="shared" si="0"/>
        <v>14</v>
      </c>
      <c r="L14" s="26" t="str">
        <f t="array" ref="L14">_xlfn.TEXTJOIN(CHAR(10),TRUE,E14:F14)</f>
        <v>Cắt FCO Nhánh rẽ Thoại Hương 3, 4
Tiếp địa trung hạ áp tại TBA Thoại Hương 3, 4</v>
      </c>
      <c r="M14" s="26" t="str">
        <f t="shared" si="1"/>
        <v>Nhánh rẽ Thoại Hương 3, 4</v>
      </c>
      <c r="N14" s="26" t="str">
        <f t="shared" si="2"/>
        <v>Cắt FCO Nhánh rẽ Thoại Hương 3, 4
Tiếp địa trung hạ áp tại TBA Thoại Hương 3, 4Nhánh rẽ Thoại Hương 3, 4</v>
      </c>
      <c r="O14" s="35">
        <v>44088</v>
      </c>
      <c r="P14" t="s">
        <v>136</v>
      </c>
      <c r="Q14">
        <f t="shared" si="17"/>
        <v>2</v>
      </c>
      <c r="R14" s="26" t="str">
        <f t="shared" si="4"/>
        <v>Cắt FCO Nhánh rẽ Thoại Hương 3, 4
Tiếp địa trung hạ áp tại TBA Thoại Hương 3, 4Nhánh rẽ Thoại Hương 3, 4</v>
      </c>
      <c r="S14" s="26" t="str">
        <f t="shared" si="5"/>
        <v>Đấu nối trung thế trụ 021 Nhánh rẽ Thoại Hương 3, 4. Di dời TBA Thoại Hương 4cắt fco nhánh rẽ thoại hương 3, 4
tiếp địa trung hạ áp tại tba thoại hương 3, 4Nhánh rẽ Thoại Hương 3, 4</v>
      </c>
      <c r="T14" s="26" t="str">
        <f t="shared" si="6"/>
        <v>Cắt FCO Nhánh rẽ Thoại Hương 3, 4</v>
      </c>
      <c r="U14" s="26" t="str">
        <f t="shared" si="7"/>
        <v>Tiếp địa tại Tiếp địa trung hạ áp tại TBA Thoại Hương 3, 4Nhánh rẽ Thoại Hương 3, 4</v>
      </c>
    </row>
    <row r="15" spans="1:21" ht="28.8">
      <c r="A15">
        <f>ROW()</f>
        <v>15</v>
      </c>
      <c r="B15" s="44">
        <v>44062</v>
      </c>
      <c r="C15" s="6" t="s">
        <v>164</v>
      </c>
      <c r="D15" s="6" t="s">
        <v>166</v>
      </c>
      <c r="E15" t="s">
        <v>194</v>
      </c>
      <c r="F15" s="6" t="s">
        <v>196</v>
      </c>
      <c r="G15" s="47" t="s">
        <v>222</v>
      </c>
      <c r="H15" s="24" t="s">
        <v>167</v>
      </c>
      <c r="I15" s="6" t="s">
        <v>231</v>
      </c>
      <c r="J15" s="6"/>
      <c r="K15" s="26">
        <f t="shared" si="0"/>
        <v>14</v>
      </c>
      <c r="L15" s="26" t="str">
        <f t="array" ref="L15">_xlfn.TEXTJOIN(CHAR(10),TRUE,E15:F15)</f>
        <v>Cắt FCO Nhánh rẽ Xuân Tây 19
Tiếp địa trung hạ áp tại TBA Xuân Tây 19</v>
      </c>
      <c r="M15" s="26" t="str">
        <f t="shared" si="1"/>
        <v>Nhánh rẽ Xuân Tây 19</v>
      </c>
      <c r="N15" s="26" t="str">
        <f t="shared" si="2"/>
        <v>Cắt FCO Nhánh rẽ Xuân Tây 19
Tiếp địa trung hạ áp tại TBA Xuân Tây 19Nhánh rẽ Xuân Tây 19</v>
      </c>
      <c r="O15" s="35">
        <v>44086</v>
      </c>
      <c r="P15" t="s">
        <v>136</v>
      </c>
      <c r="Q15">
        <f t="shared" si="17"/>
        <v>7</v>
      </c>
      <c r="R15" s="26" t="str">
        <f t="shared" si="4"/>
        <v>Cắt FCO Nhánh rẽ Xuân Tây 19
Tiếp địa trung hạ áp tại TBA Xuân Tây 19Nhánh rẽ Xuân Tây 19</v>
      </c>
      <c r="S15" s="26" t="str">
        <f t="shared" si="5"/>
        <v>Đấu nối trung thế trụ 017 Nhánh rẽ Xuân Tây 19.Cấy TBA Xuân Tây 19A, tách lưới hạ thế TBA Xuân Tây 19 sang TBA Xuân Tây 19Acắt fco nhánh rẽ xuân tây 19
tiếp địa trung hạ áp tại tba xuân tây 19Nhánh rẽ Xuân Tây 19</v>
      </c>
      <c r="T15" s="26" t="str">
        <f t="shared" si="6"/>
        <v>Cắt FCO Nhánh rẽ Xuân Tây 19</v>
      </c>
      <c r="U15" s="26" t="str">
        <f t="shared" si="7"/>
        <v>Tiếp địa tại Tiếp địa trung hạ áp tại TBA Xuân Tây 19Nhánh rẽ Xuân Tây 19</v>
      </c>
    </row>
    <row r="16" spans="1:21" ht="57.6">
      <c r="A16">
        <f>ROW()</f>
        <v>16</v>
      </c>
      <c r="B16" s="44">
        <v>44062</v>
      </c>
      <c r="C16" s="6" t="s">
        <v>155</v>
      </c>
      <c r="D16" s="6" t="s">
        <v>168</v>
      </c>
      <c r="E16" s="45" t="s">
        <v>197</v>
      </c>
      <c r="F16" s="24" t="s">
        <v>198</v>
      </c>
      <c r="G16" s="47" t="s">
        <v>223</v>
      </c>
      <c r="H16" s="24" t="s">
        <v>258</v>
      </c>
      <c r="I16" s="6" t="s">
        <v>259</v>
      </c>
      <c r="J16" s="6"/>
      <c r="K16" s="26">
        <f t="shared" si="0"/>
        <v>14</v>
      </c>
      <c r="L16" s="26" t="str">
        <f t="array" ref="L16">_xlfn.TEXTJOIN(CHAR(10),TRUE,E16:F16)</f>
        <v>Cắt 3xFCO Nhánh rẽ Láng Me 5
Tiếp địa trụ trung thế 107
Tiếp địa trụ trung thế 131
 Tiếp địa hạ thế TBA Láng Me 5, 5A, 5B</v>
      </c>
      <c r="M16" s="26" t="str">
        <f t="shared" si="1"/>
        <v>Nhánh rẽ Láng Me 5</v>
      </c>
      <c r="N16" s="26" t="str">
        <f t="shared" si="2"/>
        <v>Cắt 3xFCO Nhánh rẽ Láng Me 5
Tiếp địa trụ trung thế 107
Tiếp địa trụ trung thế 131
 Tiếp địa hạ thế TBA Láng Me 5, 5A, 5BNhánh rẽ Láng Me 5</v>
      </c>
      <c r="O16" s="35">
        <v>44089</v>
      </c>
      <c r="P16" t="s">
        <v>136</v>
      </c>
      <c r="Q16">
        <f t="shared" si="17"/>
        <v>3</v>
      </c>
      <c r="R16" s="26" t="str">
        <f t="shared" si="4"/>
        <v>Cắt 3xFCO Nhánh rẽ Láng Me 5
Tiếp địa trụ trung thế 107
Tiếp địa trụ trung thế 131
 Tiếp địa hạ thế TBA Láng Me 5, 5A, 5BNhánh rẽ Láng Me 5</v>
      </c>
      <c r="S16" s="26" t="str">
        <f t="shared" si="5"/>
        <v>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cắt 3xfco nhánh rẽ láng me 5
tiếp địa trụ trung thế 107
tiếp địa trụ trung thế 131
 tiếp địa hạ thế tba láng me 5, 5a, 5bNhánh rẽ Láng Me 5</v>
      </c>
      <c r="T16" s="26" t="str">
        <f t="shared" si="6"/>
        <v>Cắt 3xFCO Nhánh rẽ Láng Me 5</v>
      </c>
      <c r="U16" s="26" t="str">
        <f t="shared" si="7"/>
        <v>Tiếp địa tại Tiếp địa trụ trung thế 131
 Tiếp địa hạ thế TBA Láng Me 5, 5A, 5BNhánh rẽ Láng Me 5</v>
      </c>
    </row>
    <row r="17" spans="1:21" ht="28.8">
      <c r="A17">
        <f>ROW()</f>
        <v>17</v>
      </c>
      <c r="B17" s="44">
        <v>44062</v>
      </c>
      <c r="C17" s="6" t="s">
        <v>156</v>
      </c>
      <c r="D17" s="6" t="s">
        <v>169</v>
      </c>
      <c r="E17" s="45" t="s">
        <v>199</v>
      </c>
      <c r="F17" s="6" t="s">
        <v>200</v>
      </c>
      <c r="G17" s="47" t="s">
        <v>224</v>
      </c>
      <c r="H17" s="24" t="s">
        <v>170</v>
      </c>
      <c r="I17" s="6" t="s">
        <v>231</v>
      </c>
      <c r="J17" s="6"/>
      <c r="K17" s="26">
        <f t="shared" si="0"/>
        <v>14</v>
      </c>
      <c r="L17" s="26" t="str">
        <f t="array" ref="L17">_xlfn.TEXTJOIN(CHAR(10),TRUE,E17:F17)</f>
        <v xml:space="preserve">Cắt Recloser + 3 LTD Nhánh rẽ Sông Nhạn
Tiếp địa trụ trung thế 006
Tiếp địa trụ trung thế 023A </v>
      </c>
      <c r="M17" s="26" t="str">
        <f t="shared" si="1"/>
        <v>Nhánh rẽ Sông Nhạn</v>
      </c>
      <c r="N17" s="26" t="str">
        <f t="shared" si="2"/>
        <v>Cắt Recloser + 3 LTD Nhánh rẽ Sông Nhạn
Tiếp địa trụ trung thế 006
Tiếp địa trụ trung thế 023A Nhánh rẽ Sông Nhạn</v>
      </c>
      <c r="O17" s="35">
        <v>44095</v>
      </c>
      <c r="P17" t="s">
        <v>136</v>
      </c>
      <c r="Q17">
        <f t="shared" si="17"/>
        <v>2</v>
      </c>
      <c r="R17" s="26" t="str">
        <f t="shared" si="4"/>
        <v>Cắt Recloser + 3 LTD Nhánh rẽ Sông Nhạn
Tiếp địa trụ trung thế 006
Tiếp địa trụ trung thế 023A Nhánh rẽ Sông Nhạn</v>
      </c>
      <c r="S17" s="26" t="str">
        <f t="shared" si="5"/>
        <v>Di dời TBA Suối Râm 7cắt recloser + 3 ltd nhánh rẽ sông nhạn
tiếp địa trụ trung thế 006
tiếp địa trụ trung thế 023a Nhánh rẽ Sông Nhạn</v>
      </c>
      <c r="T17" s="26" t="str">
        <f t="shared" si="6"/>
        <v>Cắt Recloser + 3 LTD Nhánh rẽ Sông Nhạn</v>
      </c>
      <c r="U17" s="26" t="str">
        <f t="shared" si="7"/>
        <v>Tiếp địa tại Tiếp địa trụ trung thế 023A Nhánh rẽ Sông Nhạn</v>
      </c>
    </row>
    <row r="18" spans="1:21" ht="43.2">
      <c r="A18">
        <f>ROW()</f>
        <v>18</v>
      </c>
      <c r="B18" s="44">
        <v>44062</v>
      </c>
      <c r="C18" s="6" t="s">
        <v>156</v>
      </c>
      <c r="D18" s="6" t="s">
        <v>171</v>
      </c>
      <c r="E18" s="24" t="s">
        <v>201</v>
      </c>
      <c r="F18" s="6" t="s">
        <v>202</v>
      </c>
      <c r="G18" s="47" t="s">
        <v>203</v>
      </c>
      <c r="H18" s="24" t="s">
        <v>172</v>
      </c>
      <c r="I18" s="6" t="s">
        <v>231</v>
      </c>
      <c r="J18" s="6"/>
      <c r="K18" s="26">
        <f t="shared" si="0"/>
        <v>14</v>
      </c>
      <c r="L18" s="26" t="str">
        <f t="array" ref="L18">_xlfn.TEXTJOIN(CHAR(10),TRUE,E18:F18)</f>
        <v>Cắt Recloser + 3 LTD Nhánh rẽ Nam Hà
Cắt 3 LTD Xuân Bảo - Nam Hà
Tiếp địa trụ trung thế 326
Tiếp địa trụ trung thế 351</v>
      </c>
      <c r="M18" s="26" t="str">
        <f t="shared" si="1"/>
        <v>Nhánh rẽ Nam Hà</v>
      </c>
      <c r="N18" s="26" t="str">
        <f t="shared" si="2"/>
        <v>Cắt Recloser + 3 LTD Nhánh rẽ Nam Hà
Cắt 3 LTD Xuân Bảo - Nam Hà
Tiếp địa trụ trung thế 326
Tiếp địa trụ trung thế 351Nhánh rẽ Nam Hà</v>
      </c>
      <c r="O18" s="35">
        <v>44096</v>
      </c>
      <c r="P18" t="s">
        <v>136</v>
      </c>
      <c r="Q18">
        <f t="shared" si="17"/>
        <v>3</v>
      </c>
      <c r="R18" s="26" t="str">
        <f t="shared" si="4"/>
        <v>Cắt Recloser + 3 LTD Nhánh rẽ Nam Hà
Cắt 3 LTD Xuân Bảo - Nam Hà
Tiếp địa trụ trung thế 326
Tiếp địa trụ trung thế 351Nhánh rẽ Nam Hà</v>
      </c>
      <c r="S18" s="26" t="str">
        <f t="shared" si="5"/>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T18" s="26" t="str">
        <f t="shared" si="6"/>
        <v>Cắt Recloser + 3 LTD Nhánh rẽ Nam Hà</v>
      </c>
      <c r="U18" s="26" t="str">
        <f t="shared" si="7"/>
        <v>Tiếp địa tại Tiếp địa trụ trung thế 351Nhánh rẽ Nam Hà</v>
      </c>
    </row>
    <row r="19" spans="1:21" ht="28.8">
      <c r="A19">
        <f>ROW()</f>
        <v>19</v>
      </c>
      <c r="B19" s="44">
        <v>44061</v>
      </c>
      <c r="C19" s="6" t="s">
        <v>156</v>
      </c>
      <c r="D19" s="6" t="s">
        <v>173</v>
      </c>
      <c r="E19" s="24" t="s">
        <v>208</v>
      </c>
      <c r="F19" s="6" t="s">
        <v>209</v>
      </c>
      <c r="G19" s="47" t="s">
        <v>207</v>
      </c>
      <c r="H19" s="24" t="s">
        <v>174</v>
      </c>
      <c r="I19" s="6" t="s">
        <v>231</v>
      </c>
      <c r="J19" s="6"/>
      <c r="K19" s="26">
        <f t="shared" si="0"/>
        <v>14</v>
      </c>
      <c r="L19" s="26" t="str">
        <f t="array" ref="L19">_xlfn.TEXTJOIN(CHAR(10),TRUE,E19:F19)</f>
        <v>Cắt Recloser + 3 LTD Nhánh rẽ Tân Bảo
Tiếp địa trụ trung thế 117
Tiếp địa trụ trung thế 147</v>
      </c>
      <c r="M19" s="26" t="str">
        <f t="shared" si="1"/>
        <v>Nhánh rẽ Tân Bảo</v>
      </c>
      <c r="N19" s="26" t="str">
        <f t="shared" si="2"/>
        <v>Cắt Recloser + 3 LTD Nhánh rẽ Tân Bảo
Tiếp địa trụ trung thế 117
Tiếp địa trụ trung thế 147Nhánh rẽ Tân Bảo</v>
      </c>
      <c r="O19" s="35">
        <v>44097</v>
      </c>
      <c r="P19" t="s">
        <v>136</v>
      </c>
      <c r="Q19">
        <f t="shared" si="17"/>
        <v>4</v>
      </c>
      <c r="R19" s="26" t="str">
        <f t="shared" si="4"/>
        <v>Cắt Recloser + 3 LTD Nhánh rẽ Tân Bảo
Tiếp địa trụ trung thế 117
Tiếp địa trụ trung thế 147Nhánh rẽ Tân Bảo</v>
      </c>
      <c r="S19" s="26" t="str">
        <f t="shared" si="5"/>
        <v>Lắp đặt trạm biến áp Tân Bảo 3A, tách lưới hạ thế trạm Tân Bảo 3 sang nhận điện trạm Tân Bảo 3Acắt recloser + 3 ltd nhánh rẽ tân bảo
tiếp địa trụ trung thế 117
tiếp địa trụ trung thế 147Nhánh rẽ Tân Bảo</v>
      </c>
      <c r="T19" s="26" t="str">
        <f t="shared" si="6"/>
        <v>Cắt Recloser + 3 LTD Nhánh rẽ Tân Bảo</v>
      </c>
      <c r="U19" s="26" t="str">
        <f t="shared" si="7"/>
        <v>Tiếp địa tại Tiếp địa trụ trung thế 147Nhánh rẽ Tân Bảo</v>
      </c>
    </row>
    <row r="20" spans="1:21" ht="57.6">
      <c r="A20">
        <f>ROW()</f>
        <v>20</v>
      </c>
      <c r="B20" s="44">
        <v>44062</v>
      </c>
      <c r="C20" s="6" t="s">
        <v>156</v>
      </c>
      <c r="D20" s="6" t="s">
        <v>171</v>
      </c>
      <c r="E20" s="24" t="s">
        <v>201</v>
      </c>
      <c r="F20" s="6" t="s">
        <v>202</v>
      </c>
      <c r="G20" s="47" t="s">
        <v>210</v>
      </c>
      <c r="H20" s="45" t="s">
        <v>260</v>
      </c>
      <c r="I20" s="6" t="s">
        <v>231</v>
      </c>
      <c r="J20" s="6"/>
      <c r="K20" s="26">
        <f t="shared" si="0"/>
        <v>14</v>
      </c>
      <c r="L20" s="26" t="str">
        <f t="array" ref="L20">_xlfn.TEXTJOIN(CHAR(10),TRUE,E20:F20)</f>
        <v>Cắt Recloser + 3 LTD Nhánh rẽ Nam Hà
Cắt 3 LTD Xuân Bảo - Nam Hà
Tiếp địa trụ trung thế 326
Tiếp địa trụ trung thế 351</v>
      </c>
      <c r="M20" s="26" t="str">
        <f t="shared" si="1"/>
        <v>Nhánh rẽ Nam Hà</v>
      </c>
      <c r="N20" s="26" t="str">
        <f t="shared" si="2"/>
        <v>Cắt Recloser + 3 LTD Nhánh rẽ Nam Hà
Cắt 3 LTD Xuân Bảo - Nam Hà
Tiếp địa trụ trung thế 326
Tiếp địa trụ trung thế 351Nhánh rẽ Nam Hà</v>
      </c>
      <c r="O20" s="35">
        <v>44096</v>
      </c>
      <c r="P20" t="s">
        <v>136</v>
      </c>
      <c r="Q20">
        <f t="shared" si="17"/>
        <v>3</v>
      </c>
      <c r="R20" s="26" t="str">
        <f t="shared" si="4"/>
        <v>Cắt Recloser + 3 LTD Nhánh rẽ Nam Hà
Cắt 3 LTD Xuân Bảo - Nam Hà
Tiếp địa trụ trung thế 326
Tiếp địa trụ trung thế 351Nhánh rẽ Nam Hà</v>
      </c>
      <c r="S20" s="26" t="str">
        <f t="shared" si="5"/>
        <v>Di dời TBA Nam Hà 1 từ trụ 344 trục chính tuyến 477 Xuân Bảo về trụ 344/01 XDM, Trồng đôn trụ trung thế 335A, 344, 348A; trồng đôn trụ hạ thế 339A trục chính tuyến 477 Xuân Bảo
cắt recloser + 3 ltd nhánh rẽ nam hà
cắt 3 ltd xuân bảo - nam hà
tiếp địa trụ trung thế 326
tiếp địa trụ trung thế 351Nhánh rẽ Nam Hà</v>
      </c>
      <c r="T20" s="26" t="str">
        <f t="shared" si="6"/>
        <v>Cắt Recloser + 3 LTD Nhánh rẽ Nam Hà</v>
      </c>
      <c r="U20" s="26" t="str">
        <f t="shared" si="7"/>
        <v>Tiếp địa tại Tiếp địa trụ trung thế 351Nhánh rẽ Nam Hà</v>
      </c>
    </row>
    <row r="21" spans="1:21" ht="28.8">
      <c r="A21">
        <f>ROW()</f>
        <v>21</v>
      </c>
      <c r="B21" s="44">
        <v>44062</v>
      </c>
      <c r="C21" s="6" t="s">
        <v>156</v>
      </c>
      <c r="D21" s="6" t="s">
        <v>173</v>
      </c>
      <c r="E21" s="24" t="s">
        <v>208</v>
      </c>
      <c r="F21" s="6" t="s">
        <v>209</v>
      </c>
      <c r="G21" s="47" t="s">
        <v>211</v>
      </c>
      <c r="H21" s="24" t="s">
        <v>175</v>
      </c>
      <c r="I21" s="6" t="s">
        <v>231</v>
      </c>
      <c r="J21" s="6"/>
      <c r="K21" s="26">
        <f t="shared" si="0"/>
        <v>14</v>
      </c>
      <c r="L21" s="26" t="str">
        <f t="array" ref="L21">_xlfn.TEXTJOIN(CHAR(10),TRUE,E21:F21)</f>
        <v>Cắt Recloser + 3 LTD Nhánh rẽ Tân Bảo
Tiếp địa trụ trung thế 117
Tiếp địa trụ trung thế 147</v>
      </c>
      <c r="M21" s="26" t="str">
        <f t="shared" si="1"/>
        <v>Nhánh rẽ Tân Bảo</v>
      </c>
      <c r="N21" s="26" t="str">
        <f t="shared" si="2"/>
        <v>Cắt Recloser + 3 LTD Nhánh rẽ Tân Bảo
Tiếp địa trụ trung thế 117
Tiếp địa trụ trung thế 147Nhánh rẽ Tân Bảo</v>
      </c>
      <c r="O21" s="35">
        <v>44097</v>
      </c>
      <c r="P21" t="s">
        <v>136</v>
      </c>
      <c r="Q21">
        <f t="shared" si="17"/>
        <v>4</v>
      </c>
      <c r="R21" s="26" t="str">
        <f t="shared" si="4"/>
        <v>Cắt Recloser + 3 LTD Nhánh rẽ Tân Bảo
Tiếp địa trụ trung thế 117
Tiếp địa trụ trung thế 147Nhánh rẽ Tân Bảo</v>
      </c>
      <c r="S21" s="26" t="str">
        <f t="shared" si="5"/>
        <v>Di dời TBA Tân Bảo 3cắt recloser + 3 ltd nhánh rẽ tân bảo
tiếp địa trụ trung thế 117
tiếp địa trụ trung thế 147Nhánh rẽ Tân Bảo</v>
      </c>
      <c r="T21" s="26" t="str">
        <f t="shared" si="6"/>
        <v>Cắt Recloser + 3 LTD Nhánh rẽ Tân Bảo</v>
      </c>
      <c r="U21" s="26" t="str">
        <f t="shared" si="7"/>
        <v>Tiếp địa tại Tiếp địa trụ trung thế 147Nhánh rẽ Tân Bảo</v>
      </c>
    </row>
    <row r="22" spans="1:21">
      <c r="A22">
        <f>ROW()</f>
        <v>22</v>
      </c>
      <c r="B22" s="44">
        <v>44082</v>
      </c>
      <c r="C22" s="6" t="s">
        <v>164</v>
      </c>
      <c r="D22" s="6" t="s">
        <v>234</v>
      </c>
      <c r="E22" s="24" t="s">
        <v>236</v>
      </c>
      <c r="F22" s="6" t="s">
        <v>235</v>
      </c>
      <c r="G22" s="47" t="s">
        <v>237</v>
      </c>
      <c r="H22" s="24" t="s">
        <v>255</v>
      </c>
      <c r="I22" s="6" t="s">
        <v>231</v>
      </c>
      <c r="J22" s="6"/>
      <c r="K22" s="26">
        <f t="shared" si="0"/>
        <v>14</v>
      </c>
      <c r="L22" s="26" t="str">
        <f t="array" ref="L22">_xlfn.TEXTJOIN(CHAR(10),TRUE,E22:F22)</f>
        <v>Cắt FCO + MCCB TBA Sông Ray 7
Tiếp địa hạ thế tại MCCB TBA Sông Ray 7</v>
      </c>
      <c r="M22" s="26" t="str">
        <f t="shared" si="1"/>
        <v>TBA Sông Ray 7</v>
      </c>
      <c r="N22" s="26" t="str">
        <f t="shared" si="2"/>
        <v>Cắt FCO + MCCB TBA Sông Ray 7
Tiếp địa hạ thế tại MCCB TBA Sông Ray 7TBA Sông Ray 7</v>
      </c>
      <c r="O22" s="35">
        <v>44098</v>
      </c>
      <c r="P22" t="s">
        <v>136</v>
      </c>
      <c r="Q22">
        <f>WEEKDAY(O22)</f>
        <v>5</v>
      </c>
      <c r="R22" s="26" t="str">
        <f t="shared" si="4"/>
        <v>Cắt FCO + MCCB TBA Sông Ray 7
Tiếp địa hạ thế tại MCCB TBA Sông Ray 7TBA Sông Ray 7</v>
      </c>
      <c r="S22" s="26" t="str">
        <f t="shared" si="5"/>
        <v>Đấu nối hạ thế, Nâng cấp đường dây hạ thế sau TBA Sông Ray 7cắt fco + mccb tba sông ray 7
tiếp địa hạ thế tại mccb tba sông ray 7TBA Sông Ray 7</v>
      </c>
      <c r="T22" s="26" t="str">
        <f t="shared" si="6"/>
        <v>Cắt FCO TBA Sông Ray 7</v>
      </c>
      <c r="U22" s="26" t="str">
        <f t="shared" si="7"/>
        <v>Tiếp địa tại Tiếp địa hạ thế tại MCCB TBA Sông Ray 7TBA Sông Ray 7</v>
      </c>
    </row>
    <row r="23" spans="1:21" ht="28.8">
      <c r="A23">
        <f>ROW()</f>
        <v>23</v>
      </c>
      <c r="B23" s="44">
        <v>44082</v>
      </c>
      <c r="C23" s="6" t="s">
        <v>164</v>
      </c>
      <c r="D23" s="6" t="s">
        <v>242</v>
      </c>
      <c r="E23" s="24" t="s">
        <v>243</v>
      </c>
      <c r="F23" s="6" t="s">
        <v>244</v>
      </c>
      <c r="G23" s="47" t="s">
        <v>245</v>
      </c>
      <c r="H23" s="24" t="s">
        <v>246</v>
      </c>
      <c r="I23" s="6"/>
      <c r="J23" s="6"/>
      <c r="K23" s="26">
        <f t="shared" ref="K23" si="18">J23+14</f>
        <v>14</v>
      </c>
      <c r="L23" s="26" t="str">
        <f t="array" ref="L23">_xlfn.TEXTJOIN(CHAR(10),TRUE,E23:F23)</f>
        <v>Cắt 1xFCO nhánh rẽ Thừa Đức 11
Tiếp địa trụ trạm Thừa Đức 11</v>
      </c>
      <c r="M23" s="26" t="str">
        <f t="shared" ref="M23" si="19">D23</f>
        <v>Nhánh rẽ Thừa Đức 11</v>
      </c>
      <c r="N23" s="26" t="str">
        <f t="shared" ref="N23" si="20">L23&amp;D23</f>
        <v>Cắt 1xFCO nhánh rẽ Thừa Đức 11
Tiếp địa trụ trạm Thừa Đức 11Nhánh rẽ Thừa Đức 11</v>
      </c>
      <c r="O23" s="35">
        <v>44098</v>
      </c>
      <c r="P23" t="s">
        <v>136</v>
      </c>
      <c r="Q23">
        <f>WEEKDAY(O23)</f>
        <v>5</v>
      </c>
      <c r="R23" s="26" t="str">
        <f t="shared" ref="R23" si="21">L23&amp;D23</f>
        <v>Cắt 1xFCO nhánh rẽ Thừa Đức 11
Tiếp địa trụ trạm Thừa Đức 11Nhánh rẽ Thừa Đức 11</v>
      </c>
      <c r="S23" s="26" t="str">
        <f t="shared" ref="S23" si="22">H23&amp;LOWER(L23)&amp;D23</f>
        <v>Đấu nối lưới trung thế Thừa Đức 11, cấy TBA Thừa Đức 11, tách 1 phần lưới hạ thế TBA Thừa Đức 11 sang nhận điện từ TBA Thừa Đức 11Acắt 1xfco nhánh rẽ thừa đức 11
tiếp địa trụ trạm thừa đức 11Nhánh rẽ Thừa Đức 11</v>
      </c>
      <c r="T23" s="26" t="str">
        <f t="shared" ref="T23" si="23">"Cắt "&amp;C23&amp;M23</f>
        <v>Cắt FCO Nhánh rẽ Thừa Đức 11</v>
      </c>
      <c r="U23" s="26" t="str">
        <f t="shared" ref="U23" si="24">"Tiếp địa tại "&amp;F23&amp;D23</f>
        <v>Tiếp địa tại Tiếp địa trụ trạm Thừa Đức 11Nhánh rẽ Thừa Đức 11</v>
      </c>
    </row>
    <row r="24" spans="1:21" ht="28.8">
      <c r="A24">
        <f>ROW()</f>
        <v>24</v>
      </c>
      <c r="B24" s="44">
        <v>44062</v>
      </c>
      <c r="C24" s="6" t="s">
        <v>164</v>
      </c>
      <c r="D24" s="6" t="s">
        <v>248</v>
      </c>
      <c r="E24" t="s">
        <v>247</v>
      </c>
      <c r="F24" s="6" t="s">
        <v>249</v>
      </c>
      <c r="G24" s="47" t="s">
        <v>252</v>
      </c>
      <c r="H24" s="24" t="s">
        <v>250</v>
      </c>
      <c r="L24" s="26" t="str">
        <f t="array" ref="L24">_xlfn.TEXTJOIN(CHAR(10),TRUE,E24:F24)</f>
        <v>Cắt 1xFCO nhánh rẽ Suối Râm 7A
Tiếp địa trụ trung thế 002</v>
      </c>
    </row>
    <row r="25" spans="1:21">
      <c r="A25">
        <f>ROW()</f>
        <v>25</v>
      </c>
      <c r="B25" s="44">
        <v>44091</v>
      </c>
      <c r="C25" s="6" t="s">
        <v>253</v>
      </c>
      <c r="D25" s="6" t="s">
        <v>234</v>
      </c>
      <c r="E25" s="6" t="s">
        <v>253</v>
      </c>
      <c r="F25" s="6"/>
      <c r="G25" s="47" t="s">
        <v>254</v>
      </c>
      <c r="H25" s="24" t="s">
        <v>238</v>
      </c>
      <c r="I25" s="6" t="s">
        <v>231</v>
      </c>
      <c r="J25" s="6"/>
      <c r="K25" s="26">
        <f t="shared" ref="K25" si="25">J25+14</f>
        <v>14</v>
      </c>
      <c r="L25" s="26" t="str">
        <f>E25</f>
        <v>Cắt 02 MCCB phân đoạn tại trụ HTĐL 01</v>
      </c>
      <c r="M25" s="26" t="str">
        <f t="shared" ref="M25" si="26">D25</f>
        <v>TBA Sông Ray 7</v>
      </c>
      <c r="N25" s="26" t="str">
        <f t="shared" ref="N25" si="27">L25&amp;D25</f>
        <v>Cắt 02 MCCB phân đoạn tại trụ HTĐL 01TBA Sông Ray 7</v>
      </c>
      <c r="O25" s="35">
        <f>B25+14</f>
        <v>44105</v>
      </c>
      <c r="P25" t="s">
        <v>136</v>
      </c>
      <c r="Q25">
        <f>WEEKDAY(O25)</f>
        <v>5</v>
      </c>
      <c r="R25" s="26" t="str">
        <f t="shared" ref="R25" si="28">L25&amp;D25</f>
        <v>Cắt 02 MCCB phân đoạn tại trụ HTĐL 01TBA Sông Ray 7</v>
      </c>
      <c r="S25" s="26" t="str">
        <f t="shared" ref="S25" si="29">H25&amp;LOWER(L25)&amp;D25</f>
        <v>Nâng cấp đường dây hạ thế sau TBA Sông Ray 7cắt 02 mccb phân đoạn tại trụ htđl 01TBA Sông Ray 7</v>
      </c>
      <c r="T25" s="26" t="str">
        <f t="shared" ref="T25" si="30">"Cắt "&amp;C25&amp;M25</f>
        <v>Cắt Cắt 02 MCCB phân đoạn tại trụ HTĐL 01TBA Sông Ray 7</v>
      </c>
      <c r="U25" s="26" t="str">
        <f t="shared" ref="U25" si="31">"Tiếp địa tại "&amp;F25&amp;D25</f>
        <v>Tiếp địa tại TBA Sông Ray 7</v>
      </c>
    </row>
    <row r="26" spans="1:21">
      <c r="A26">
        <f>ROW()</f>
        <v>26</v>
      </c>
      <c r="B26" s="44"/>
    </row>
    <row r="27" spans="1:21">
      <c r="A27">
        <f>ROW()</f>
        <v>27</v>
      </c>
      <c r="B27" s="44"/>
    </row>
    <row r="28" spans="1:21">
      <c r="A28">
        <f>ROW()</f>
        <v>28</v>
      </c>
      <c r="B28" s="44"/>
    </row>
    <row r="29" spans="1:21">
      <c r="A29">
        <f>ROW()</f>
        <v>29</v>
      </c>
      <c r="B29" s="44"/>
    </row>
    <row r="30" spans="1:21">
      <c r="A30">
        <f>ROW()</f>
        <v>30</v>
      </c>
      <c r="B30" s="44"/>
    </row>
    <row r="31" spans="1:21">
      <c r="A31">
        <f>ROW()</f>
        <v>31</v>
      </c>
      <c r="B31" s="44"/>
    </row>
    <row r="32" spans="1:21">
      <c r="A32">
        <f>ROW()</f>
        <v>32</v>
      </c>
      <c r="B32" s="44"/>
    </row>
    <row r="33" spans="1:2">
      <c r="A33">
        <f>ROW()</f>
        <v>33</v>
      </c>
      <c r="B33" s="44"/>
    </row>
    <row r="34" spans="1:2">
      <c r="A34">
        <f>ROW()</f>
        <v>34</v>
      </c>
      <c r="B34" s="44"/>
    </row>
    <row r="35" spans="1:2">
      <c r="A35">
        <f>ROW()</f>
        <v>35</v>
      </c>
      <c r="B35" s="44"/>
    </row>
    <row r="36" spans="1:2">
      <c r="A36">
        <f>ROW()</f>
        <v>36</v>
      </c>
      <c r="B36" s="44"/>
    </row>
    <row r="37" spans="1:2">
      <c r="A37">
        <f>ROW()</f>
        <v>37</v>
      </c>
      <c r="B37" s="44"/>
    </row>
    <row r="38" spans="1:2">
      <c r="A38">
        <f>ROW()</f>
        <v>38</v>
      </c>
      <c r="B38" s="44"/>
    </row>
    <row r="39" spans="1:2">
      <c r="A39">
        <f>ROW()</f>
        <v>39</v>
      </c>
      <c r="B39" s="44"/>
    </row>
    <row r="40" spans="1:2">
      <c r="A40">
        <f>ROW()</f>
        <v>40</v>
      </c>
      <c r="B40" s="44"/>
    </row>
    <row r="41" spans="1:2">
      <c r="A41">
        <f>ROW()</f>
        <v>41</v>
      </c>
      <c r="B41" s="44"/>
    </row>
    <row r="42" spans="1:2">
      <c r="A42">
        <f>ROW()</f>
        <v>42</v>
      </c>
      <c r="B42" s="44"/>
    </row>
    <row r="43" spans="1:2">
      <c r="A43">
        <f>ROW()</f>
        <v>43</v>
      </c>
      <c r="B43" s="44"/>
    </row>
    <row r="44" spans="1:2">
      <c r="A44">
        <f>ROW()</f>
        <v>44</v>
      </c>
      <c r="B44" s="44"/>
    </row>
    <row r="45" spans="1:2">
      <c r="A45">
        <f>ROW()</f>
        <v>45</v>
      </c>
      <c r="B45" s="44"/>
    </row>
    <row r="46" spans="1:2">
      <c r="A46">
        <f>ROW()</f>
        <v>46</v>
      </c>
      <c r="B46" s="44"/>
    </row>
    <row r="47" spans="1:2">
      <c r="A47">
        <f>ROW()</f>
        <v>47</v>
      </c>
      <c r="B47" s="44"/>
    </row>
    <row r="48" spans="1:2">
      <c r="A48">
        <f>ROW()</f>
        <v>48</v>
      </c>
      <c r="B48" s="44"/>
    </row>
    <row r="49" spans="1:2">
      <c r="A49">
        <f>ROW()</f>
        <v>49</v>
      </c>
      <c r="B49" s="44"/>
    </row>
    <row r="50" spans="1:2">
      <c r="A50">
        <f>ROW()</f>
        <v>50</v>
      </c>
      <c r="B50" s="44"/>
    </row>
    <row r="51" spans="1:2">
      <c r="A51">
        <f>ROW()</f>
        <v>51</v>
      </c>
      <c r="B51" s="44"/>
    </row>
    <row r="52" spans="1:2">
      <c r="A52">
        <f>ROW()</f>
        <v>52</v>
      </c>
      <c r="B52" s="44"/>
    </row>
    <row r="53" spans="1:2">
      <c r="A53">
        <f>ROW()</f>
        <v>53</v>
      </c>
      <c r="B53" s="44"/>
    </row>
    <row r="54" spans="1:2">
      <c r="A54">
        <f>ROW()</f>
        <v>54</v>
      </c>
      <c r="B54" s="44"/>
    </row>
    <row r="55" spans="1:2">
      <c r="A55">
        <f>ROW()</f>
        <v>55</v>
      </c>
      <c r="B55" s="44"/>
    </row>
    <row r="56" spans="1:2">
      <c r="A56">
        <f>ROW()</f>
        <v>56</v>
      </c>
      <c r="B56" s="44"/>
    </row>
    <row r="57" spans="1:2">
      <c r="A57">
        <f>ROW()</f>
        <v>57</v>
      </c>
      <c r="B57" s="44"/>
    </row>
    <row r="58" spans="1:2">
      <c r="A58">
        <f>ROW()</f>
        <v>58</v>
      </c>
      <c r="B58" s="44"/>
    </row>
    <row r="59" spans="1:2">
      <c r="A59">
        <f>ROW()</f>
        <v>59</v>
      </c>
      <c r="B59" s="44"/>
    </row>
    <row r="60" spans="1:2">
      <c r="A60">
        <f>ROW()</f>
        <v>60</v>
      </c>
      <c r="B60" s="44"/>
    </row>
    <row r="61" spans="1:2">
      <c r="A61">
        <f>ROW()</f>
        <v>61</v>
      </c>
      <c r="B61" s="44"/>
    </row>
    <row r="62" spans="1:2">
      <c r="A62">
        <f>ROW()</f>
        <v>62</v>
      </c>
      <c r="B62" s="44"/>
    </row>
    <row r="63" spans="1:2">
      <c r="A63">
        <f>ROW()</f>
        <v>63</v>
      </c>
      <c r="B63" s="44"/>
    </row>
    <row r="64" spans="1:2">
      <c r="A64">
        <f>ROW()</f>
        <v>64</v>
      </c>
      <c r="B64" s="44"/>
    </row>
    <row r="65" spans="1:2">
      <c r="A65">
        <f>ROW()</f>
        <v>65</v>
      </c>
      <c r="B65" s="44"/>
    </row>
    <row r="66" spans="1:2">
      <c r="A66">
        <f>ROW()</f>
        <v>66</v>
      </c>
      <c r="B66" s="44"/>
    </row>
    <row r="67" spans="1:2">
      <c r="A67">
        <f>ROW()</f>
        <v>67</v>
      </c>
      <c r="B67" s="44"/>
    </row>
    <row r="68" spans="1:2">
      <c r="A68">
        <f>ROW()</f>
        <v>68</v>
      </c>
      <c r="B68" s="44"/>
    </row>
    <row r="69" spans="1:2">
      <c r="A69">
        <f>ROW()</f>
        <v>69</v>
      </c>
      <c r="B69" s="44"/>
    </row>
    <row r="70" spans="1:2">
      <c r="A70">
        <f>ROW()</f>
        <v>70</v>
      </c>
      <c r="B70" s="44"/>
    </row>
    <row r="71" spans="1:2">
      <c r="A71">
        <f>ROW()</f>
        <v>71</v>
      </c>
      <c r="B71" s="44"/>
    </row>
    <row r="72" spans="1:2">
      <c r="A72">
        <f>ROW()</f>
        <v>72</v>
      </c>
      <c r="B72" s="44"/>
    </row>
    <row r="73" spans="1:2">
      <c r="A73">
        <f>ROW()</f>
        <v>73</v>
      </c>
      <c r="B73" s="44"/>
    </row>
    <row r="74" spans="1:2">
      <c r="A74">
        <f>ROW()</f>
        <v>74</v>
      </c>
      <c r="B74" s="44"/>
    </row>
    <row r="75" spans="1:2">
      <c r="A75">
        <f>ROW()</f>
        <v>75</v>
      </c>
      <c r="B75" s="44"/>
    </row>
    <row r="76" spans="1:2">
      <c r="A76">
        <f>ROW()</f>
        <v>76</v>
      </c>
      <c r="B76" s="44"/>
    </row>
    <row r="77" spans="1:2">
      <c r="A77">
        <f>ROW()</f>
        <v>77</v>
      </c>
      <c r="B77" s="44"/>
    </row>
    <row r="78" spans="1:2">
      <c r="A78">
        <f>ROW()</f>
        <v>78</v>
      </c>
      <c r="B78" s="44"/>
    </row>
    <row r="79" spans="1:2">
      <c r="A79">
        <f>ROW()</f>
        <v>79</v>
      </c>
      <c r="B79" s="44"/>
    </row>
    <row r="80" spans="1:2">
      <c r="A80">
        <f>ROW()</f>
        <v>80</v>
      </c>
      <c r="B80" s="44"/>
    </row>
    <row r="81" spans="1:2">
      <c r="A81">
        <f>ROW()</f>
        <v>81</v>
      </c>
      <c r="B81" s="44"/>
    </row>
    <row r="82" spans="1:2">
      <c r="A82">
        <f>ROW()</f>
        <v>82</v>
      </c>
      <c r="B82" s="44"/>
    </row>
    <row r="83" spans="1:2">
      <c r="A83">
        <f>ROW()</f>
        <v>83</v>
      </c>
      <c r="B83" s="44"/>
    </row>
    <row r="84" spans="1:2">
      <c r="A84">
        <f>ROW()</f>
        <v>84</v>
      </c>
      <c r="B84" s="44"/>
    </row>
    <row r="85" spans="1:2">
      <c r="A85">
        <f>ROW()</f>
        <v>85</v>
      </c>
      <c r="B85" s="44"/>
    </row>
    <row r="86" spans="1:2">
      <c r="A86">
        <f>ROW()</f>
        <v>86</v>
      </c>
      <c r="B86" s="44"/>
    </row>
    <row r="87" spans="1:2">
      <c r="A87">
        <f>ROW()</f>
        <v>87</v>
      </c>
      <c r="B87" s="44"/>
    </row>
    <row r="88" spans="1:2">
      <c r="A88">
        <f>ROW()</f>
        <v>88</v>
      </c>
      <c r="B88" s="44"/>
    </row>
    <row r="89" spans="1:2">
      <c r="A89">
        <f>ROW()</f>
        <v>89</v>
      </c>
      <c r="B89" s="44"/>
    </row>
    <row r="90" spans="1:2">
      <c r="A90">
        <f>ROW()</f>
        <v>90</v>
      </c>
      <c r="B90" s="44"/>
    </row>
    <row r="91" spans="1:2">
      <c r="A91">
        <f>ROW()</f>
        <v>91</v>
      </c>
      <c r="B91" s="44"/>
    </row>
    <row r="92" spans="1:2">
      <c r="A92">
        <f>ROW()</f>
        <v>92</v>
      </c>
      <c r="B92" s="44"/>
    </row>
    <row r="93" spans="1:2">
      <c r="A93">
        <f>ROW()</f>
        <v>93</v>
      </c>
      <c r="B93" s="44"/>
    </row>
    <row r="94" spans="1:2">
      <c r="A94">
        <f>ROW()</f>
        <v>94</v>
      </c>
      <c r="B94" s="44"/>
    </row>
  </sheetData>
  <autoFilter ref="A1:V94" xr:uid="{00000000-0009-0000-0000-000004000000}"/>
  <conditionalFormatting sqref="Q1:R1 Q9 Q11:Q18 Q22 Q3:Q6">
    <cfRule type="cellIs" dxfId="15" priority="20" stopIfTrue="1" operator="equal">
      <formula>1</formula>
    </cfRule>
  </conditionalFormatting>
  <conditionalFormatting sqref="Q7">
    <cfRule type="cellIs" dxfId="14" priority="19" stopIfTrue="1" operator="equal">
      <formula>1</formula>
    </cfRule>
  </conditionalFormatting>
  <conditionalFormatting sqref="Q10">
    <cfRule type="cellIs" dxfId="13" priority="18" stopIfTrue="1" operator="equal">
      <formula>1</formula>
    </cfRule>
  </conditionalFormatting>
  <conditionalFormatting sqref="O26:O1048576 O22 O1 O24 O3:O7 O9:O18">
    <cfRule type="duplicateValues" dxfId="12" priority="17"/>
  </conditionalFormatting>
  <conditionalFormatting sqref="Q19">
    <cfRule type="cellIs" dxfId="11" priority="16" stopIfTrue="1" operator="equal">
      <formula>1</formula>
    </cfRule>
  </conditionalFormatting>
  <conditionalFormatting sqref="O19">
    <cfRule type="duplicateValues" dxfId="10" priority="15"/>
  </conditionalFormatting>
  <conditionalFormatting sqref="Q20">
    <cfRule type="cellIs" dxfId="9" priority="14" stopIfTrue="1" operator="equal">
      <formula>1</formula>
    </cfRule>
  </conditionalFormatting>
  <conditionalFormatting sqref="O20">
    <cfRule type="duplicateValues" dxfId="8" priority="13"/>
  </conditionalFormatting>
  <conditionalFormatting sqref="Q21">
    <cfRule type="cellIs" dxfId="7" priority="12" stopIfTrue="1" operator="equal">
      <formula>1</formula>
    </cfRule>
  </conditionalFormatting>
  <conditionalFormatting sqref="O21">
    <cfRule type="duplicateValues" dxfId="6" priority="11"/>
  </conditionalFormatting>
  <conditionalFormatting sqref="Q23">
    <cfRule type="cellIs" dxfId="5" priority="6" stopIfTrue="1" operator="equal">
      <formula>1</formula>
    </cfRule>
  </conditionalFormatting>
  <conditionalFormatting sqref="O23">
    <cfRule type="duplicateValues" dxfId="4" priority="5"/>
  </conditionalFormatting>
  <conditionalFormatting sqref="Q25">
    <cfRule type="cellIs" dxfId="3" priority="4" stopIfTrue="1" operator="equal">
      <formula>1</formula>
    </cfRule>
  </conditionalFormatting>
  <conditionalFormatting sqref="O25">
    <cfRule type="duplicateValues" dxfId="2" priority="3"/>
  </conditionalFormatting>
  <conditionalFormatting sqref="Q8">
    <cfRule type="cellIs" dxfId="1" priority="2" stopIfTrue="1" operator="equal">
      <formula>1</formula>
    </cfRule>
  </conditionalFormatting>
  <conditionalFormatting sqref="O8">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tabSelected="1" workbookViewId="0">
      <pane ySplit="1" topLeftCell="A2" activePane="bottomLeft" state="frozen"/>
      <selection activeCell="C1" sqref="C1"/>
      <selection pane="bottomLeft" activeCell="A9" sqref="A9"/>
    </sheetView>
  </sheetViews>
  <sheetFormatPr defaultRowHeight="14.4"/>
  <cols>
    <col min="2" max="2" width="23.88671875" bestFit="1" customWidth="1"/>
    <col min="3" max="3" width="79.6640625" customWidth="1"/>
    <col min="4" max="4" width="75.109375" bestFit="1" customWidth="1"/>
    <col min="6" max="6" width="11.33203125" customWidth="1"/>
  </cols>
  <sheetData>
    <row r="1" spans="1:5" s="36" customFormat="1" ht="43.2">
      <c r="B1" s="36" t="s">
        <v>225</v>
      </c>
      <c r="C1" s="36" t="s">
        <v>2</v>
      </c>
      <c r="D1" s="36" t="s">
        <v>232</v>
      </c>
      <c r="E1" s="36" t="s">
        <v>233</v>
      </c>
    </row>
    <row r="2" spans="1:5" s="46" customFormat="1">
      <c r="B2" s="46">
        <f>HLOOKUP(B1,KhaoSatHienTruong!1:2,2,0)</f>
        <v>2</v>
      </c>
      <c r="C2" s="46">
        <f>HLOOKUP(C1,KhaoSatHienTruong!1:2,2,0)</f>
        <v>8</v>
      </c>
      <c r="D2" s="46">
        <f>HLOOKUP(D1,KhaoSatHienTruong!1:2,2,0)</f>
        <v>7</v>
      </c>
      <c r="E2" s="46">
        <f>HLOOKUP(E1,KhaoSatHienTruong!1:2,2,0)</f>
        <v>12</v>
      </c>
    </row>
    <row r="3" spans="1:5">
      <c r="A3">
        <f>ROW()</f>
        <v>3</v>
      </c>
      <c r="B3" t="str">
        <f>" ngày "&amp;TEXT(VLOOKUP(ROW(),KSHT,'Merge-PATC'!B$2,0),"dd")&amp;" tháng "&amp;TEXT(VLOOKUP(ROW(),KSHT,'Merge-PATC'!B$2,0),"MM")&amp;" năm "&amp;TEXT(VLOOKUP(ROW(),KSHT,'Merge-PATC'!B$2,0),"yyyy")</f>
        <v xml:space="preserve"> ngày 18 tháng 08 năm 2020</v>
      </c>
      <c r="C3" t="str">
        <f>VLOOKUP(ROW(),KSHT,'Merge-PATC'!C$2,0)</f>
        <v>Thay dây hạ thế  sau TBA Nam Hà 1A</v>
      </c>
      <c r="D3" t="str">
        <f>VLOOKUP(ROW(),KSHT,'Merge-PATC'!D$2,0)</f>
        <v>Lưới điện hạ thế thuộc trạm Nam Hà 1A</v>
      </c>
      <c r="E3" t="str">
        <f>VLOOKUP(ROW(),KSHT,'Merge-PATC'!E$2,0)</f>
        <v>Cắt FCO + MCCB TBA Nam Hà 1A
Tiếp địa hạ thế tại MCCB TBA Nam Hà 1A</v>
      </c>
    </row>
    <row r="4" spans="1:5">
      <c r="A4">
        <f>ROW()</f>
        <v>4</v>
      </c>
      <c r="B4" t="str">
        <f>" ngày "&amp;TEXT(VLOOKUP(ROW(),KSHT,'Merge-PATC'!B$2,0),"dd")&amp;" tháng "&amp;TEXT(VLOOKUP(ROW(),KSHT,'Merge-PATC'!B$2,0),"MM")&amp;" năm "&amp;TEXT(VLOOKUP(ROW(),KSHT,'Merge-PATC'!B$2,0),"yyyy")</f>
        <v xml:space="preserve"> ngày 18 tháng 08 năm 2020</v>
      </c>
      <c r="C4" t="str">
        <f>VLOOKUP(ROW(),KSHT,'Merge-PATC'!C$2,0)</f>
        <v>Thay dây hạ thế  sau TBA Nam Hà 1</v>
      </c>
      <c r="D4" t="str">
        <f>VLOOKUP(ROW(),KSHT,'Merge-PATC'!D$2,0)</f>
        <v> Lưới hạ thế thuộc trạm Nam Hà 1</v>
      </c>
      <c r="E4" t="str">
        <f>VLOOKUP(ROW(),KSHT,'Merge-PATC'!E$2,0)</f>
        <v xml:space="preserve">Cắt FCO + MCCB TBA Nam Hà 1
Tiếp địa hạ thế tại MCCB TBA Nam Hà 1
 </v>
      </c>
    </row>
    <row r="5" spans="1:5">
      <c r="A5">
        <f>ROW()</f>
        <v>5</v>
      </c>
      <c r="B5" t="str">
        <f>" ngày "&amp;TEXT(VLOOKUP(ROW(),KSHT,'Merge-PATC'!B$2,0),"dd")&amp;" tháng "&amp;TEXT(VLOOKUP(ROW(),KSHT,'Merge-PATC'!B$2,0),"MM")&amp;" năm "&amp;TEXT(VLOOKUP(ROW(),KSHT,'Merge-PATC'!B$2,0),"yyyy")</f>
        <v xml:space="preserve"> ngày 18 tháng 08 năm 2020</v>
      </c>
      <c r="C5" t="str">
        <f>VLOOKUP(ROW(),KSHT,'Merge-PATC'!C$2,0)</f>
        <v>Thay dây hạ thế  sau TBA Nam Hà 3</v>
      </c>
      <c r="D5" t="str">
        <f>VLOOKUP(ROW(),KSHT,'Merge-PATC'!D$2,0)</f>
        <v>Lưới điện hạ thế thuộc trạm Nam Hà 3</v>
      </c>
      <c r="E5" t="str">
        <f>VLOOKUP(ROW(),KSHT,'Merge-PATC'!E$2,0)</f>
        <v>Cắt FCO + MCCB TBA Nam Hà 3
Tiếp địa hạ thế tại MCCB TBA Nam Hà 3</v>
      </c>
    </row>
    <row r="6" spans="1:5">
      <c r="A6">
        <f>ROW()</f>
        <v>6</v>
      </c>
      <c r="B6" t="str">
        <f>" ngày "&amp;TEXT(VLOOKUP(ROW(),KSHT,'Merge-PATC'!B$2,0),"dd")&amp;" tháng "&amp;TEXT(VLOOKUP(ROW(),KSHT,'Merge-PATC'!B$2,0),"MM")&amp;" năm "&amp;TEXT(VLOOKUP(ROW(),KSHT,'Merge-PATC'!B$2,0),"yyyy")</f>
        <v xml:space="preserve"> ngày 18 tháng 08 năm 2020</v>
      </c>
      <c r="C6" t="str">
        <f>VLOOKUP(ROW(),KSHT,'Merge-PATC'!C$2,0)</f>
        <v>Thay dây hạ thế  sau TBA Xuân Tây 10A</v>
      </c>
      <c r="D6" t="str">
        <f>VLOOKUP(ROW(),KSHT,'Merge-PATC'!D$2,0)</f>
        <v>Đường dây hạ thế thuộc trạm biến áp Xuân Tây 10A</v>
      </c>
      <c r="E6" t="str">
        <f>VLOOKUP(ROW(),KSHT,'Merge-PATC'!E$2,0)</f>
        <v>Cắt FCO + MCCB TBA Xuân Tây 10A
Tiếp địa hạ thế tại MCCB TBA Xuân Tây 10A</v>
      </c>
    </row>
    <row r="7" spans="1:5">
      <c r="A7">
        <f>ROW()</f>
        <v>7</v>
      </c>
      <c r="B7" t="str">
        <f>" ngày "&amp;TEXT(VLOOKUP(ROW(),KSHT,'Merge-PATC'!B$2,0),"dd")&amp;" tháng "&amp;TEXT(VLOOKUP(ROW(),KSHT,'Merge-PATC'!B$2,0),"MM")&amp;" năm "&amp;TEXT(VLOOKUP(ROW(),KSHT,'Merge-PATC'!B$2,0),"yyyy")</f>
        <v xml:space="preserve"> ngày 18 tháng 08 năm 2020</v>
      </c>
      <c r="C7" t="str">
        <f>VLOOKUP(ROW(),KSHT,'Merge-PATC'!C$2,0)</f>
        <v>Thay dây hạ thế  sau TBA Sông Ray 8A</v>
      </c>
      <c r="D7" t="str">
        <f>VLOOKUP(ROW(),KSHT,'Merge-PATC'!D$2,0)</f>
        <v>Đường dây hạ thế thuộc Trạm Sông Ray 8A</v>
      </c>
      <c r="E7" t="str">
        <f>VLOOKUP(ROW(),KSHT,'Merge-PATC'!E$2,0)</f>
        <v>Cắt FCO + MCCB TBA Sông Ray 8A
Tiếp địa hạ thế tại MCCB TBA Sông Ray 8A</v>
      </c>
    </row>
    <row r="8" spans="1:5">
      <c r="A8">
        <f>ROW()</f>
        <v>8</v>
      </c>
      <c r="B8" t="str">
        <f>" ngày "&amp;TEXT(VLOOKUP(ROW(),KSHT,'Merge-PATC'!B$2,0),"dd")&amp;" tháng "&amp;TEXT(VLOOKUP(ROW(),KSHT,'Merge-PATC'!B$2,0),"MM")&amp;" năm "&amp;TEXT(VLOOKUP(ROW(),KSHT,'Merge-PATC'!B$2,0),"yyyy")</f>
        <v xml:space="preserve"> ngày 18 tháng 08 năm 2020</v>
      </c>
      <c r="C8" t="str">
        <f>VLOOKUP(ROW(),KSHT,'Merge-PATC'!C$2,0)</f>
        <v>Nâng cấp đường dây hạ thế và TBA Sông Ray 7 từ 1 pha lên 3 pha, cấy TBA Sông Ray 7A</v>
      </c>
      <c r="D8" t="str">
        <f>VLOOKUP(ROW(),KSHT,'Merge-PATC'!D$2,0)</f>
        <v>Tại trạm biến áp Sông Ray 7</v>
      </c>
      <c r="E8" t="str">
        <f>VLOOKUP(ROW(),KSHT,'Merge-PATC'!E$2,0)</f>
        <v>Cắt LBS khí Đồng Tâm 1 + 3 LTD Đồng Tâm 1
Cắt LBS khí Sông Ray + 3 LTD Sông Ray 1
Tiếp địa trụ trung thế 357 
Tiếp địa trụ trung thế 381 
Tiếp địa hạ thế TBA Sông Ray 7</v>
      </c>
    </row>
    <row r="9" spans="1:5">
      <c r="A9">
        <f>ROW()</f>
        <v>9</v>
      </c>
      <c r="B9" t="str">
        <f>" ngày "&amp;TEXT(VLOOKUP(ROW(),KSHT,'Merge-PATC'!B$2,0),"dd")&amp;" tháng "&amp;TEXT(VLOOKUP(ROW(),KSHT,'Merge-PATC'!B$2,0),"MM")&amp;" năm "&amp;TEXT(VLOOKUP(ROW(),KSHT,'Merge-PATC'!B$2,0),"yyyy")</f>
        <v xml:space="preserve"> ngày       tháng       năm      </v>
      </c>
      <c r="C9" t="str">
        <f>VLOOKUP(ROW(),KSHT,'Merge-PATC'!C$2,0)</f>
        <v>Tách lưới, sang tải TBA  Sông Ray 7 sang TBA  Sông Ray 7A, đấu nối máy biến áp</v>
      </c>
      <c r="D9" t="str">
        <f>VLOOKUP(ROW(),KSHT,'Merge-PATC'!D$2,0)</f>
        <v>Tại trạm biến áp Sông Ray 7A</v>
      </c>
      <c r="E9" t="str">
        <f>VLOOKUP(ROW(),KSHT,'Merge-PATC'!E$2,0)</f>
        <v>Cắt FCO + MCCB TBA Sông Ray 7A
Cắt 3xFCO nhánh rẽ Sông Ray 7A
Tiếp địa trung hạ thế  trạm biến áp Sông Ray 7A</v>
      </c>
    </row>
    <row r="10" spans="1:5">
      <c r="A10">
        <f>ROW()</f>
        <v>10</v>
      </c>
      <c r="B10" t="str">
        <f>" ngày "&amp;TEXT(VLOOKUP(ROW(),KSHT,'Merge-PATC'!B$2,0),"dd")&amp;" tháng "&amp;TEXT(VLOOKUP(ROW(),KSHT,'Merge-PATC'!B$2,0),"MM")&amp;" năm "&amp;TEXT(VLOOKUP(ROW(),KSHT,'Merge-PATC'!B$2,0),"yyyy")</f>
        <v xml:space="preserve"> ngày 19 tháng 08 năm 2020</v>
      </c>
      <c r="C10" t="str">
        <f>VLOOKUP(ROW(),KSHT,'Merge-PATC'!C$2,0)</f>
        <v>Nâng cấp đường dây hạ thế và TBA Sông Ray 7 từ 1 pha lên 3 pha, cấy TBA Sông Ray 7A, đấu nối trung hạ thế</v>
      </c>
      <c r="D10" t="str">
        <f>VLOOKUP(ROW(),KSHT,'Merge-PATC'!D$2,0)</f>
        <v>Nhánh rẽ Lâm San 10 11 12 tuyến 471 Xuân Mỹ</v>
      </c>
      <c r="E10" t="str">
        <f>VLOOKUP(ROW(),KSHT,'Merge-PATC'!E$2,0)</f>
        <v>Cắt 3xFCO Nhánh rẽ Lâm San 10, 11, 12
Tiếp địa trụ trung thế 357 Nhánh rẽ Lâm San 10, 11, 12
Tiếp địa trung hạ áp tại TBA Lâm San 11A, 11D</v>
      </c>
    </row>
    <row r="11" spans="1:5">
      <c r="A11">
        <f>ROW()</f>
        <v>11</v>
      </c>
      <c r="B11" t="str">
        <f>" ngày "&amp;TEXT(VLOOKUP(ROW(),KSHT,'Merge-PATC'!B$2,0),"dd")&amp;" tháng "&amp;TEXT(VLOOKUP(ROW(),KSHT,'Merge-PATC'!B$2,0),"MM")&amp;" năm "&amp;TEXT(VLOOKUP(ROW(),KSHT,'Merge-PATC'!B$2,0),"yyyy")</f>
        <v xml:space="preserve"> ngày 19 tháng 08 năm 2020</v>
      </c>
      <c r="C11" t="str">
        <f>VLOOKUP(ROW(),KSHT,'Merge-PATC'!C$2,0)</f>
        <v>Trồng trụ trung thế 015A đấu nối trung thế, tách lưới, sang tải TBA Sông Ray 2, Sông Ray 2A. Đấu nối trung thế và di dời TBA Sông Ray 4A</v>
      </c>
      <c r="D11" t="str">
        <f>VLOOKUP(ROW(),KSHT,'Merge-PATC'!D$2,0)</f>
        <v>Từ khoản trụ 015, 016, 072 nhánh Lâm San tuyến 471 Xuân Mỹ</v>
      </c>
      <c r="E11" t="str">
        <f>VLOOKUP(ROW(),KSHT,'Merge-PATC'!E$2,0)</f>
        <v xml:space="preserve">Cắt Recloser + 3 LTD Lâm San
Tiếp địa trụ trung thế 011A
Tiếp địa trụ trung thế 075 </v>
      </c>
    </row>
    <row r="12" spans="1:5">
      <c r="A12">
        <f>ROW()</f>
        <v>12</v>
      </c>
      <c r="B12" t="str">
        <f>" ngày "&amp;TEXT(VLOOKUP(ROW(),KSHT,'Merge-PATC'!B$2,0),"dd")&amp;" tháng "&amp;TEXT(VLOOKUP(ROW(),KSHT,'Merge-PATC'!B$2,0),"MM")&amp;" năm "&amp;TEXT(VLOOKUP(ROW(),KSHT,'Merge-PATC'!B$2,0),"yyyy")</f>
        <v xml:space="preserve"> ngày 19 tháng 08 năm 2020</v>
      </c>
      <c r="C12" t="str">
        <f>VLOOKUP(ROW(),KSHT,'Merge-PATC'!C$2,0)</f>
        <v>Đấu nối trung thế trụ 009A, 013. Tách lưới hạ thế sau TBA Cánh đồng Xuân Tây 1A, Cánh đồng Xuân Tây 1B</v>
      </c>
      <c r="D12" t="str">
        <f>VLOOKUP(ROW(),KSHT,'Merge-PATC'!D$2,0)</f>
        <v>Từ sau 3xFCO nhánh Cánh Đồng Xuân Tây 1</v>
      </c>
      <c r="E12" t="str">
        <f>VLOOKUP(ROW(),KSHT,'Merge-PATC'!E$2,0)</f>
        <v>Cắt 3xFCO Nhánh rẽ Cánh đồng Xuân Tây 1
Tiếp địa trung hạ áp tại TBA Cánh đồng Xuân Tây 1</v>
      </c>
    </row>
    <row r="13" spans="1:5">
      <c r="A13">
        <f>ROW()</f>
        <v>13</v>
      </c>
      <c r="B13" t="str">
        <f>" ngày "&amp;TEXT(VLOOKUP(ROW(),KSHT,'Merge-PATC'!B$2,0),"dd")&amp;" tháng "&amp;TEXT(VLOOKUP(ROW(),KSHT,'Merge-PATC'!B$2,0),"MM")&amp;" năm "&amp;TEXT(VLOOKUP(ROW(),KSHT,'Merge-PATC'!B$2,0),"yyyy")</f>
        <v xml:space="preserve"> ngày 19 tháng 08 năm 2020</v>
      </c>
      <c r="C13" t="str">
        <f>VLOOKUP(ROW(),KSHT,'Merge-PATC'!C$2,0)</f>
        <v>Đấu nối trung thế trụ 087 nhánh rẽ Láng Me. Cấy TBA Láng Me 3B, Tách lưới hạ thế sau TBA Láng Me 3 sang Láng Me 3B</v>
      </c>
      <c r="D13" t="str">
        <f>VLOOKUP(ROW(),KSHT,'Merge-PATC'!D$2,0)</f>
        <v>Tại trụ 087 nhánh Láng Me tuyến 471 Xuân Mỹ</v>
      </c>
      <c r="E13" t="str">
        <f>VLOOKUP(ROW(),KSHT,'Merge-PATC'!E$2,0)</f>
        <v>Cắt Recloser + 3 LTD Láng Me
Tiếp địa trụ trung thế 079
Tiếp địa trụ trung thế 094
 Tiếp địa hạ thế TBA Láng Me 3</v>
      </c>
    </row>
    <row r="14" spans="1:5">
      <c r="A14">
        <f>ROW()</f>
        <v>14</v>
      </c>
      <c r="B14" t="str">
        <f>" ngày "&amp;TEXT(VLOOKUP(ROW(),KSHT,'Merge-PATC'!B$2,0),"dd")&amp;" tháng "&amp;TEXT(VLOOKUP(ROW(),KSHT,'Merge-PATC'!B$2,0),"MM")&amp;" năm "&amp;TEXT(VLOOKUP(ROW(),KSHT,'Merge-PATC'!B$2,0),"yyyy")</f>
        <v xml:space="preserve"> ngày 19 tháng 08 năm 2020</v>
      </c>
      <c r="C14" t="str">
        <f>VLOOKUP(ROW(),KSHT,'Merge-PATC'!C$2,0)</f>
        <v>Đấu nối trung thế trụ 021 Nhánh rẽ Thoại Hương 3, 4. Di dời TBA Thoại Hương 4</v>
      </c>
      <c r="D14" t="str">
        <f>VLOOKUP(ROW(),KSHT,'Merge-PATC'!D$2,0)</f>
        <v>Tại trụ trạm biến áp Thoại Hương 4 tuyến 471 Xuân Mỹ</v>
      </c>
      <c r="E14" t="str">
        <f>VLOOKUP(ROW(),KSHT,'Merge-PATC'!E$2,0)</f>
        <v>Cắt FCO Nhánh rẽ Thoại Hương 3, 4
Tiếp địa trung hạ áp tại TBA Thoại Hương 3, 4</v>
      </c>
    </row>
    <row r="15" spans="1:5">
      <c r="A15">
        <f>ROW()</f>
        <v>15</v>
      </c>
      <c r="B15" t="str">
        <f>" ngày "&amp;TEXT(VLOOKUP(ROW(),KSHT,'Merge-PATC'!B$2,0),"dd")&amp;" tháng "&amp;TEXT(VLOOKUP(ROW(),KSHT,'Merge-PATC'!B$2,0),"MM")&amp;" năm "&amp;TEXT(VLOOKUP(ROW(),KSHT,'Merge-PATC'!B$2,0),"yyyy")</f>
        <v xml:space="preserve"> ngày 19 tháng 08 năm 2020</v>
      </c>
      <c r="C15" t="str">
        <f>VLOOKUP(ROW(),KSHT,'Merge-PATC'!C$2,0)</f>
        <v>Đấu nối trung thế trụ 017 Nhánh rẽ Xuân Tây 19.Cấy TBA Xuân Tây 19A, tách lưới hạ thế TBA Xuân Tây 19 sang TBA Xuân Tây 19A</v>
      </c>
      <c r="D15" t="str">
        <f>VLOOKUP(ROW(),KSHT,'Merge-PATC'!D$2,0)</f>
        <v>Nhấn vẽ Xuân Tây 19 tuyến 471 Xuân Mỹ</v>
      </c>
      <c r="E15" t="str">
        <f>VLOOKUP(ROW(),KSHT,'Merge-PATC'!E$2,0)</f>
        <v>Cắt FCO Nhánh rẽ Xuân Tây 19
Tiếp địa trung hạ áp tại TBA Xuân Tây 19</v>
      </c>
    </row>
    <row r="16" spans="1:5">
      <c r="A16">
        <f>ROW()</f>
        <v>16</v>
      </c>
      <c r="B16" t="str">
        <f>" ngày "&amp;TEXT(VLOOKUP(ROW(),KSHT,'Merge-PATC'!B$2,0),"dd")&amp;" tháng "&amp;TEXT(VLOOKUP(ROW(),KSHT,'Merge-PATC'!B$2,0),"MM")&amp;" năm "&amp;TEXT(VLOOKUP(ROW(),KSHT,'Merge-PATC'!B$2,0),"yyyy")</f>
        <v xml:space="preserve"> ngày 19 tháng 08 năm 2020</v>
      </c>
      <c r="C16" t="str">
        <f>VLOOKUP(ROW(),KSHT,'Merge-PATC'!C$2,0)</f>
        <v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v>
      </c>
      <c r="D16" t="str">
        <f>VLOOKUP(ROW(),KSHT,'Merge-PATC'!D$2,0)</f>
        <v>Từ sau 3 FCO nhánh Láng Me 5 tuyến 471 Xuân Mỹ</v>
      </c>
      <c r="E16" t="str">
        <f>VLOOKUP(ROW(),KSHT,'Merge-PATC'!E$2,0)</f>
        <v>Cắt 3xFCO Nhánh rẽ Láng Me 5
Tiếp địa trụ trung thế 107
Tiếp địa trụ trung thế 131
 Tiếp địa hạ thế TBA Láng Me 5, 5A, 5B</v>
      </c>
    </row>
    <row r="17" spans="1:5">
      <c r="A17">
        <f>ROW()</f>
        <v>17</v>
      </c>
      <c r="B17" t="str">
        <f>" ngày "&amp;TEXT(VLOOKUP(ROW(),KSHT,'Merge-PATC'!B$2,0),"dd")&amp;" tháng "&amp;TEXT(VLOOKUP(ROW(),KSHT,'Merge-PATC'!B$2,0),"MM")&amp;" năm "&amp;TEXT(VLOOKUP(ROW(),KSHT,'Merge-PATC'!B$2,0),"yyyy")</f>
        <v xml:space="preserve"> ngày 19 tháng 08 năm 2020</v>
      </c>
      <c r="C17" t="str">
        <f>VLOOKUP(ROW(),KSHT,'Merge-PATC'!C$2,0)</f>
        <v>Di dời TBA Suối Râm 7</v>
      </c>
      <c r="D17" t="str">
        <f>VLOOKUP(ROW(),KSHT,'Merge-PATC'!D$2,0)</f>
        <v>Tại trụ trạm suối râm 7 và trụ trung thế 023/007</v>
      </c>
      <c r="E17" t="str">
        <f>VLOOKUP(ROW(),KSHT,'Merge-PATC'!E$2,0)</f>
        <v xml:space="preserve">Cắt Recloser + 3 LTD Nhánh rẽ Sông Nhạn
Tiếp địa trụ trung thế 006
Tiếp địa trụ trung thế 023A </v>
      </c>
    </row>
    <row r="18" spans="1:5">
      <c r="A18">
        <f>ROW()</f>
        <v>18</v>
      </c>
      <c r="B18" t="str">
        <f>" ngày "&amp;TEXT(VLOOKUP(ROW(),KSHT,'Merge-PATC'!B$2,0),"dd")&amp;" tháng "&amp;TEXT(VLOOKUP(ROW(),KSHT,'Merge-PATC'!B$2,0),"MM")&amp;" năm "&amp;TEXT(VLOOKUP(ROW(),KSHT,'Merge-PATC'!B$2,0),"yyyy")</f>
        <v xml:space="preserve"> ngày 19 tháng 08 năm 2020</v>
      </c>
      <c r="C18" t="str">
        <f>VLOOKUP(ROW(),KSHT,'Merge-PATC'!C$2,0)</f>
        <v>Lắp đặt trạm biến áp Nam Hà 3B tách lưới hạ thế trạm Nam Hà 3 sang nhận điện trạm Nam Hà 3B đấu nối đường dây trung thế xây dựng mới</v>
      </c>
      <c r="D18" t="str">
        <f>VLOOKUP(ROW(),KSHT,'Merge-PATC'!D$2,0)</f>
        <v>Tại trụ trung thế 334/003, 334/003/019 và lưới điện hạ thế thuộc TBA Nam Hà 3</v>
      </c>
      <c r="E18" t="str">
        <f>VLOOKUP(ROW(),KSHT,'Merge-PATC'!E$2,0)</f>
        <v>Cắt Recloser + 3 LTD Nhánh rẽ Nam Hà
Cắt 3 LTD Xuân Bảo - Nam Hà
Tiếp địa trụ trung thế 326
Tiếp địa trụ trung thế 351</v>
      </c>
    </row>
    <row r="19" spans="1:5">
      <c r="A19">
        <f>ROW()</f>
        <v>19</v>
      </c>
      <c r="B19" t="str">
        <f>" ngày "&amp;TEXT(VLOOKUP(ROW(),KSHT,'Merge-PATC'!B$2,0),"dd")&amp;" tháng "&amp;TEXT(VLOOKUP(ROW(),KSHT,'Merge-PATC'!B$2,0),"MM")&amp;" năm "&amp;TEXT(VLOOKUP(ROW(),KSHT,'Merge-PATC'!B$2,0),"yyyy")</f>
        <v xml:space="preserve"> ngày 18 tháng 08 năm 2020</v>
      </c>
      <c r="C19" t="str">
        <f>VLOOKUP(ROW(),KSHT,'Merge-PATC'!C$2,0)</f>
        <v>Lắp đặt trạm biến áp Tân Bảo 3A, tách lưới hạ thế trạm Tân Bảo 3 sang nhận điện trạm Tân Bảo 3A</v>
      </c>
      <c r="D19" t="str">
        <f>VLOOKUP(ROW(),KSHT,'Merge-PATC'!D$2,0)</f>
        <v>Tại trụ trung thế 018 nhánh Xuân Bảo - Bảo Bình và lưới điện hạ thế thuộc trạm Tân Bảo 3</v>
      </c>
      <c r="E19" t="str">
        <f>VLOOKUP(ROW(),KSHT,'Merge-PATC'!E$2,0)</f>
        <v>Cắt Recloser + 3 LTD Nhánh rẽ Tân Bảo
Tiếp địa trụ trung thế 117
Tiếp địa trụ trung thế 147</v>
      </c>
    </row>
    <row r="20" spans="1:5">
      <c r="A20">
        <f>ROW()</f>
        <v>20</v>
      </c>
      <c r="B20" t="str">
        <f>" ngày "&amp;TEXT(VLOOKUP(ROW(),KSHT,'Merge-PATC'!B$2,0),"dd")&amp;" tháng "&amp;TEXT(VLOOKUP(ROW(),KSHT,'Merge-PATC'!B$2,0),"MM")&amp;" năm "&amp;TEXT(VLOOKUP(ROW(),KSHT,'Merge-PATC'!B$2,0),"yyyy")</f>
        <v xml:space="preserve"> ngày 19 tháng 08 năm 2020</v>
      </c>
      <c r="C20" t="str">
        <f>VLOOKUP(ROW(),KSHT,'Merge-PATC'!C$2,0)</f>
        <v xml:space="preserve">Di dời TBA Nam Hà 1 từ trụ 344 trục chính tuyến 477 Xuân Bảo về trụ 344/01 XDM, Trồng đôn trụ trung thế 335A, 344, 348A; trồng đôn trụ hạ thế 339A trục chính tuyến 477 Xuân Bảo
</v>
      </c>
      <c r="D20" t="str">
        <f>VLOOKUP(ROW(),KSHT,'Merge-PATC'!D$2,0)</f>
        <v>Tại trụ trung thế 334, 334/001, 335A, 348A, 339A nhánh rẽ Xuân Bảo - Nam Hà</v>
      </c>
      <c r="E20" t="str">
        <f>VLOOKUP(ROW(),KSHT,'Merge-PATC'!E$2,0)</f>
        <v>Cắt Recloser + 3 LTD Nhánh rẽ Nam Hà
Cắt 3 LTD Xuân Bảo - Nam Hà
Tiếp địa trụ trung thế 326
Tiếp địa trụ trung thế 351</v>
      </c>
    </row>
    <row r="21" spans="1:5">
      <c r="A21">
        <f>ROW()</f>
        <v>21</v>
      </c>
      <c r="B21" t="str">
        <f>" ngày "&amp;TEXT(VLOOKUP(ROW(),KSHT,'Merge-PATC'!B$2,0),"dd")&amp;" tháng "&amp;TEXT(VLOOKUP(ROW(),KSHT,'Merge-PATC'!B$2,0),"MM")&amp;" năm "&amp;TEXT(VLOOKUP(ROW(),KSHT,'Merge-PATC'!B$2,0),"yyyy")</f>
        <v xml:space="preserve"> ngày 19 tháng 08 năm 2020</v>
      </c>
      <c r="C21" t="str">
        <f>VLOOKUP(ROW(),KSHT,'Merge-PATC'!C$2,0)</f>
        <v>Di dời TBA Tân Bảo 3</v>
      </c>
      <c r="D21" t="str">
        <f>VLOOKUP(ROW(),KSHT,'Merge-PATC'!D$2,0)</f>
        <v>Tại trụ trung thế TBA Tân Bảo 3 và trụ trung thế 131 nhánh rẽ Xuân Bảo - Bảo Bình</v>
      </c>
      <c r="E21" t="str">
        <f>VLOOKUP(ROW(),KSHT,'Merge-PATC'!E$2,0)</f>
        <v>Cắt Recloser + 3 LTD Nhánh rẽ Tân Bảo
Tiếp địa trụ trung thế 117
Tiếp địa trụ trung thế 147</v>
      </c>
    </row>
    <row r="22" spans="1:5">
      <c r="A22">
        <f>ROW()</f>
        <v>22</v>
      </c>
      <c r="B22" t="str">
        <f>" ngày "&amp;TEXT(VLOOKUP(ROW(),KSHT,'Merge-PATC'!B$2,0),"dd")&amp;" tháng "&amp;TEXT(VLOOKUP(ROW(),KSHT,'Merge-PATC'!B$2,0),"MM")&amp;" năm "&amp;TEXT(VLOOKUP(ROW(),KSHT,'Merge-PATC'!B$2,0),"yyyy")</f>
        <v xml:space="preserve"> ngày 08 tháng 09 năm 2020</v>
      </c>
      <c r="C22" t="str">
        <f>VLOOKUP(ROW(),KSHT,'Merge-PATC'!C$2,0)</f>
        <v>Đấu nối hạ thế, Nâng cấp đường dây hạ thế sau TBA Sông Ray 7</v>
      </c>
      <c r="D22" t="str">
        <f>VLOOKUP(ROW(),KSHT,'Merge-PATC'!D$2,0)</f>
        <v>Lưới điện hạ thế thuộc trạm Sông Ray 7</v>
      </c>
      <c r="E22" t="str">
        <f>VLOOKUP(ROW(),KSHT,'Merge-PATC'!E$2,0)</f>
        <v>Cắt FCO + MCCB TBA Sông Ray 7
Tiếp địa hạ thế tại MCCB TBA Sông Ray 7</v>
      </c>
    </row>
    <row r="23" spans="1:5">
      <c r="A23">
        <f>ROW()</f>
        <v>23</v>
      </c>
      <c r="B23" t="str">
        <f>" ngày "&amp;TEXT(VLOOKUP(ROW(),KSHT,'Merge-PATC'!B$2,0),"dd")&amp;" tháng "&amp;TEXT(VLOOKUP(ROW(),KSHT,'Merge-PATC'!B$2,0),"MM")&amp;" năm "&amp;TEXT(VLOOKUP(ROW(),KSHT,'Merge-PATC'!B$2,0),"yyyy")</f>
        <v xml:space="preserve"> ngày 08 tháng 09 năm 2020</v>
      </c>
      <c r="C23" t="str">
        <f>VLOOKUP(ROW(),KSHT,'Merge-PATC'!C$2,0)</f>
        <v>Đấu nối lưới trung thế Thừa Đức 11, cấy TBA Thừa Đức 11, tách 1 phần lưới hạ thế TBA Thừa Đức 11 sang nhận điện từ TBA Thừa Đức 11A</v>
      </c>
      <c r="D23" t="str">
        <f>VLOOKUP(ROW(),KSHT,'Merge-PATC'!D$2,0)</f>
        <v>Tại trụ trung thế 010, 032 và lưới điện hạ thế thuộc TBA Thừa Đức 11</v>
      </c>
      <c r="E23" t="str">
        <f>VLOOKUP(ROW(),KSHT,'Merge-PATC'!E$2,0)</f>
        <v>Cắt 1xFCO nhánh rẽ Thừa Đức 11
Tiếp địa trụ trạm Thừa Đức 11</v>
      </c>
    </row>
    <row r="24" spans="1:5">
      <c r="A24">
        <f>ROW()</f>
        <v>24</v>
      </c>
      <c r="B24" t="str">
        <f>" ngày "&amp;TEXT(VLOOKUP(ROW(),KSHT,'Merge-PATC'!B$2,0),"dd")&amp;" tháng "&amp;TEXT(VLOOKUP(ROW(),KSHT,'Merge-PATC'!B$2,0),"MM")&amp;" năm "&amp;TEXT(VLOOKUP(ROW(),KSHT,'Merge-PATC'!B$2,0),"yyyy")</f>
        <v xml:space="preserve"> ngày 19 tháng 08 năm 2020</v>
      </c>
      <c r="C24" t="str">
        <f>VLOOKUP(ROW(),KSHT,'Merge-PATC'!C$2,0)</f>
        <v>Cấy TBA Suối Râm 7A (1x75kVA) tại trụ trung thế 017 nhánh rẽ Suối Râm 7A, tách 1 phần lưới hạ thế từ TBA Suối Râm 7 sang nhận điện TBA Suối Râm 7A</v>
      </c>
      <c r="D24" t="str">
        <f>VLOOKUP(ROW(),KSHT,'Merge-PATC'!D$2,0)</f>
        <v>Lưới điện trung hạ thế thuộc nhánh rẽ Suối Râm 7A</v>
      </c>
      <c r="E24" t="str">
        <f>VLOOKUP(ROW(),KSHT,'Merge-PATC'!E$2,0)</f>
        <v>Cắt 1xFCO nhánh rẽ Suối Râm 7A
Tiếp địa trụ trung thế 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2020-10-16T08:36:44Z</dcterms:modified>
</cp:coreProperties>
</file>