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/>
  </bookViews>
  <sheets>
    <sheet name="QuyetToanKLA" sheetId="1" r:id="rId1"/>
    <sheet name="NhapThua" sheetId="2" r:id="rId2"/>
    <sheet name="KLTang" sheetId="3" r:id="rId3"/>
    <sheet name="KLTang (2)" sheetId="4" r:id="rId4"/>
    <sheet name="KLGiam" sheetId="5" r:id="rId5"/>
    <sheet name="KLGiam (2)" sheetId="6" r:id="rId6"/>
    <sheet name="THPS" sheetId="7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_hsl1">'[2]6.chitiet'!$T$3</definedName>
    <definedName name="__hsl2">'[2]6.chitiet'!$T$2</definedName>
    <definedName name="_Builtin155" hidden="1">#N/A</definedName>
    <definedName name="_Fill" hidden="1">#REF!</definedName>
    <definedName name="_xlnm._FilterDatabase" localSheetId="4" hidden="1">KLGiam!$A$5:$N$130</definedName>
    <definedName name="_xlnm._FilterDatabase" localSheetId="5" hidden="1">'KLGiam (2)'!$A$5:$N$130</definedName>
    <definedName name="_xlnm._FilterDatabase" localSheetId="2" hidden="1">KLTang!$A$5:$N$55</definedName>
    <definedName name="_xlnm._FilterDatabase" localSheetId="3" hidden="1">'KLTang (2)'!$A$5:$N$54</definedName>
    <definedName name="_xlnm._FilterDatabase" localSheetId="0" hidden="1">QuyetToanKLA!$C$6:$T$96</definedName>
    <definedName name="_Key1" hidden="1">#REF!</definedName>
    <definedName name="_Key2" hidden="1">#REF!</definedName>
    <definedName name="_KTV122" hidden="1">[3]LUONG!$H$129</definedName>
    <definedName name="_KTV222" hidden="1">[3]LUONG!$H$130</definedName>
    <definedName name="_LX114" hidden="1">[3]LUONG!$H$85</definedName>
    <definedName name="_LX124" hidden="1">[3]LUONG!$H$86</definedName>
    <definedName name="_LX134" hidden="1">[3]LUONG!$H$87</definedName>
    <definedName name="_LX144" hidden="1">[3]LUONG!$H$88</definedName>
    <definedName name="_LX214" hidden="1">[3]LUONG!$H$95</definedName>
    <definedName name="_LX224" hidden="1">[3]LUONG!$H$96</definedName>
    <definedName name="_LX234" hidden="1">[3]LUONG!$H$97</definedName>
    <definedName name="_LX244" hidden="1">[3]LUONG!$H$98</definedName>
    <definedName name="_LX314" hidden="1">[3]LUONG!$H$105</definedName>
    <definedName name="_LX324" hidden="1">[3]LUONG!$H$106</definedName>
    <definedName name="_LX334" hidden="1">[3]LUONG!$H$107</definedName>
    <definedName name="_LX344" hidden="1">[3]LUONG!$H$108</definedName>
    <definedName name="_MT12" hidden="1">[3]LUONG!$H$131</definedName>
    <definedName name="_MT22" hidden="1">[3]LUONG!$H$132</definedName>
    <definedName name="_NC12" hidden="1">[3]LUONG!$C$15</definedName>
    <definedName name="_NC13" hidden="1">[3]LUONG!$C$18</definedName>
    <definedName name="_NC14" hidden="1">[3]LUONG!$C$22</definedName>
    <definedName name="_NC15" hidden="1">[3]LUONG!$C$25</definedName>
    <definedName name="_NC16" hidden="1">[3]LUONG!$C$27</definedName>
    <definedName name="_NC17" hidden="1">[3]LUONG!$C$29</definedName>
    <definedName name="_NC22" hidden="1">[3]LUONG!$C$34</definedName>
    <definedName name="_NC23" hidden="1">[3]LUONG!$C$37</definedName>
    <definedName name="_NC24" hidden="1">[3]LUONG!$C$41</definedName>
    <definedName name="_NC25" hidden="1">[3]LUONG!$C$44</definedName>
    <definedName name="_NC26" hidden="1">[3]LUONG!$C$46</definedName>
    <definedName name="_NC27" hidden="1">[3]LUONG!$C$48</definedName>
    <definedName name="_Order1" hidden="1">255</definedName>
    <definedName name="_Order2" hidden="1">255</definedName>
    <definedName name="_Sort" hidden="1">#REF!</definedName>
    <definedName name="_TM107" hidden="1">[3]LUONG!$H$71</definedName>
    <definedName name="_TM207" hidden="1">[3]LUONG!$H$72</definedName>
    <definedName name="_TM24" hidden="1">[3]LUONG!$H$136</definedName>
    <definedName name="_TM307" hidden="1">[3]LUONG!$H$74</definedName>
    <definedName name="_TM34" hidden="1">[3]LUONG!$H$134</definedName>
    <definedName name="_TM407" hidden="1">[3]LUONG!$H$76</definedName>
    <definedName name="_TM44" hidden="1">[3]LUONG!$H$133</definedName>
    <definedName name="_TM507" hidden="1">[3]LUONG!$H$77</definedName>
    <definedName name="_TM607" hidden="1">[3]LUONG!$H$78</definedName>
    <definedName name="_TM707" hidden="1">[3]LUONG!$H$79</definedName>
    <definedName name="_TP112" hidden="1">[3]LUONG!$H$125</definedName>
    <definedName name="_TP122" hidden="1">[3]LUONG!$H$126</definedName>
    <definedName name="_TP212" hidden="1">[3]LUONG!$H$127</definedName>
    <definedName name="_TT24" hidden="1">[3]LUONG!$H$141</definedName>
    <definedName name="_TT34" hidden="1">[3]LUONG!$H$142</definedName>
    <definedName name="_TT44" hidden="1">[3]LUONG!$H$143</definedName>
    <definedName name="_TTR12" hidden="1">[3]LUONG!$H$123</definedName>
    <definedName name="_TTR22" hidden="1">[3]LUONG!$H$124</definedName>
    <definedName name="BAC3.0">[2]DG!$K$8</definedName>
    <definedName name="BAC3.01">[2]DG!$K$9</definedName>
    <definedName name="BAC3.5">[2]DG!$K$10</definedName>
    <definedName name="BAC3.51">[2]DG!$L$9</definedName>
    <definedName name="BAC4.0">[2]DG!$K$11</definedName>
    <definedName name="BAC4.01">[2]DG!$M$9</definedName>
    <definedName name="BAC4.5">[2]DG!$K$12</definedName>
    <definedName name="BAC5.0">[2]DG!$K$13</definedName>
    <definedName name="BK1P">[4]PP1P!$B$4:$DA$73</definedName>
    <definedName name="BK3P">[4]PP3P!$B$5:$FT$227</definedName>
    <definedName name="BKHT">[4]PPHT!$B$5:$CC$39</definedName>
    <definedName name="BTLT1pm">[5]pp1p!$I$5:$L$142</definedName>
    <definedName name="BTLT3p1m">[5]pp3p1m!$O$8:$X$421</definedName>
    <definedName name="BTLT3pm">'[5]pp3p2m '!$I$6:$L$82</definedName>
    <definedName name="BTLTct">[5]pp_NC!$N$5:$W$184</definedName>
    <definedName name="BTLTHTCS">[5]PPHTCS!$M$5:$Q$69</definedName>
    <definedName name="BTLTHTDL">[5]ppht!$S$6:$W$1056</definedName>
    <definedName name="BTLTHTHH">[5]ppht!$S$6:$W$1058</definedName>
    <definedName name="CA" hidden="1">"ca"</definedName>
    <definedName name="Cancunangluong" hidden="1">#REF!</definedName>
    <definedName name="Cancunhienlieu" hidden="1">#REF!</definedName>
    <definedName name="capdat">[2]Solieu!$F$23</definedName>
    <definedName name="capdienap" hidden="1">#REF!</definedName>
    <definedName name="Cau10T">[2]DG!$L$764</definedName>
    <definedName name="cau5T">[2]DG!$L$763</definedName>
    <definedName name="CG" hidden="1">"công"</definedName>
    <definedName name="chang1pm">[5]pp1p!$AJ$5:$AU$142</definedName>
    <definedName name="chang3p1m">[5]pp3p1m!$BO$8:$CC$430</definedName>
    <definedName name="chang3pm">'[5]pp3p2m '!$AO$6:$BA$82</definedName>
    <definedName name="changct">[5]pp_NC!$BB$5:$BP$184</definedName>
    <definedName name="changHTDL">[5]ppht!$BA$6:$BI$1056</definedName>
    <definedName name="changHTHH">[5]ppht!$BA$6:$BI$1058</definedName>
    <definedName name="clvc">[2]vc!$E$1</definedName>
    <definedName name="CLVC3">0.1</definedName>
    <definedName name="CONCN">'[2]12.TNHC'!$O$48</definedName>
    <definedName name="CPDP">[2]Solieu!$F$25</definedName>
    <definedName name="CPHOTLINE">'[4]17.TH-HOTLINE'!$A$4:$F$160</definedName>
    <definedName name="CPTN">'[4]9.CPTN'!$B$5:$G$351</definedName>
    <definedName name="CPVCDD">'[4]13.VCDD'!$B$8:$G$311</definedName>
    <definedName name="CTDD">'[4]5.CT-DD'!$A$4:$AG$1424</definedName>
    <definedName name="CTTBA">'[4]7.CT-TBA'!$A$25:$V$1411</definedName>
    <definedName name="DAOTD">'[4]7.CT-TBA'!$G$5</definedName>
    <definedName name="DAYDIEN">'[2]12.TNHC'!$O$47</definedName>
    <definedName name="DCNC">'[4]SO LIEU'!$M$15</definedName>
    <definedName name="DCNC_T">'[4]SO LIEU'!$M$16</definedName>
    <definedName name="DGHOTLINE">'[4]18.CT-HOTLINE'!$B$8:$T$287</definedName>
    <definedName name="DGMTC">[4]DG!$V$4:$AD$31</definedName>
    <definedName name="DGNC">[4]DG!$P$11:$T$76</definedName>
    <definedName name="dgth">'[2]6.chitiet'!$A$13:$Y$2623</definedName>
    <definedName name="DGTN">'[4]10.TNTB'!$U$286:$AE$346</definedName>
    <definedName name="dgvc">[2]vc!$A$14:$J$29</definedName>
    <definedName name="DGVCDD">'[4]13.VCDD'!$K$313:$O$365</definedName>
    <definedName name="DIEN">'[2]12.TNHC'!$O$44</definedName>
    <definedName name="diezel" hidden="1">#REF!</definedName>
    <definedName name="DIFF" hidden="1">"khác"</definedName>
    <definedName name="Document_array">{"Thuxm2.xls","Sheet1"}</definedName>
    <definedName name="DON_giA">'[6]DON GIA CAN THO'!$A$4:$F$196</definedName>
    <definedName name="DonGia">[1]DG!$A:$J</definedName>
    <definedName name="dongia1">[2]DG!$A$4:$I$1584</definedName>
    <definedName name="DSPK3p1m">'[2]6.chitiet'!$B$1811:$G$2001</definedName>
    <definedName name="DSPKhtdl">'[2]6.chitiet'!$B$2100:$G$2318</definedName>
    <definedName name="DSTD_Clear">#N/A</definedName>
    <definedName name="DTDIA1">'[4]7.CT-TBA'!$Q$232:$Q$233</definedName>
    <definedName name="DTR1P">'[7]7.CT-TBA'!$D$8</definedName>
    <definedName name="DTR3P">'[7]7.CT-TBA'!$D$9</definedName>
    <definedName name="EI" hidden="1">"8"</definedName>
    <definedName name="ggft">#N/A</definedName>
    <definedName name="GIA" hidden="1">"GIA"</definedName>
    <definedName name="GiaDau" hidden="1">#REF!</definedName>
    <definedName name="GiadauH" hidden="1">#REF!</definedName>
    <definedName name="GiaDien" hidden="1">#REF!</definedName>
    <definedName name="GiaMazut" hidden="1">#REF!</definedName>
    <definedName name="GiaXang" hidden="1">#REF!</definedName>
    <definedName name="GIEL">'[2]12.TNHC'!$O$49</definedName>
    <definedName name="GNS0">'[2]12.TNHC'!$O$41</definedName>
    <definedName name="GTDD">'[4]4.GT'!$A$8:$R$1002</definedName>
    <definedName name="HBCA">'[2]12.TNHC'!$L$52</definedName>
    <definedName name="HBDL">'[2]12.TNHC'!$O$53</definedName>
    <definedName name="Heä_soá_laép_xaø_H">1.7</definedName>
    <definedName name="Hinh_thuc">"bangtra"</definedName>
    <definedName name="hoan">'[2]12.TNHC'!$M$10</definedName>
    <definedName name="HopDong">[1]DonGiaHD!$A:$P</definedName>
    <definedName name="HpD" hidden="1">#REF!</definedName>
    <definedName name="HpK" hidden="1">#REF!</definedName>
    <definedName name="HpX" hidden="1">#REF!</definedName>
    <definedName name="HpZ" hidden="1">'[3]GIA CA MAY'!$H$19</definedName>
    <definedName name="HSCT3">0.1</definedName>
    <definedName name="hsdc">'[2]6.chitiet'!$F$3</definedName>
    <definedName name="hsdn">'[2]6.chitiet'!$W$2</definedName>
    <definedName name="hshc">[2]Solieu!$Q$21</definedName>
    <definedName name="HSI" hidden="1">1.8857</definedName>
    <definedName name="HSII" hidden="1">1.8255</definedName>
    <definedName name="HSIII" hidden="1">1.7333</definedName>
    <definedName name="HSIV" hidden="1">1.665</definedName>
    <definedName name="hskd">'[2]6.chitiet'!$F$4</definedName>
    <definedName name="hskk">[4]VCTC!$E$2</definedName>
    <definedName name="hsks">[2]Solieu!$Q$24</definedName>
    <definedName name="hslm">'[2]6.chitiet'!$T$4</definedName>
    <definedName name="hslnt">[2]Solieu!$F$24</definedName>
    <definedName name="hslx">'[2]6.chitiet'!$F$1</definedName>
    <definedName name="HSQD">[2]DG!$L$1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KhoiLuongVT">'[1]NT-VT'!$A:$N</definedName>
    <definedName name="KLDD">'[4]5.CT-DD'!$AJ$5:$AV$8</definedName>
    <definedName name="KLTH1pm">'[2]5.GT'!$A$325:$F$401</definedName>
    <definedName name="KLTH3p1m">'[2]5.GT'!$A$206:$F$324</definedName>
    <definedName name="KLTH3pct">'[2]5.GT'!$A$10:$F$109</definedName>
    <definedName name="KLTHhtdl">'[2]5.GT'!$A$472:$F$536</definedName>
    <definedName name="KLTHhthh">'[2]5.GT'!$A$404:$F$470</definedName>
    <definedName name="KS" hidden="1">"ks"</definedName>
    <definedName name="KS3.0">'[2]12.TNHC'!$M$8</definedName>
    <definedName name="KS4.0">'[2]12.TNHC'!$M$10</definedName>
    <definedName name="kwh" hidden="1">#REF!</definedName>
    <definedName name="ld">[2]DG!$F$95</definedName>
    <definedName name="ldl">[2]DG!$F$96</definedName>
    <definedName name="ldt">[2]DG!$F$94</definedName>
    <definedName name="LDTB">'[4]8.LD-TB'!$A$6:$F$350</definedName>
    <definedName name="Lmk">[4]DG!$H$2</definedName>
    <definedName name="LoaiCT" hidden="1">#REF!</definedName>
    <definedName name="LTT" hidden="1">#REF!</definedName>
    <definedName name="LuongHTXL" hidden="1">[3]LUONG!$A$13:$H$143</definedName>
    <definedName name="LuongPTthuy" hidden="1">[3]LUONG!$B$123:$H$143</definedName>
    <definedName name="LuongTho" hidden="1">[3]LUONG!$B$147:$H$301</definedName>
    <definedName name="LvI" hidden="1">#REF!</definedName>
    <definedName name="LvII" hidden="1">#REF!</definedName>
    <definedName name="LvIII" hidden="1">#REF!</definedName>
    <definedName name="LvIV" hidden="1">#REF!</definedName>
    <definedName name="MDDTMC">'[2]12.TNHC'!$O$55</definedName>
    <definedName name="MDTD">'[2]12.TNHC'!$O$50</definedName>
    <definedName name="MDTX">'[2]12.TNHC'!$O$51</definedName>
    <definedName name="MEGOM">'[2]12.TNHC'!$L$51</definedName>
    <definedName name="MGM">'[2]12.TNHC'!$O$52</definedName>
    <definedName name="MK" hidden="1">"Máy khác"</definedName>
    <definedName name="mong1pm">[5]pp1p!$M$5:$AI$142</definedName>
    <definedName name="mong3p1m">[5]pp3p1m!$Y$8:$BN$421</definedName>
    <definedName name="mong3pm">'[5]pp3p2m '!$M$6:$AN$82</definedName>
    <definedName name="mongct">[5]pp_NC!$X$5:$BA$184</definedName>
    <definedName name="mongHTCS">[5]PPHTCS!$R$5:$Y$69</definedName>
    <definedName name="mongHTDL">[5]ppht!$X$6:$AZ$1056</definedName>
    <definedName name="mongHTHH">[5]ppht!$X$6:$AZ$1058</definedName>
    <definedName name="mongneo1pm">[5]pp1p!$AV$5:$BA$142</definedName>
    <definedName name="mongneo3p1m">[5]pp3p1m!$CD$8:$CO$421</definedName>
    <definedName name="mongneo3pm">'[5]pp3p2m '!$BB$6:$BN$82</definedName>
    <definedName name="mongneoct">[5]pp_NC!$BQ$5:$CB$184</definedName>
    <definedName name="mongneoHTDL">[5]ppht!$BJ$6:$BS$1056</definedName>
    <definedName name="mongneoHTHH">[5]ppht!$BJ$6:$BS$1058</definedName>
    <definedName name="MRD">[2]DG!$L$766</definedName>
    <definedName name="MTC" hidden="1">"Máy thi công"</definedName>
    <definedName name="MTCCS">[2]Solieu!$Q$20</definedName>
    <definedName name="MTCDD">[2]Solieu!$Q$13</definedName>
    <definedName name="MTCTBA">[2]Solieu!$Q$15</definedName>
    <definedName name="MTCTN">[2]Solieu!$Q$18</definedName>
    <definedName name="nangluong" hidden="1">#REF!</definedName>
    <definedName name="NCCS">[2]Solieu!$Q$19</definedName>
    <definedName name="NCDD">[2]Solieu!$Q$12</definedName>
    <definedName name="NCTBA">[2]Solieu!$Q$14</definedName>
    <definedName name="NCTL">'[4]11.CP-VTTH'!$B$7:$N$576</definedName>
    <definedName name="NCTN">[2]Solieu!$Q$17</definedName>
    <definedName name="ngay" hidden="1">[3]LUONG!$F$9</definedName>
    <definedName name="Nhienlieu" hidden="1">#REF!</definedName>
    <definedName name="nI" hidden="1">"ncI"</definedName>
    <definedName name="nII" hidden="1">"ncII"</definedName>
    <definedName name="PER" hidden="1">"%"</definedName>
    <definedName name="PhieuXuat">[1]PXVT!$A:$T</definedName>
    <definedName name="_xlnm.Print_Area" localSheetId="4">KLGiam!$C$1:$K$148</definedName>
    <definedName name="_xlnm.Print_Area" localSheetId="5">'KLGiam (2)'!$C$1:$K$148</definedName>
    <definedName name="_xlnm.Print_Area" localSheetId="2">KLTang!$C$1:$K$73</definedName>
    <definedName name="_xlnm.Print_Area" localSheetId="3">'KLTang (2)'!$C$1:$K$72</definedName>
    <definedName name="_xlnm.Print_Area" localSheetId="1">NhapThua!$C$1:$J$38</definedName>
    <definedName name="_xlnm.Print_Area" localSheetId="0">QuyetToanKLA!$C$1:$S$52</definedName>
    <definedName name="_xlnm.Print_Area" localSheetId="6">THPS!$A$1:$G$31</definedName>
    <definedName name="_xlnm.Print_Titles" localSheetId="4">KLGiam!$4:$5</definedName>
    <definedName name="_xlnm.Print_Titles" localSheetId="5">'KLGiam (2)'!$4:$5</definedName>
    <definedName name="_xlnm.Print_Titles" localSheetId="2">KLTang!$4:$5</definedName>
    <definedName name="_xlnm.Print_Titles" localSheetId="3">'KLTang (2)'!$4:$5</definedName>
    <definedName name="_xlnm.Print_Titles" localSheetId="1">NhapThua!$15:$15</definedName>
    <definedName name="_xlnm.Print_Titles" localSheetId="0">QuyetToanKLA!$5:$6</definedName>
    <definedName name="PtichDTL">#N/A</definedName>
    <definedName name="rate">14000</definedName>
    <definedName name="slBTLT1pm">[5]pp1p!$I$142:$L$142</definedName>
    <definedName name="slBTLT3p1m">[5]pp3p1m!$O$421:$X$421</definedName>
    <definedName name="slBTLT3pm">'[5]pp3p2m '!$I$82:$L$82</definedName>
    <definedName name="slBTLTct">[5]pp_NC!$N$95:$W$95</definedName>
    <definedName name="slBTLTHTCS">[5]PPHTCS!$M$69:$Q$69</definedName>
    <definedName name="slBTLTHTDL">[5]ppht!$S$1056:$W$1056</definedName>
    <definedName name="slBTLTHTHH">[5]ppht!$S$1058:$W$1058</definedName>
    <definedName name="slchang1pm">[5]pp1p!$AJ$142:$AU$142</definedName>
    <definedName name="slchang3p1m">[5]pp3p1m!$BO$421:$CC$421</definedName>
    <definedName name="slchang3pm">'[5]pp3p2m '!$AO$82:$BA$82</definedName>
    <definedName name="slchangct">[5]pp_NC!$BB$184:$BP$184</definedName>
    <definedName name="slchangHTDL">[5]ppht!$BA$1056:$BI$1056</definedName>
    <definedName name="slchangHTHH">[5]ppht!$BA$1058:$BI$1058</definedName>
    <definedName name="slmong1pm">[5]pp1p!$M$142:$AI$142</definedName>
    <definedName name="slmong3p1m">[5]pp3p1m!$Y$421:$BN$421</definedName>
    <definedName name="slmong3pm">'[5]pp3p2m '!$M$82:$AN$82</definedName>
    <definedName name="slmongct">[5]pp_NC!$X$95:$BA$95</definedName>
    <definedName name="slmongHTCS">[5]PPHTCS!$R$69:$Y$69</definedName>
    <definedName name="slmongHTDL">[5]ppht!$X$1056:$AZ$1056</definedName>
    <definedName name="slmongHTHH">[5]ppht!$X$1058:$AZ$1058</definedName>
    <definedName name="slmongneo1pm">[5]pp1p!$AV$142:$BA$142</definedName>
    <definedName name="slmongneo3p1m">[5]pp3p1m!$CD$421:$CO$421</definedName>
    <definedName name="slmongneo3pm">'[5]pp3p2m '!$BB$82:$BN$82</definedName>
    <definedName name="slmongneoct">[5]pp_NC!$BQ$95:$CB$95</definedName>
    <definedName name="slmongneoHTDL">[5]ppht!$BJ$1056:$BS$1056</definedName>
    <definedName name="slmongneoHTHH">[5]ppht!$BJ$1058:$BS$1058</definedName>
    <definedName name="sltdll1pm">[5]pp1p!$BB$142:$BD$142</definedName>
    <definedName name="sltdll3p1m">[5]pp3p1m!$CP$421:$CX$421</definedName>
    <definedName name="sltdll3pm">'[5]pp3p2m '!$BO$82:$BR$82</definedName>
    <definedName name="sltdllct">[5]pp_NC!$CC$184:$CH$184</definedName>
    <definedName name="sltdllHTCS">[5]PPHTCS!$AE$69:$AH$69</definedName>
    <definedName name="sltdllHTDL">[5]ppht!$BT$1056:$BX$1056</definedName>
    <definedName name="sltdllHTHH">[5]ppht!$BT$1058:$BX$1058</definedName>
    <definedName name="SLVTTBA">'[2]BK TBA'!$A$5:$CN$168</definedName>
    <definedName name="slxa1pm">[5]pp1p!$BE$142:$BN$142</definedName>
    <definedName name="slxa3p1m">[5]pp3p1m!$CY$421:$EI$421</definedName>
    <definedName name="slxa3pm">'[5]pp3p2m '!$BS$82:$CM$82</definedName>
    <definedName name="slxact">[5]pp_NC!$CI$184:$DE$184</definedName>
    <definedName name="SV" hidden="1">"7"</definedName>
    <definedName name="T1P100">'[4]7.CT-TBA'!$B$7</definedName>
    <definedName name="T1P25">'[4]7.CT-TBA'!$B$3</definedName>
    <definedName name="T1P2X25">'[7]7.CT-TBA'!$B$8</definedName>
    <definedName name="T1P2X375">'[7]7.CT-TBA'!$B$9</definedName>
    <definedName name="T1P375">'[4]7.CT-TBA'!$B$4</definedName>
    <definedName name="T1P50">'[4]7.CT-TBA'!$B$5</definedName>
    <definedName name="T1P75">'[4]7.CT-TBA'!$B$6</definedName>
    <definedName name="T3P160N">'[7]7.CT-TBA'!$B$16</definedName>
    <definedName name="T3P250">'[4]7.CT-TBA'!$B$14</definedName>
    <definedName name="TANL">[4]DG!$F$79</definedName>
    <definedName name="TANN">[4]DG!$F$78</definedName>
    <definedName name="tbtba">'[2]8.CT_tram'!$B$19:$R$235</definedName>
    <definedName name="tdll1pm">[5]pp1p!$BB$4:$BD$142</definedName>
    <definedName name="tdll3p1m">[5]pp3p1m!$CP$7:$CX$421</definedName>
    <definedName name="tdll3pm">'[5]pp3p2m '!$BO$5:$BR$82</definedName>
    <definedName name="tdllct">[5]pp_NC!$CC$4:$CH$184</definedName>
    <definedName name="tdllHTCS">[5]PPHTCS!$AE$4:$AH$69</definedName>
    <definedName name="tdllHTDL">[5]ppht!$BT$5:$BX$1056</definedName>
    <definedName name="tdllHTHH">[5]ppht!$BT$5:$BX$1058</definedName>
    <definedName name="TDTR1P">'[4]7.CT-TBA'!$G$2</definedName>
    <definedName name="TDTR3P">'[4]7.CT-TBA'!$G$3</definedName>
    <definedName name="ThiCong">[1]ChiTietDuToan!$C:$M</definedName>
    <definedName name="TienLuong">'[2]10. ThuHoiVT'!$U$12:$X$124</definedName>
    <definedName name="TNTB">'[4]10.TNTB'!$B$8:$L$277</definedName>
    <definedName name="Toi5T">[2]DG!$L$767</definedName>
    <definedName name="TR3X100">'[4]7.CT-TBA'!$B$12</definedName>
    <definedName name="TR3X25">'[4]7.CT-TBA'!$B$8</definedName>
    <definedName name="TR3X375">'[4]7.CT-TBA'!$B$9</definedName>
    <definedName name="TR3X50">'[4]7.CT-TBA'!$B$10</definedName>
    <definedName name="TR3X75">'[4]7.CT-TBA'!$B$11</definedName>
    <definedName name="TRNC100">'[7]7.CT-TBA'!$D$5</definedName>
    <definedName name="TRNC2X100">'[7]7.CT-TBA'!$D$7</definedName>
    <definedName name="TRNC2X375">'[7]7.CT-TBA'!$D$4</definedName>
    <definedName name="TRNC2X75">'[7]7.CT-TBA'!$D$6</definedName>
    <definedName name="TRNC3X50">'[4]7.CT-TBA'!$D$3</definedName>
    <definedName name="TXe">[2]DG!$K$14</definedName>
    <definedName name="USD">[2]Solieu!$Q$22</definedName>
    <definedName name="VAÄT_LIEÄU">"ATRAM"</definedName>
    <definedName name="VLK" hidden="1">"Vật liệu khác"</definedName>
    <definedName name="Vung" hidden="1">#REF!</definedName>
    <definedName name="wrn.chi._.tiÆt." hidden="1">{#N/A,#N/A,FALSE,"Chi tiÆt"}</definedName>
    <definedName name="xa1pm">[5]pp1p!$BE$5:$BN$142</definedName>
    <definedName name="xa3p1m">[5]pp3p1m!$CY$8:$EI$421</definedName>
    <definedName name="xa3pm">'[5]pp3p2m '!$BS$6:$CM$82</definedName>
    <definedName name="xact">[5]pp_NC!$CI$5:$DE$184</definedName>
    <definedName name="XCCT">0.5</definedName>
    <definedName name="XENANG">[2]DG!$L$765</definedName>
    <definedName name="XLDD">'[4]3.XL-DD'!$B$8:$I$215</definedName>
    <definedName name="XLTBA">'[4]6.XL-TR'!$B$5:$I$212</definedName>
    <definedName name="Z_4DE83ABE_A74B_4828_BDA1_9398B70F0243_.wvu.Cols" localSheetId="4" hidden="1">KLGiam!$I:$J</definedName>
    <definedName name="Z_4DE83ABE_A74B_4828_BDA1_9398B70F0243_.wvu.Cols" localSheetId="2" hidden="1">KLTang!$I:$J</definedName>
    <definedName name="Z_4DE83ABE_A74B_4828_BDA1_9398B70F0243_.wvu.Cols" localSheetId="0" hidden="1">QuyetToanKLA!$I:$J</definedName>
    <definedName name="Z_4DE83ABE_A74B_4828_BDA1_9398B70F0243_.wvu.FilterData" localSheetId="4" hidden="1">KLGiam!$A$5:$N$130</definedName>
    <definedName name="Z_4DE83ABE_A74B_4828_BDA1_9398B70F0243_.wvu.FilterData" localSheetId="5" hidden="1">'KLGiam (2)'!$A$5:$N$79</definedName>
    <definedName name="Z_4DE83ABE_A74B_4828_BDA1_9398B70F0243_.wvu.FilterData" localSheetId="2" hidden="1">KLTang!$A$5:$N$32</definedName>
    <definedName name="Z_4DE83ABE_A74B_4828_BDA1_9398B70F0243_.wvu.FilterData" localSheetId="3" hidden="1">'KLTang (2)'!$A$5:$N$19</definedName>
    <definedName name="Z_4DE83ABE_A74B_4828_BDA1_9398B70F0243_.wvu.FilterData" localSheetId="0" hidden="1">QuyetToanKLA!$C$6:$T$96</definedName>
    <definedName name="Z_4DE83ABE_A74B_4828_BDA1_9398B70F0243_.wvu.PrintArea" localSheetId="4" hidden="1">KLGiam!$C$1:$K$130</definedName>
    <definedName name="Z_4DE83ABE_A74B_4828_BDA1_9398B70F0243_.wvu.PrintArea" localSheetId="5" hidden="1">'KLGiam (2)'!$C$1:$K$79</definedName>
    <definedName name="Z_4DE83ABE_A74B_4828_BDA1_9398B70F0243_.wvu.PrintArea" localSheetId="2" hidden="1">KLTang!$C$1:$K$32</definedName>
    <definedName name="Z_4DE83ABE_A74B_4828_BDA1_9398B70F0243_.wvu.PrintArea" localSheetId="3" hidden="1">'KLTang (2)'!$C$1:$K$37</definedName>
    <definedName name="Z_4DE83ABE_A74B_4828_BDA1_9398B70F0243_.wvu.PrintArea" localSheetId="1" hidden="1">NhapThua!$C$1:$J$38</definedName>
    <definedName name="Z_4DE83ABE_A74B_4828_BDA1_9398B70F0243_.wvu.PrintArea" localSheetId="0" hidden="1">QuyetToanKLA!$C:$S</definedName>
    <definedName name="Z_4DE83ABE_A74B_4828_BDA1_9398B70F0243_.wvu.PrintArea" localSheetId="6" hidden="1">THPS!$A$1:$G$14</definedName>
    <definedName name="Z_4DE83ABE_A74B_4828_BDA1_9398B70F0243_.wvu.PrintTitles" localSheetId="4" hidden="1">KLGiam!$4:$5</definedName>
    <definedName name="Z_4DE83ABE_A74B_4828_BDA1_9398B70F0243_.wvu.PrintTitles" localSheetId="5" hidden="1">'KLGiam (2)'!$4:$5</definedName>
    <definedName name="Z_4DE83ABE_A74B_4828_BDA1_9398B70F0243_.wvu.PrintTitles" localSheetId="2" hidden="1">KLTang!$4:$5</definedName>
    <definedName name="Z_4DE83ABE_A74B_4828_BDA1_9398B70F0243_.wvu.PrintTitles" localSheetId="3" hidden="1">'KLTang (2)'!$4:$5</definedName>
    <definedName name="Z_4DE83ABE_A74B_4828_BDA1_9398B70F0243_.wvu.PrintTitles" localSheetId="1" hidden="1">NhapThua!$15:$15</definedName>
    <definedName name="Z_4DE83ABE_A74B_4828_BDA1_9398B70F0243_.wvu.PrintTitles" localSheetId="0" hidden="1">QuyetToanKLA!$5:$6</definedName>
    <definedName name="Z_4DE83ABE_A74B_4828_BDA1_9398B70F0243_.wvu.Rows" localSheetId="4" hidden="1">KLGiam!$29:$30,KLGiam!#REF!,KLGiam!#REF!</definedName>
    <definedName name="Z_4DE83ABE_A74B_4828_BDA1_9398B70F0243_.wvu.Rows" localSheetId="5" hidden="1">'KLGiam (2)'!$28:$29,'KLGiam (2)'!$64:$64,'KLGiam (2)'!#REF!,'KLGiam (2)'!#REF!</definedName>
    <definedName name="Z_4DE83ABE_A74B_4828_BDA1_9398B70F0243_.wvu.Rows" localSheetId="2" hidden="1">KLTang!$21:$32,KLTang!#REF!</definedName>
    <definedName name="Z_4DE83ABE_A74B_4828_BDA1_9398B70F0243_.wvu.Rows" localSheetId="3" hidden="1">'KLTang (2)'!$19:$19</definedName>
    <definedName name="Z_AB55E406_8F51_45CA_93E6_D8A631ED7648_.wvu.Cols" localSheetId="4" hidden="1">KLGiam!$I:$J</definedName>
    <definedName name="Z_AB55E406_8F51_45CA_93E6_D8A631ED7648_.wvu.Cols" localSheetId="2" hidden="1">KLTang!$I:$J</definedName>
    <definedName name="Z_AB55E406_8F51_45CA_93E6_D8A631ED7648_.wvu.Cols" localSheetId="0" hidden="1">QuyetToanKLA!$I:$J</definedName>
    <definedName name="Z_AB55E406_8F51_45CA_93E6_D8A631ED7648_.wvu.FilterData" localSheetId="4" hidden="1">KLGiam!$A$5:$N$130</definedName>
    <definedName name="Z_AB55E406_8F51_45CA_93E6_D8A631ED7648_.wvu.FilterData" localSheetId="5" hidden="1">'KLGiam (2)'!$A$5:$N$79</definedName>
    <definedName name="Z_AB55E406_8F51_45CA_93E6_D8A631ED7648_.wvu.FilterData" localSheetId="2" hidden="1">KLTang!$A$5:$N$32</definedName>
    <definedName name="Z_AB55E406_8F51_45CA_93E6_D8A631ED7648_.wvu.FilterData" localSheetId="3" hidden="1">'KLTang (2)'!$A$5:$N$19</definedName>
    <definedName name="Z_AB55E406_8F51_45CA_93E6_D8A631ED7648_.wvu.FilterData" localSheetId="0" hidden="1">QuyetToanKLA!$C$6:$T$96</definedName>
    <definedName name="Z_AB55E406_8F51_45CA_93E6_D8A631ED7648_.wvu.PrintArea" localSheetId="4" hidden="1">KLGiam!$C$1:$K$130</definedName>
    <definedName name="Z_AB55E406_8F51_45CA_93E6_D8A631ED7648_.wvu.PrintArea" localSheetId="5" hidden="1">'KLGiam (2)'!$C$1:$K$79</definedName>
    <definedName name="Z_AB55E406_8F51_45CA_93E6_D8A631ED7648_.wvu.PrintArea" localSheetId="2" hidden="1">KLTang!$C$1:$K$32</definedName>
    <definedName name="Z_AB55E406_8F51_45CA_93E6_D8A631ED7648_.wvu.PrintArea" localSheetId="3" hidden="1">'KLTang (2)'!$C$1:$K$37</definedName>
    <definedName name="Z_AB55E406_8F51_45CA_93E6_D8A631ED7648_.wvu.PrintArea" localSheetId="1" hidden="1">NhapThua!$C$1:$J$38</definedName>
    <definedName name="Z_AB55E406_8F51_45CA_93E6_D8A631ED7648_.wvu.PrintArea" localSheetId="0" hidden="1">QuyetToanKLA!$C:$S</definedName>
    <definedName name="Z_AB55E406_8F51_45CA_93E6_D8A631ED7648_.wvu.PrintArea" localSheetId="6" hidden="1">THPS!$A$1:$G$14</definedName>
    <definedName name="Z_AB55E406_8F51_45CA_93E6_D8A631ED7648_.wvu.PrintTitles" localSheetId="4" hidden="1">KLGiam!$4:$5</definedName>
    <definedName name="Z_AB55E406_8F51_45CA_93E6_D8A631ED7648_.wvu.PrintTitles" localSheetId="5" hidden="1">'KLGiam (2)'!$4:$5</definedName>
    <definedName name="Z_AB55E406_8F51_45CA_93E6_D8A631ED7648_.wvu.PrintTitles" localSheetId="2" hidden="1">KLTang!$4:$5</definedName>
    <definedName name="Z_AB55E406_8F51_45CA_93E6_D8A631ED7648_.wvu.PrintTitles" localSheetId="3" hidden="1">'KLTang (2)'!$4:$5</definedName>
    <definedName name="Z_AB55E406_8F51_45CA_93E6_D8A631ED7648_.wvu.PrintTitles" localSheetId="1" hidden="1">NhapThua!$15:$15</definedName>
    <definedName name="Z_AB55E406_8F51_45CA_93E6_D8A631ED7648_.wvu.PrintTitles" localSheetId="0" hidden="1">QuyetToanKLA!$5:$6</definedName>
    <definedName name="Z_AB55E406_8F51_45CA_93E6_D8A631ED7648_.wvu.Rows" localSheetId="4" hidden="1">KLGiam!$29:$30,KLGiam!#REF!,KLGiam!#REF!</definedName>
    <definedName name="Z_AB55E406_8F51_45CA_93E6_D8A631ED7648_.wvu.Rows" localSheetId="5" hidden="1">'KLGiam (2)'!$28:$29,'KLGiam (2)'!$64:$64,'KLGiam (2)'!#REF!,'KLGiam (2)'!#REF!</definedName>
    <definedName name="Z_AB55E406_8F51_45CA_93E6_D8A631ED7648_.wvu.Rows" localSheetId="2" hidden="1">KLTang!$21:$32,KLTang!#REF!</definedName>
    <definedName name="Z_AB55E406_8F51_45CA_93E6_D8A631ED7648_.wvu.Rows" localSheetId="3" hidden="1">'KLTang (2)'!$19:$19</definedName>
    <definedName name="Z_EC23512C_144C_45A4_B885_A0043F0F19E7_.wvu.Cols" localSheetId="4" hidden="1">KLGiam!$I:$J</definedName>
    <definedName name="Z_EC23512C_144C_45A4_B885_A0043F0F19E7_.wvu.Cols" localSheetId="2" hidden="1">KLTang!$I:$J</definedName>
    <definedName name="Z_EC23512C_144C_45A4_B885_A0043F0F19E7_.wvu.Cols" localSheetId="0" hidden="1">QuyetToanKLA!$I:$J</definedName>
    <definedName name="Z_EC23512C_144C_45A4_B885_A0043F0F19E7_.wvu.FilterData" localSheetId="4" hidden="1">KLGiam!$A$5:$N$130</definedName>
    <definedName name="Z_EC23512C_144C_45A4_B885_A0043F0F19E7_.wvu.FilterData" localSheetId="5" hidden="1">'KLGiam (2)'!$A$5:$N$79</definedName>
    <definedName name="Z_EC23512C_144C_45A4_B885_A0043F0F19E7_.wvu.FilterData" localSheetId="2" hidden="1">KLTang!$A$5:$N$32</definedName>
    <definedName name="Z_EC23512C_144C_45A4_B885_A0043F0F19E7_.wvu.FilterData" localSheetId="3" hidden="1">'KLTang (2)'!$A$5:$N$19</definedName>
    <definedName name="Z_EC23512C_144C_45A4_B885_A0043F0F19E7_.wvu.FilterData" localSheetId="0" hidden="1">QuyetToanKLA!$C$6:$T$96</definedName>
    <definedName name="Z_EC23512C_144C_45A4_B885_A0043F0F19E7_.wvu.PrintArea" localSheetId="4" hidden="1">KLGiam!$C$1:$K$130</definedName>
    <definedName name="Z_EC23512C_144C_45A4_B885_A0043F0F19E7_.wvu.PrintArea" localSheetId="5" hidden="1">'KLGiam (2)'!$C$1:$K$79</definedName>
    <definedName name="Z_EC23512C_144C_45A4_B885_A0043F0F19E7_.wvu.PrintArea" localSheetId="2" hidden="1">KLTang!$C$1:$K$32</definedName>
    <definedName name="Z_EC23512C_144C_45A4_B885_A0043F0F19E7_.wvu.PrintArea" localSheetId="3" hidden="1">'KLTang (2)'!$C$1:$K$37</definedName>
    <definedName name="Z_EC23512C_144C_45A4_B885_A0043F0F19E7_.wvu.PrintArea" localSheetId="1" hidden="1">NhapThua!$C$1:$J$38</definedName>
    <definedName name="Z_EC23512C_144C_45A4_B885_A0043F0F19E7_.wvu.PrintArea" localSheetId="0" hidden="1">QuyetToanKLA!$C:$S</definedName>
    <definedName name="Z_EC23512C_144C_45A4_B885_A0043F0F19E7_.wvu.PrintArea" localSheetId="6" hidden="1">THPS!$A$1:$G$14</definedName>
    <definedName name="Z_EC23512C_144C_45A4_B885_A0043F0F19E7_.wvu.PrintTitles" localSheetId="4" hidden="1">KLGiam!$4:$5</definedName>
    <definedName name="Z_EC23512C_144C_45A4_B885_A0043F0F19E7_.wvu.PrintTitles" localSheetId="5" hidden="1">'KLGiam (2)'!$4:$5</definedName>
    <definedName name="Z_EC23512C_144C_45A4_B885_A0043F0F19E7_.wvu.PrintTitles" localSheetId="2" hidden="1">KLTang!$4:$5</definedName>
    <definedName name="Z_EC23512C_144C_45A4_B885_A0043F0F19E7_.wvu.PrintTitles" localSheetId="3" hidden="1">'KLTang (2)'!$4:$5</definedName>
    <definedName name="Z_EC23512C_144C_45A4_B885_A0043F0F19E7_.wvu.PrintTitles" localSheetId="1" hidden="1">NhapThua!$15:$15</definedName>
    <definedName name="Z_EC23512C_144C_45A4_B885_A0043F0F19E7_.wvu.PrintTitles" localSheetId="0" hidden="1">QuyetToanKLA!$5:$6</definedName>
    <definedName name="Z_EC23512C_144C_45A4_B885_A0043F0F19E7_.wvu.Rows" localSheetId="4" hidden="1">KLGiam!$29:$30,KLGiam!#REF!,KLGiam!#REF!</definedName>
    <definedName name="Z_EC23512C_144C_45A4_B885_A0043F0F19E7_.wvu.Rows" localSheetId="5" hidden="1">'KLGiam (2)'!$28:$29,'KLGiam (2)'!$64:$64,'KLGiam (2)'!#REF!,'KLGiam (2)'!#REF!</definedName>
    <definedName name="Z_EC23512C_144C_45A4_B885_A0043F0F19E7_.wvu.Rows" localSheetId="2" hidden="1">KLTang!$21:$32,KLTang!#REF!</definedName>
    <definedName name="Z_EC23512C_144C_45A4_B885_A0043F0F19E7_.wvu.Rows" localSheetId="3" hidden="1">'KLTang (2)'!$19:$19</definedName>
  </definedNames>
  <calcPr calcId="144525"/>
</workbook>
</file>

<file path=xl/calcChain.xml><?xml version="1.0" encoding="utf-8"?>
<calcChain xmlns="http://schemas.openxmlformats.org/spreadsheetml/2006/main">
  <c r="I11" i="7" l="1"/>
  <c r="I12" i="7" s="1"/>
  <c r="A3" i="7"/>
  <c r="A2" i="7"/>
  <c r="G130" i="6"/>
  <c r="F130" i="6"/>
  <c r="H130" i="6" s="1"/>
  <c r="B130" i="6"/>
  <c r="N129" i="6"/>
  <c r="I129" i="6"/>
  <c r="G129" i="6"/>
  <c r="E129" i="6"/>
  <c r="D129" i="6"/>
  <c r="B129" i="6"/>
  <c r="F129" i="6" s="1"/>
  <c r="H129" i="6" s="1"/>
  <c r="N128" i="6"/>
  <c r="I128" i="6" s="1"/>
  <c r="G128" i="6"/>
  <c r="E128" i="6"/>
  <c r="D128" i="6"/>
  <c r="B128" i="6"/>
  <c r="F128" i="6" s="1"/>
  <c r="H128" i="6" s="1"/>
  <c r="G127" i="6"/>
  <c r="F127" i="6"/>
  <c r="H127" i="6" s="1"/>
  <c r="D127" i="6"/>
  <c r="B127" i="6"/>
  <c r="E127" i="6" s="1"/>
  <c r="G126" i="6"/>
  <c r="F126" i="6"/>
  <c r="H126" i="6" s="1"/>
  <c r="E126" i="6"/>
  <c r="B126" i="6"/>
  <c r="G125" i="6"/>
  <c r="B125" i="6"/>
  <c r="F125" i="6" s="1"/>
  <c r="H125" i="6" s="1"/>
  <c r="N124" i="6"/>
  <c r="I124" i="6" s="1"/>
  <c r="G124" i="6"/>
  <c r="E124" i="6"/>
  <c r="D124" i="6"/>
  <c r="B124" i="6"/>
  <c r="F124" i="6" s="1"/>
  <c r="H124" i="6" s="1"/>
  <c r="G123" i="6"/>
  <c r="D123" i="6"/>
  <c r="B123" i="6"/>
  <c r="E123" i="6" s="1"/>
  <c r="G122" i="6"/>
  <c r="E122" i="6"/>
  <c r="B122" i="6"/>
  <c r="F122" i="6" s="1"/>
  <c r="H122" i="6" s="1"/>
  <c r="G121" i="6"/>
  <c r="F121" i="6"/>
  <c r="H121" i="6" s="1"/>
  <c r="E121" i="6"/>
  <c r="D121" i="6"/>
  <c r="B121" i="6"/>
  <c r="N121" i="6" s="1"/>
  <c r="I121" i="6" s="1"/>
  <c r="N120" i="6"/>
  <c r="I120" i="6" s="1"/>
  <c r="G120" i="6"/>
  <c r="E120" i="6"/>
  <c r="D120" i="6"/>
  <c r="B120" i="6"/>
  <c r="F120" i="6" s="1"/>
  <c r="H120" i="6" s="1"/>
  <c r="G119" i="6"/>
  <c r="B119" i="6"/>
  <c r="E119" i="6" s="1"/>
  <c r="G118" i="6"/>
  <c r="C118" i="6"/>
  <c r="B118" i="6"/>
  <c r="F118" i="6" s="1"/>
  <c r="H118" i="6" s="1"/>
  <c r="G117" i="6"/>
  <c r="E117" i="6"/>
  <c r="D117" i="6"/>
  <c r="B117" i="6"/>
  <c r="N117" i="6" s="1"/>
  <c r="I117" i="6" s="1"/>
  <c r="H116" i="6"/>
  <c r="J116" i="6" s="1"/>
  <c r="B116" i="6"/>
  <c r="N116" i="6" s="1"/>
  <c r="I116" i="6" s="1"/>
  <c r="G115" i="6"/>
  <c r="F115" i="6"/>
  <c r="H115" i="6" s="1"/>
  <c r="E115" i="6"/>
  <c r="B115" i="6"/>
  <c r="G114" i="6"/>
  <c r="B114" i="6"/>
  <c r="N113" i="6"/>
  <c r="I113" i="6" s="1"/>
  <c r="G113" i="6"/>
  <c r="E113" i="6"/>
  <c r="D113" i="6"/>
  <c r="B113" i="6"/>
  <c r="F113" i="6" s="1"/>
  <c r="H113" i="6" s="1"/>
  <c r="G112" i="6"/>
  <c r="D112" i="6"/>
  <c r="B112" i="6"/>
  <c r="E112" i="6" s="1"/>
  <c r="G111" i="6"/>
  <c r="B111" i="6"/>
  <c r="E111" i="6" s="1"/>
  <c r="G110" i="6"/>
  <c r="F110" i="6"/>
  <c r="H110" i="6" s="1"/>
  <c r="E110" i="6"/>
  <c r="D110" i="6"/>
  <c r="B110" i="6"/>
  <c r="N110" i="6" s="1"/>
  <c r="I110" i="6" s="1"/>
  <c r="N109" i="6"/>
  <c r="I109" i="6" s="1"/>
  <c r="G109" i="6"/>
  <c r="E109" i="6"/>
  <c r="D109" i="6"/>
  <c r="B109" i="6"/>
  <c r="F109" i="6" s="1"/>
  <c r="G108" i="6"/>
  <c r="B108" i="6"/>
  <c r="G107" i="6"/>
  <c r="F107" i="6"/>
  <c r="B107" i="6"/>
  <c r="N106" i="6"/>
  <c r="I106" i="6" s="1"/>
  <c r="G106" i="6"/>
  <c r="E106" i="6"/>
  <c r="D106" i="6"/>
  <c r="B106" i="6"/>
  <c r="F106" i="6" s="1"/>
  <c r="H106" i="6" s="1"/>
  <c r="N105" i="6"/>
  <c r="M105" i="6"/>
  <c r="I105" i="6"/>
  <c r="H105" i="6"/>
  <c r="G105" i="6"/>
  <c r="E105" i="6"/>
  <c r="D105" i="6"/>
  <c r="B105" i="6"/>
  <c r="F105" i="6" s="1"/>
  <c r="N104" i="6"/>
  <c r="I104" i="6" s="1"/>
  <c r="G104" i="6"/>
  <c r="F104" i="6"/>
  <c r="H104" i="6" s="1"/>
  <c r="M104" i="6" s="1"/>
  <c r="D104" i="6"/>
  <c r="B104" i="6"/>
  <c r="E104" i="6" s="1"/>
  <c r="G103" i="6"/>
  <c r="B103" i="6"/>
  <c r="N102" i="6"/>
  <c r="I102" i="6" s="1"/>
  <c r="G102" i="6"/>
  <c r="F102" i="6"/>
  <c r="H102" i="6" s="1"/>
  <c r="D102" i="6"/>
  <c r="B102" i="6"/>
  <c r="E102" i="6" s="1"/>
  <c r="N101" i="6"/>
  <c r="I101" i="6" s="1"/>
  <c r="H101" i="6"/>
  <c r="G101" i="6"/>
  <c r="E101" i="6"/>
  <c r="D101" i="6"/>
  <c r="B101" i="6"/>
  <c r="F101" i="6" s="1"/>
  <c r="G100" i="6"/>
  <c r="F100" i="6"/>
  <c r="H100" i="6" s="1"/>
  <c r="M100" i="6" s="1"/>
  <c r="D100" i="6"/>
  <c r="B100" i="6"/>
  <c r="E100" i="6" s="1"/>
  <c r="G99" i="6"/>
  <c r="F99" i="6"/>
  <c r="H99" i="6" s="1"/>
  <c r="M99" i="6" s="1"/>
  <c r="E99" i="6"/>
  <c r="B99" i="6"/>
  <c r="N98" i="6"/>
  <c r="I98" i="6" s="1"/>
  <c r="J98" i="6"/>
  <c r="G98" i="6"/>
  <c r="F98" i="6"/>
  <c r="H98" i="6" s="1"/>
  <c r="E98" i="6"/>
  <c r="B98" i="6"/>
  <c r="D98" i="6" s="1"/>
  <c r="N97" i="6"/>
  <c r="I97" i="6" s="1"/>
  <c r="H97" i="6"/>
  <c r="J97" i="6" s="1"/>
  <c r="G97" i="6"/>
  <c r="E97" i="6"/>
  <c r="D97" i="6"/>
  <c r="B97" i="6"/>
  <c r="F97" i="6" s="1"/>
  <c r="G96" i="6"/>
  <c r="B96" i="6"/>
  <c r="G95" i="6"/>
  <c r="D95" i="6"/>
  <c r="B95" i="6"/>
  <c r="N94" i="6"/>
  <c r="I94" i="6"/>
  <c r="H94" i="6"/>
  <c r="G94" i="6"/>
  <c r="E94" i="6"/>
  <c r="D94" i="6"/>
  <c r="B94" i="6"/>
  <c r="F94" i="6" s="1"/>
  <c r="G93" i="6"/>
  <c r="F93" i="6"/>
  <c r="H93" i="6" s="1"/>
  <c r="D93" i="6"/>
  <c r="B93" i="6"/>
  <c r="E93" i="6" s="1"/>
  <c r="G92" i="6"/>
  <c r="F92" i="6"/>
  <c r="H92" i="6" s="1"/>
  <c r="M92" i="6" s="1"/>
  <c r="E92" i="6"/>
  <c r="B92" i="6"/>
  <c r="G91" i="6"/>
  <c r="B91" i="6"/>
  <c r="F91" i="6" s="1"/>
  <c r="H91" i="6" s="1"/>
  <c r="N90" i="6"/>
  <c r="I90" i="6" s="1"/>
  <c r="G90" i="6"/>
  <c r="B90" i="6"/>
  <c r="J89" i="6"/>
  <c r="B89" i="6"/>
  <c r="N89" i="6" s="1"/>
  <c r="I89" i="6" s="1"/>
  <c r="G88" i="6"/>
  <c r="H88" i="6" s="1"/>
  <c r="F88" i="6"/>
  <c r="E88" i="6"/>
  <c r="D88" i="6"/>
  <c r="H87" i="6"/>
  <c r="G87" i="6"/>
  <c r="F87" i="6"/>
  <c r="E87" i="6"/>
  <c r="D87" i="6"/>
  <c r="H86" i="6"/>
  <c r="M86" i="6" s="1"/>
  <c r="G86" i="6"/>
  <c r="F86" i="6"/>
  <c r="E86" i="6"/>
  <c r="D86" i="6"/>
  <c r="G85" i="6"/>
  <c r="F85" i="6"/>
  <c r="H85" i="6" s="1"/>
  <c r="M85" i="6" s="1"/>
  <c r="E85" i="6"/>
  <c r="D85" i="6"/>
  <c r="M84" i="6"/>
  <c r="G84" i="6"/>
  <c r="F84" i="6"/>
  <c r="H84" i="6" s="1"/>
  <c r="E84" i="6"/>
  <c r="D84" i="6"/>
  <c r="G83" i="6"/>
  <c r="F83" i="6"/>
  <c r="H83" i="6" s="1"/>
  <c r="M83" i="6" s="1"/>
  <c r="E83" i="6"/>
  <c r="D83" i="6"/>
  <c r="G82" i="6"/>
  <c r="F82" i="6"/>
  <c r="E82" i="6"/>
  <c r="D82" i="6"/>
  <c r="H81" i="6"/>
  <c r="G81" i="6"/>
  <c r="F81" i="6"/>
  <c r="E81" i="6"/>
  <c r="D81" i="6"/>
  <c r="H80" i="6"/>
  <c r="G80" i="6"/>
  <c r="F80" i="6"/>
  <c r="E80" i="6"/>
  <c r="D80" i="6"/>
  <c r="L79" i="6"/>
  <c r="G79" i="6"/>
  <c r="F79" i="6"/>
  <c r="E79" i="6"/>
  <c r="D79" i="6"/>
  <c r="N78" i="6"/>
  <c r="M78" i="6"/>
  <c r="L78" i="6"/>
  <c r="I78" i="6"/>
  <c r="H78" i="6"/>
  <c r="J78" i="6" s="1"/>
  <c r="G78" i="6"/>
  <c r="F78" i="6"/>
  <c r="E78" i="6"/>
  <c r="D78" i="6"/>
  <c r="B78" i="6"/>
  <c r="L77" i="6"/>
  <c r="G77" i="6"/>
  <c r="H77" i="6" s="1"/>
  <c r="F77" i="6"/>
  <c r="E77" i="6"/>
  <c r="D77" i="6"/>
  <c r="L76" i="6"/>
  <c r="G76" i="6"/>
  <c r="F76" i="6"/>
  <c r="E76" i="6"/>
  <c r="D76" i="6"/>
  <c r="L75" i="6"/>
  <c r="G75" i="6"/>
  <c r="F75" i="6"/>
  <c r="E75" i="6"/>
  <c r="D75" i="6"/>
  <c r="L74" i="6"/>
  <c r="G74" i="6"/>
  <c r="F74" i="6"/>
  <c r="H74" i="6" s="1"/>
  <c r="M74" i="6" s="1"/>
  <c r="E74" i="6"/>
  <c r="D74" i="6"/>
  <c r="L73" i="6"/>
  <c r="G73" i="6"/>
  <c r="H73" i="6" s="1"/>
  <c r="F73" i="6"/>
  <c r="E73" i="6"/>
  <c r="D73" i="6"/>
  <c r="L72" i="6"/>
  <c r="G72" i="6"/>
  <c r="F72" i="6"/>
  <c r="H72" i="6" s="1"/>
  <c r="M72" i="6" s="1"/>
  <c r="E72" i="6"/>
  <c r="D72" i="6"/>
  <c r="L71" i="6"/>
  <c r="H71" i="6"/>
  <c r="G71" i="6"/>
  <c r="F71" i="6"/>
  <c r="E71" i="6"/>
  <c r="D71" i="6"/>
  <c r="L70" i="6"/>
  <c r="G70" i="6"/>
  <c r="F70" i="6"/>
  <c r="H70" i="6" s="1"/>
  <c r="E70" i="6"/>
  <c r="D70" i="6"/>
  <c r="L69" i="6"/>
  <c r="H69" i="6"/>
  <c r="G69" i="6"/>
  <c r="F69" i="6"/>
  <c r="E69" i="6"/>
  <c r="D69" i="6"/>
  <c r="L68" i="6"/>
  <c r="G68" i="6"/>
  <c r="F68" i="6"/>
  <c r="H68" i="6" s="1"/>
  <c r="E68" i="6"/>
  <c r="D68" i="6"/>
  <c r="L67" i="6"/>
  <c r="G67" i="6"/>
  <c r="H67" i="6" s="1"/>
  <c r="F67" i="6"/>
  <c r="E67" i="6"/>
  <c r="D67" i="6"/>
  <c r="L66" i="6"/>
  <c r="G66" i="6"/>
  <c r="F66" i="6"/>
  <c r="H66" i="6" s="1"/>
  <c r="E66" i="6"/>
  <c r="D66" i="6"/>
  <c r="L65" i="6"/>
  <c r="G65" i="6"/>
  <c r="H65" i="6" s="1"/>
  <c r="F65" i="6"/>
  <c r="E65" i="6"/>
  <c r="D65" i="6"/>
  <c r="L64" i="6"/>
  <c r="G64" i="6"/>
  <c r="F64" i="6"/>
  <c r="H64" i="6" s="1"/>
  <c r="E64" i="6"/>
  <c r="D64" i="6"/>
  <c r="L63" i="6"/>
  <c r="H63" i="6"/>
  <c r="G63" i="6"/>
  <c r="F63" i="6"/>
  <c r="E63" i="6"/>
  <c r="D63" i="6"/>
  <c r="L62" i="6"/>
  <c r="G62" i="6"/>
  <c r="F62" i="6"/>
  <c r="H62" i="6" s="1"/>
  <c r="E62" i="6"/>
  <c r="D62" i="6"/>
  <c r="L61" i="6"/>
  <c r="H61" i="6"/>
  <c r="G61" i="6"/>
  <c r="F61" i="6"/>
  <c r="E61" i="6"/>
  <c r="D61" i="6"/>
  <c r="L60" i="6"/>
  <c r="G60" i="6"/>
  <c r="F60" i="6"/>
  <c r="H60" i="6" s="1"/>
  <c r="E60" i="6"/>
  <c r="D60" i="6"/>
  <c r="L59" i="6"/>
  <c r="G59" i="6"/>
  <c r="H59" i="6" s="1"/>
  <c r="F59" i="6"/>
  <c r="E59" i="6"/>
  <c r="D59" i="6"/>
  <c r="L58" i="6"/>
  <c r="G58" i="6"/>
  <c r="F58" i="6"/>
  <c r="H58" i="6" s="1"/>
  <c r="E58" i="6"/>
  <c r="D58" i="6"/>
  <c r="L57" i="6"/>
  <c r="G57" i="6"/>
  <c r="H57" i="6" s="1"/>
  <c r="F57" i="6"/>
  <c r="E57" i="6"/>
  <c r="D57" i="6"/>
  <c r="L56" i="6"/>
  <c r="G56" i="6"/>
  <c r="F56" i="6"/>
  <c r="H56" i="6" s="1"/>
  <c r="E56" i="6"/>
  <c r="D56" i="6"/>
  <c r="L55" i="6"/>
  <c r="H55" i="6"/>
  <c r="G55" i="6"/>
  <c r="F55" i="6"/>
  <c r="E55" i="6"/>
  <c r="D55" i="6"/>
  <c r="L54" i="6"/>
  <c r="G54" i="6"/>
  <c r="F54" i="6"/>
  <c r="H54" i="6" s="1"/>
  <c r="E54" i="6"/>
  <c r="D54" i="6"/>
  <c r="L53" i="6"/>
  <c r="H53" i="6"/>
  <c r="G53" i="6"/>
  <c r="F53" i="6"/>
  <c r="E53" i="6"/>
  <c r="D53" i="6"/>
  <c r="L52" i="6"/>
  <c r="G52" i="6"/>
  <c r="F52" i="6"/>
  <c r="H52" i="6" s="1"/>
  <c r="E52" i="6"/>
  <c r="D52" i="6"/>
  <c r="L51" i="6"/>
  <c r="G51" i="6"/>
  <c r="H51" i="6" s="1"/>
  <c r="F51" i="6"/>
  <c r="E51" i="6"/>
  <c r="D51" i="6"/>
  <c r="L50" i="6"/>
  <c r="G50" i="6"/>
  <c r="F50" i="6"/>
  <c r="H50" i="6" s="1"/>
  <c r="E50" i="6"/>
  <c r="D50" i="6"/>
  <c r="L49" i="6"/>
  <c r="G49" i="6"/>
  <c r="H49" i="6" s="1"/>
  <c r="F49" i="6"/>
  <c r="E49" i="6"/>
  <c r="D49" i="6"/>
  <c r="L48" i="6"/>
  <c r="G48" i="6"/>
  <c r="F48" i="6"/>
  <c r="H48" i="6" s="1"/>
  <c r="E48" i="6"/>
  <c r="D48" i="6"/>
  <c r="L47" i="6"/>
  <c r="H47" i="6"/>
  <c r="G47" i="6"/>
  <c r="F47" i="6"/>
  <c r="E47" i="6"/>
  <c r="D47" i="6"/>
  <c r="L46" i="6"/>
  <c r="G46" i="6"/>
  <c r="F46" i="6"/>
  <c r="H46" i="6" s="1"/>
  <c r="E46" i="6"/>
  <c r="D46" i="6"/>
  <c r="L45" i="6"/>
  <c r="H45" i="6"/>
  <c r="G45" i="6"/>
  <c r="F45" i="6"/>
  <c r="E45" i="6"/>
  <c r="D45" i="6"/>
  <c r="L44" i="6"/>
  <c r="G44" i="6"/>
  <c r="F44" i="6"/>
  <c r="H44" i="6" s="1"/>
  <c r="E44" i="6"/>
  <c r="D44" i="6"/>
  <c r="L43" i="6"/>
  <c r="G43" i="6"/>
  <c r="H43" i="6" s="1"/>
  <c r="F43" i="6"/>
  <c r="E43" i="6"/>
  <c r="D43" i="6"/>
  <c r="L42" i="6"/>
  <c r="G42" i="6"/>
  <c r="F42" i="6"/>
  <c r="H42" i="6" s="1"/>
  <c r="E42" i="6"/>
  <c r="D42" i="6"/>
  <c r="L41" i="6"/>
  <c r="G41" i="6"/>
  <c r="H41" i="6" s="1"/>
  <c r="F41" i="6"/>
  <c r="E41" i="6"/>
  <c r="D41" i="6"/>
  <c r="L40" i="6"/>
  <c r="G40" i="6"/>
  <c r="F40" i="6"/>
  <c r="H40" i="6" s="1"/>
  <c r="E40" i="6"/>
  <c r="D40" i="6"/>
  <c r="L39" i="6"/>
  <c r="H39" i="6"/>
  <c r="G39" i="6"/>
  <c r="F39" i="6"/>
  <c r="E39" i="6"/>
  <c r="D39" i="6"/>
  <c r="L38" i="6"/>
  <c r="G38" i="6"/>
  <c r="F38" i="6"/>
  <c r="H38" i="6" s="1"/>
  <c r="E38" i="6"/>
  <c r="D38" i="6"/>
  <c r="L37" i="6"/>
  <c r="H37" i="6"/>
  <c r="G37" i="6"/>
  <c r="F37" i="6"/>
  <c r="E37" i="6"/>
  <c r="D37" i="6"/>
  <c r="L36" i="6"/>
  <c r="G36" i="6"/>
  <c r="F36" i="6"/>
  <c r="H36" i="6" s="1"/>
  <c r="E36" i="6"/>
  <c r="D36" i="6"/>
  <c r="L35" i="6"/>
  <c r="G35" i="6"/>
  <c r="H35" i="6" s="1"/>
  <c r="F35" i="6"/>
  <c r="E35" i="6"/>
  <c r="D35" i="6"/>
  <c r="L34" i="6"/>
  <c r="G34" i="6"/>
  <c r="F34" i="6"/>
  <c r="H34" i="6" s="1"/>
  <c r="E34" i="6"/>
  <c r="D34" i="6"/>
  <c r="L33" i="6"/>
  <c r="G33" i="6"/>
  <c r="H33" i="6" s="1"/>
  <c r="F33" i="6"/>
  <c r="E33" i="6"/>
  <c r="D33" i="6"/>
  <c r="L32" i="6"/>
  <c r="H32" i="6"/>
  <c r="G32" i="6"/>
  <c r="F32" i="6"/>
  <c r="E32" i="6"/>
  <c r="D32" i="6"/>
  <c r="L31" i="6"/>
  <c r="I31" i="6"/>
  <c r="B31" i="6"/>
  <c r="H30" i="6"/>
  <c r="B30" i="6"/>
  <c r="I30" i="6" s="1"/>
  <c r="H29" i="6"/>
  <c r="B29" i="6"/>
  <c r="I29" i="6" s="1"/>
  <c r="G28" i="6"/>
  <c r="F28" i="6"/>
  <c r="H28" i="6" s="1"/>
  <c r="E28" i="6"/>
  <c r="D28" i="6"/>
  <c r="H27" i="6"/>
  <c r="G27" i="6"/>
  <c r="F27" i="6"/>
  <c r="E27" i="6"/>
  <c r="D27" i="6"/>
  <c r="G26" i="6"/>
  <c r="H26" i="6" s="1"/>
  <c r="J26" i="6" s="1"/>
  <c r="F26" i="6"/>
  <c r="E26" i="6"/>
  <c r="D26" i="6"/>
  <c r="G25" i="6"/>
  <c r="F25" i="6"/>
  <c r="E25" i="6"/>
  <c r="D25" i="6"/>
  <c r="G24" i="6"/>
  <c r="F24" i="6"/>
  <c r="H24" i="6" s="1"/>
  <c r="E24" i="6"/>
  <c r="D24" i="6"/>
  <c r="G23" i="6"/>
  <c r="F23" i="6"/>
  <c r="E23" i="6"/>
  <c r="D23" i="6"/>
  <c r="B23" i="6"/>
  <c r="G22" i="6"/>
  <c r="F22" i="6"/>
  <c r="E22" i="6"/>
  <c r="D22" i="6"/>
  <c r="B22" i="6"/>
  <c r="I22" i="6" s="1"/>
  <c r="G21" i="6"/>
  <c r="F21" i="6"/>
  <c r="H21" i="6" s="1"/>
  <c r="J21" i="6" s="1"/>
  <c r="E21" i="6"/>
  <c r="D21" i="6"/>
  <c r="H20" i="6"/>
  <c r="J20" i="6" s="1"/>
  <c r="G20" i="6"/>
  <c r="F20" i="6"/>
  <c r="E20" i="6"/>
  <c r="D20" i="6"/>
  <c r="G19" i="6"/>
  <c r="F19" i="6"/>
  <c r="H19" i="6" s="1"/>
  <c r="J19" i="6" s="1"/>
  <c r="E19" i="6"/>
  <c r="D19" i="6"/>
  <c r="H18" i="6"/>
  <c r="G18" i="6"/>
  <c r="F18" i="6"/>
  <c r="E18" i="6"/>
  <c r="D18" i="6"/>
  <c r="H17" i="6"/>
  <c r="J17" i="6" s="1"/>
  <c r="G17" i="6"/>
  <c r="F17" i="6"/>
  <c r="E17" i="6"/>
  <c r="D17" i="6"/>
  <c r="G16" i="6"/>
  <c r="F16" i="6"/>
  <c r="H16" i="6" s="1"/>
  <c r="J16" i="6" s="1"/>
  <c r="E16" i="6"/>
  <c r="D16" i="6"/>
  <c r="G15" i="6"/>
  <c r="F15" i="6"/>
  <c r="H15" i="6" s="1"/>
  <c r="E15" i="6"/>
  <c r="D15" i="6"/>
  <c r="G14" i="6"/>
  <c r="F14" i="6"/>
  <c r="H14" i="6" s="1"/>
  <c r="J14" i="6" s="1"/>
  <c r="E14" i="6"/>
  <c r="D14" i="6"/>
  <c r="G13" i="6"/>
  <c r="F13" i="6"/>
  <c r="H13" i="6" s="1"/>
  <c r="E13" i="6"/>
  <c r="D13" i="6"/>
  <c r="I12" i="6"/>
  <c r="G12" i="6"/>
  <c r="F12" i="6"/>
  <c r="H12" i="6" s="1"/>
  <c r="J12" i="6" s="1"/>
  <c r="E12" i="6"/>
  <c r="D12" i="6"/>
  <c r="G11" i="6"/>
  <c r="F11" i="6"/>
  <c r="H11" i="6" s="1"/>
  <c r="E11" i="6"/>
  <c r="D11" i="6"/>
  <c r="J10" i="6"/>
  <c r="H10" i="6"/>
  <c r="G10" i="6"/>
  <c r="F10" i="6"/>
  <c r="E10" i="6"/>
  <c r="D10" i="6"/>
  <c r="H9" i="6"/>
  <c r="G9" i="6"/>
  <c r="F9" i="6"/>
  <c r="E9" i="6"/>
  <c r="D9" i="6"/>
  <c r="H8" i="6"/>
  <c r="J8" i="6" s="1"/>
  <c r="G8" i="6"/>
  <c r="F8" i="6"/>
  <c r="E8" i="6"/>
  <c r="D8" i="6"/>
  <c r="H7" i="6"/>
  <c r="M7" i="6" s="1"/>
  <c r="G7" i="6"/>
  <c r="F7" i="6"/>
  <c r="E7" i="6"/>
  <c r="D7" i="6"/>
  <c r="G148" i="5"/>
  <c r="G142" i="5"/>
  <c r="H130" i="5"/>
  <c r="M130" i="5" s="1"/>
  <c r="G130" i="5"/>
  <c r="F130" i="5"/>
  <c r="E130" i="5"/>
  <c r="D130" i="5"/>
  <c r="G129" i="5"/>
  <c r="F129" i="5"/>
  <c r="H129" i="5" s="1"/>
  <c r="E129" i="5"/>
  <c r="D129" i="5"/>
  <c r="G128" i="5"/>
  <c r="F128" i="5"/>
  <c r="H128" i="5" s="1"/>
  <c r="E128" i="5"/>
  <c r="D128" i="5"/>
  <c r="G127" i="5"/>
  <c r="F127" i="5"/>
  <c r="H127" i="5" s="1"/>
  <c r="E127" i="5"/>
  <c r="D127" i="5"/>
  <c r="H126" i="5"/>
  <c r="M126" i="5" s="1"/>
  <c r="G126" i="5"/>
  <c r="F126" i="5"/>
  <c r="E126" i="5"/>
  <c r="D126" i="5"/>
  <c r="G125" i="5"/>
  <c r="F125" i="5"/>
  <c r="H125" i="5" s="1"/>
  <c r="E125" i="5"/>
  <c r="D125" i="5"/>
  <c r="G124" i="5"/>
  <c r="F124" i="5"/>
  <c r="H124" i="5" s="1"/>
  <c r="E124" i="5"/>
  <c r="D124" i="5"/>
  <c r="G123" i="5"/>
  <c r="F123" i="5"/>
  <c r="H123" i="5" s="1"/>
  <c r="E123" i="5"/>
  <c r="D123" i="5"/>
  <c r="H122" i="5"/>
  <c r="M122" i="5" s="1"/>
  <c r="G122" i="5"/>
  <c r="F122" i="5"/>
  <c r="E122" i="5"/>
  <c r="D122" i="5"/>
  <c r="G121" i="5"/>
  <c r="F121" i="5"/>
  <c r="H121" i="5" s="1"/>
  <c r="E121" i="5"/>
  <c r="D121" i="5"/>
  <c r="G120" i="5"/>
  <c r="F120" i="5"/>
  <c r="H120" i="5" s="1"/>
  <c r="E120" i="5"/>
  <c r="D120" i="5"/>
  <c r="G119" i="5"/>
  <c r="F119" i="5"/>
  <c r="H119" i="5" s="1"/>
  <c r="E119" i="5"/>
  <c r="D119" i="5"/>
  <c r="H118" i="5"/>
  <c r="M118" i="5" s="1"/>
  <c r="G118" i="5"/>
  <c r="F118" i="5"/>
  <c r="E118" i="5"/>
  <c r="D118" i="5"/>
  <c r="G117" i="5"/>
  <c r="F117" i="5"/>
  <c r="H117" i="5" s="1"/>
  <c r="E117" i="5"/>
  <c r="D117" i="5"/>
  <c r="H116" i="5"/>
  <c r="H115" i="5"/>
  <c r="M115" i="5" s="1"/>
  <c r="G115" i="5"/>
  <c r="F115" i="5"/>
  <c r="E115" i="5"/>
  <c r="D115" i="5"/>
  <c r="G114" i="5"/>
  <c r="H114" i="5" s="1"/>
  <c r="F114" i="5"/>
  <c r="E114" i="5"/>
  <c r="D114" i="5"/>
  <c r="G113" i="5"/>
  <c r="F113" i="5"/>
  <c r="H113" i="5" s="1"/>
  <c r="E113" i="5"/>
  <c r="D113" i="5"/>
  <c r="G112" i="5"/>
  <c r="F112" i="5"/>
  <c r="H112" i="5" s="1"/>
  <c r="E112" i="5"/>
  <c r="D112" i="5"/>
  <c r="H111" i="5"/>
  <c r="M111" i="5" s="1"/>
  <c r="G111" i="5"/>
  <c r="F111" i="5"/>
  <c r="E111" i="5"/>
  <c r="D111" i="5"/>
  <c r="G110" i="5"/>
  <c r="H110" i="5" s="1"/>
  <c r="F110" i="5"/>
  <c r="E110" i="5"/>
  <c r="D110" i="5"/>
  <c r="G109" i="5"/>
  <c r="F109" i="5"/>
  <c r="H109" i="5" s="1"/>
  <c r="E109" i="5"/>
  <c r="D109" i="5"/>
  <c r="G108" i="5"/>
  <c r="F108" i="5"/>
  <c r="H108" i="5" s="1"/>
  <c r="E108" i="5"/>
  <c r="D108" i="5"/>
  <c r="H107" i="5"/>
  <c r="M107" i="5" s="1"/>
  <c r="G107" i="5"/>
  <c r="F107" i="5"/>
  <c r="E107" i="5"/>
  <c r="D107" i="5"/>
  <c r="G106" i="5"/>
  <c r="H106" i="5" s="1"/>
  <c r="F106" i="5"/>
  <c r="E106" i="5"/>
  <c r="D106" i="5"/>
  <c r="G105" i="5"/>
  <c r="F105" i="5"/>
  <c r="H105" i="5" s="1"/>
  <c r="E105" i="5"/>
  <c r="D105" i="5"/>
  <c r="G104" i="5"/>
  <c r="F104" i="5"/>
  <c r="H104" i="5" s="1"/>
  <c r="E104" i="5"/>
  <c r="D104" i="5"/>
  <c r="H103" i="5"/>
  <c r="M103" i="5" s="1"/>
  <c r="G103" i="5"/>
  <c r="F103" i="5"/>
  <c r="E103" i="5"/>
  <c r="D103" i="5"/>
  <c r="G102" i="5"/>
  <c r="H102" i="5" s="1"/>
  <c r="F102" i="5"/>
  <c r="E102" i="5"/>
  <c r="D102" i="5"/>
  <c r="G101" i="5"/>
  <c r="F101" i="5"/>
  <c r="H101" i="5" s="1"/>
  <c r="E101" i="5"/>
  <c r="D101" i="5"/>
  <c r="G100" i="5"/>
  <c r="F100" i="5"/>
  <c r="E100" i="5"/>
  <c r="D100" i="5"/>
  <c r="G99" i="5"/>
  <c r="F99" i="5"/>
  <c r="H99" i="5" s="1"/>
  <c r="E99" i="5"/>
  <c r="D99" i="5"/>
  <c r="M98" i="5"/>
  <c r="G98" i="5"/>
  <c r="H98" i="5" s="1"/>
  <c r="F98" i="5"/>
  <c r="E98" i="5"/>
  <c r="D98" i="5"/>
  <c r="G97" i="5"/>
  <c r="F97" i="5"/>
  <c r="H97" i="5" s="1"/>
  <c r="E97" i="5"/>
  <c r="D97" i="5"/>
  <c r="G96" i="5"/>
  <c r="F96" i="5"/>
  <c r="E96" i="5"/>
  <c r="D96" i="5"/>
  <c r="G95" i="5"/>
  <c r="F95" i="5"/>
  <c r="H95" i="5" s="1"/>
  <c r="E95" i="5"/>
  <c r="D95" i="5"/>
  <c r="G94" i="5"/>
  <c r="F94" i="5"/>
  <c r="H94" i="5" s="1"/>
  <c r="M94" i="5" s="1"/>
  <c r="E94" i="5"/>
  <c r="D94" i="5"/>
  <c r="G93" i="5"/>
  <c r="F93" i="5"/>
  <c r="H93" i="5" s="1"/>
  <c r="E93" i="5"/>
  <c r="D93" i="5"/>
  <c r="G92" i="5"/>
  <c r="F92" i="5"/>
  <c r="E92" i="5"/>
  <c r="D92" i="5"/>
  <c r="G91" i="5"/>
  <c r="F91" i="5"/>
  <c r="H91" i="5" s="1"/>
  <c r="E91" i="5"/>
  <c r="D91" i="5"/>
  <c r="M90" i="5"/>
  <c r="G90" i="5"/>
  <c r="F90" i="5"/>
  <c r="H90" i="5" s="1"/>
  <c r="E90" i="5"/>
  <c r="D90" i="5"/>
  <c r="G88" i="5"/>
  <c r="F88" i="5"/>
  <c r="H88" i="5" s="1"/>
  <c r="M88" i="5" s="1"/>
  <c r="E88" i="5"/>
  <c r="D88" i="5"/>
  <c r="B88" i="5"/>
  <c r="B88" i="6" s="1"/>
  <c r="N88" i="6" s="1"/>
  <c r="I88" i="6" s="1"/>
  <c r="M87" i="5"/>
  <c r="G87" i="5"/>
  <c r="H87" i="5" s="1"/>
  <c r="F87" i="5"/>
  <c r="E87" i="5"/>
  <c r="D87" i="5"/>
  <c r="B87" i="5"/>
  <c r="B87" i="6" s="1"/>
  <c r="N87" i="6" s="1"/>
  <c r="I87" i="6" s="1"/>
  <c r="G86" i="5"/>
  <c r="F86" i="5"/>
  <c r="H86" i="5" s="1"/>
  <c r="M86" i="5" s="1"/>
  <c r="E86" i="5"/>
  <c r="D86" i="5"/>
  <c r="B86" i="5"/>
  <c r="B86" i="6" s="1"/>
  <c r="N86" i="6" s="1"/>
  <c r="I86" i="6" s="1"/>
  <c r="L85" i="5"/>
  <c r="I85" i="5"/>
  <c r="H85" i="5"/>
  <c r="J85" i="5" s="1"/>
  <c r="G85" i="5"/>
  <c r="F85" i="5"/>
  <c r="E85" i="5"/>
  <c r="D85" i="5"/>
  <c r="B85" i="5"/>
  <c r="B85" i="6" s="1"/>
  <c r="N85" i="6" s="1"/>
  <c r="I85" i="6" s="1"/>
  <c r="L84" i="5"/>
  <c r="G84" i="5"/>
  <c r="F84" i="5"/>
  <c r="H84" i="5" s="1"/>
  <c r="M84" i="5" s="1"/>
  <c r="E84" i="5"/>
  <c r="D84" i="5"/>
  <c r="B84" i="5"/>
  <c r="B84" i="6" s="1"/>
  <c r="N84" i="6" s="1"/>
  <c r="I84" i="6" s="1"/>
  <c r="J84" i="6" s="1"/>
  <c r="L83" i="5"/>
  <c r="I83" i="5"/>
  <c r="H83" i="5"/>
  <c r="M83" i="5" s="1"/>
  <c r="G83" i="5"/>
  <c r="F83" i="5"/>
  <c r="E83" i="5"/>
  <c r="D83" i="5"/>
  <c r="B83" i="5"/>
  <c r="B83" i="6" s="1"/>
  <c r="N83" i="6" s="1"/>
  <c r="I83" i="6" s="1"/>
  <c r="L82" i="5"/>
  <c r="H82" i="5"/>
  <c r="J82" i="5" s="1"/>
  <c r="G82" i="5"/>
  <c r="F82" i="5"/>
  <c r="E82" i="5"/>
  <c r="D82" i="5"/>
  <c r="B82" i="5"/>
  <c r="I82" i="5" s="1"/>
  <c r="L81" i="5"/>
  <c r="I81" i="5"/>
  <c r="G81" i="5"/>
  <c r="F81" i="5"/>
  <c r="H81" i="5" s="1"/>
  <c r="E81" i="5"/>
  <c r="D81" i="5"/>
  <c r="B81" i="5"/>
  <c r="B81" i="6" s="1"/>
  <c r="N81" i="6" s="1"/>
  <c r="I81" i="6" s="1"/>
  <c r="L80" i="5"/>
  <c r="H80" i="5"/>
  <c r="M80" i="5" s="1"/>
  <c r="G80" i="5"/>
  <c r="F80" i="5"/>
  <c r="E80" i="5"/>
  <c r="D80" i="5"/>
  <c r="B80" i="5"/>
  <c r="L79" i="5"/>
  <c r="I79" i="5"/>
  <c r="J79" i="5" s="1"/>
  <c r="G79" i="5"/>
  <c r="F79" i="5"/>
  <c r="H79" i="5" s="1"/>
  <c r="M79" i="5" s="1"/>
  <c r="E79" i="5"/>
  <c r="D79" i="5"/>
  <c r="B79" i="5"/>
  <c r="B79" i="6" s="1"/>
  <c r="N79" i="6" s="1"/>
  <c r="I79" i="6" s="1"/>
  <c r="H78" i="5"/>
  <c r="M78" i="5" s="1"/>
  <c r="G78" i="5"/>
  <c r="F78" i="5"/>
  <c r="E78" i="5"/>
  <c r="D78" i="5"/>
  <c r="L77" i="5"/>
  <c r="I77" i="5"/>
  <c r="J77" i="5" s="1"/>
  <c r="G77" i="5"/>
  <c r="F77" i="5"/>
  <c r="H77" i="5" s="1"/>
  <c r="M77" i="5" s="1"/>
  <c r="E77" i="5"/>
  <c r="D77" i="5"/>
  <c r="B77" i="5"/>
  <c r="B77" i="6" s="1"/>
  <c r="N77" i="6" s="1"/>
  <c r="I77" i="6" s="1"/>
  <c r="L76" i="5"/>
  <c r="G76" i="5"/>
  <c r="F76" i="5"/>
  <c r="H76" i="5" s="1"/>
  <c r="M76" i="5" s="1"/>
  <c r="E76" i="5"/>
  <c r="D76" i="5"/>
  <c r="B76" i="5"/>
  <c r="L75" i="5"/>
  <c r="I75" i="5"/>
  <c r="J75" i="5" s="1"/>
  <c r="H75" i="5"/>
  <c r="M75" i="5" s="1"/>
  <c r="G75" i="5"/>
  <c r="F75" i="5"/>
  <c r="E75" i="5"/>
  <c r="D75" i="5"/>
  <c r="B75" i="5"/>
  <c r="B75" i="6" s="1"/>
  <c r="N75" i="6" s="1"/>
  <c r="I75" i="6" s="1"/>
  <c r="G74" i="5"/>
  <c r="H74" i="5" s="1"/>
  <c r="M74" i="5" s="1"/>
  <c r="F74" i="5"/>
  <c r="E74" i="5"/>
  <c r="D74" i="5"/>
  <c r="B74" i="5"/>
  <c r="B74" i="6" s="1"/>
  <c r="N74" i="6" s="1"/>
  <c r="I74" i="6" s="1"/>
  <c r="L73" i="5"/>
  <c r="G73" i="5"/>
  <c r="F73" i="5"/>
  <c r="E73" i="5"/>
  <c r="D73" i="5"/>
  <c r="B73" i="5"/>
  <c r="B73" i="6" s="1"/>
  <c r="N73" i="6" s="1"/>
  <c r="I73" i="6" s="1"/>
  <c r="G72" i="5"/>
  <c r="F72" i="5"/>
  <c r="H72" i="5" s="1"/>
  <c r="M72" i="5" s="1"/>
  <c r="E72" i="5"/>
  <c r="D72" i="5"/>
  <c r="B72" i="5"/>
  <c r="B72" i="6" s="1"/>
  <c r="N72" i="6" s="1"/>
  <c r="I72" i="6" s="1"/>
  <c r="M71" i="5"/>
  <c r="H71" i="5"/>
  <c r="G71" i="5"/>
  <c r="F71" i="5"/>
  <c r="E71" i="5"/>
  <c r="D71" i="5"/>
  <c r="B71" i="5"/>
  <c r="B71" i="6" s="1"/>
  <c r="N71" i="6" s="1"/>
  <c r="I71" i="6" s="1"/>
  <c r="L70" i="5"/>
  <c r="J70" i="5"/>
  <c r="I70" i="5"/>
  <c r="G70" i="5"/>
  <c r="F70" i="5"/>
  <c r="H70" i="5" s="1"/>
  <c r="M70" i="5" s="1"/>
  <c r="E70" i="5"/>
  <c r="D70" i="5"/>
  <c r="B70" i="5"/>
  <c r="B70" i="6" s="1"/>
  <c r="N70" i="6" s="1"/>
  <c r="I70" i="6" s="1"/>
  <c r="J70" i="6" s="1"/>
  <c r="L69" i="5"/>
  <c r="G69" i="5"/>
  <c r="H69" i="5" s="1"/>
  <c r="M69" i="5" s="1"/>
  <c r="F69" i="5"/>
  <c r="E69" i="5"/>
  <c r="D69" i="5"/>
  <c r="B69" i="5"/>
  <c r="B69" i="6" s="1"/>
  <c r="N69" i="6" s="1"/>
  <c r="I69" i="6" s="1"/>
  <c r="L68" i="5"/>
  <c r="G68" i="5"/>
  <c r="F68" i="5"/>
  <c r="H68" i="5" s="1"/>
  <c r="M68" i="5" s="1"/>
  <c r="E68" i="5"/>
  <c r="D68" i="5"/>
  <c r="B68" i="5"/>
  <c r="B68" i="6" s="1"/>
  <c r="N68" i="6" s="1"/>
  <c r="I68" i="6" s="1"/>
  <c r="J68" i="6" s="1"/>
  <c r="L67" i="5"/>
  <c r="G67" i="5"/>
  <c r="H67" i="5" s="1"/>
  <c r="M67" i="5" s="1"/>
  <c r="F67" i="5"/>
  <c r="E67" i="5"/>
  <c r="D67" i="5"/>
  <c r="B67" i="5"/>
  <c r="B67" i="6" s="1"/>
  <c r="N67" i="6" s="1"/>
  <c r="I67" i="6" s="1"/>
  <c r="G66" i="5"/>
  <c r="F66" i="5"/>
  <c r="H66" i="5" s="1"/>
  <c r="M66" i="5" s="1"/>
  <c r="E66" i="5"/>
  <c r="D66" i="5"/>
  <c r="B66" i="5"/>
  <c r="B66" i="6" s="1"/>
  <c r="N66" i="6" s="1"/>
  <c r="I66" i="6" s="1"/>
  <c r="G65" i="5"/>
  <c r="F65" i="5"/>
  <c r="E65" i="5"/>
  <c r="D65" i="5"/>
  <c r="B65" i="5"/>
  <c r="B65" i="6" s="1"/>
  <c r="N65" i="6" s="1"/>
  <c r="I65" i="6" s="1"/>
  <c r="L64" i="5"/>
  <c r="I64" i="5"/>
  <c r="H64" i="5"/>
  <c r="M64" i="5" s="1"/>
  <c r="G64" i="5"/>
  <c r="F64" i="5"/>
  <c r="E64" i="5"/>
  <c r="D64" i="5"/>
  <c r="B64" i="5"/>
  <c r="B64" i="6" s="1"/>
  <c r="N64" i="6" s="1"/>
  <c r="I64" i="6" s="1"/>
  <c r="L63" i="5"/>
  <c r="I63" i="5"/>
  <c r="G63" i="5"/>
  <c r="F63" i="5"/>
  <c r="E63" i="5"/>
  <c r="D63" i="5"/>
  <c r="B63" i="5"/>
  <c r="B63" i="6" s="1"/>
  <c r="N63" i="6" s="1"/>
  <c r="I63" i="6" s="1"/>
  <c r="L62" i="5"/>
  <c r="I62" i="5"/>
  <c r="J62" i="5" s="1"/>
  <c r="H62" i="5"/>
  <c r="M62" i="5" s="1"/>
  <c r="G62" i="5"/>
  <c r="F62" i="5"/>
  <c r="E62" i="5"/>
  <c r="D62" i="5"/>
  <c r="B62" i="5"/>
  <c r="B62" i="6" s="1"/>
  <c r="N62" i="6" s="1"/>
  <c r="I62" i="6" s="1"/>
  <c r="J62" i="6" s="1"/>
  <c r="L61" i="5"/>
  <c r="J61" i="5"/>
  <c r="I61" i="5"/>
  <c r="G61" i="5"/>
  <c r="F61" i="5"/>
  <c r="H61" i="5" s="1"/>
  <c r="M61" i="5" s="1"/>
  <c r="E61" i="5"/>
  <c r="D61" i="5"/>
  <c r="B61" i="5"/>
  <c r="B61" i="6" s="1"/>
  <c r="N61" i="6" s="1"/>
  <c r="I61" i="6" s="1"/>
  <c r="L60" i="5"/>
  <c r="G60" i="5"/>
  <c r="H60" i="5" s="1"/>
  <c r="M60" i="5" s="1"/>
  <c r="F60" i="5"/>
  <c r="E60" i="5"/>
  <c r="D60" i="5"/>
  <c r="B60" i="5"/>
  <c r="B60" i="6" s="1"/>
  <c r="N60" i="6" s="1"/>
  <c r="I60" i="6" s="1"/>
  <c r="J60" i="6" s="1"/>
  <c r="L59" i="5"/>
  <c r="G59" i="5"/>
  <c r="F59" i="5"/>
  <c r="H59" i="5" s="1"/>
  <c r="M59" i="5" s="1"/>
  <c r="E59" i="5"/>
  <c r="D59" i="5"/>
  <c r="B59" i="5"/>
  <c r="B59" i="6" s="1"/>
  <c r="N59" i="6" s="1"/>
  <c r="I59" i="6" s="1"/>
  <c r="L58" i="5"/>
  <c r="G58" i="5"/>
  <c r="H58" i="5" s="1"/>
  <c r="M58" i="5" s="1"/>
  <c r="F58" i="5"/>
  <c r="E58" i="5"/>
  <c r="D58" i="5"/>
  <c r="B58" i="5"/>
  <c r="B58" i="6" s="1"/>
  <c r="N58" i="6" s="1"/>
  <c r="I58" i="6" s="1"/>
  <c r="L57" i="5"/>
  <c r="G57" i="5"/>
  <c r="F57" i="5"/>
  <c r="E57" i="5"/>
  <c r="D57" i="5"/>
  <c r="B57" i="5"/>
  <c r="B57" i="6" s="1"/>
  <c r="N57" i="6" s="1"/>
  <c r="I57" i="6" s="1"/>
  <c r="L56" i="5"/>
  <c r="I56" i="5"/>
  <c r="H56" i="5"/>
  <c r="M56" i="5" s="1"/>
  <c r="G56" i="5"/>
  <c r="F56" i="5"/>
  <c r="E56" i="5"/>
  <c r="D56" i="5"/>
  <c r="B56" i="5"/>
  <c r="B56" i="6" s="1"/>
  <c r="N56" i="6" s="1"/>
  <c r="I56" i="6" s="1"/>
  <c r="L55" i="5"/>
  <c r="I55" i="5"/>
  <c r="G55" i="5"/>
  <c r="F55" i="5"/>
  <c r="E55" i="5"/>
  <c r="D55" i="5"/>
  <c r="B55" i="5"/>
  <c r="B55" i="6" s="1"/>
  <c r="N55" i="6" s="1"/>
  <c r="I55" i="6" s="1"/>
  <c r="L54" i="5"/>
  <c r="I54" i="5"/>
  <c r="J54" i="5" s="1"/>
  <c r="H54" i="5"/>
  <c r="M54" i="5" s="1"/>
  <c r="G54" i="5"/>
  <c r="F54" i="5"/>
  <c r="E54" i="5"/>
  <c r="D54" i="5"/>
  <c r="B54" i="5"/>
  <c r="B54" i="6" s="1"/>
  <c r="N54" i="6" s="1"/>
  <c r="I54" i="6" s="1"/>
  <c r="J54" i="6" s="1"/>
  <c r="L53" i="5"/>
  <c r="J53" i="5"/>
  <c r="I53" i="5"/>
  <c r="G53" i="5"/>
  <c r="F53" i="5"/>
  <c r="H53" i="5" s="1"/>
  <c r="M53" i="5" s="1"/>
  <c r="E53" i="5"/>
  <c r="D53" i="5"/>
  <c r="B53" i="5"/>
  <c r="B53" i="6" s="1"/>
  <c r="N53" i="6" s="1"/>
  <c r="I53" i="6" s="1"/>
  <c r="L52" i="5"/>
  <c r="G52" i="5"/>
  <c r="H52" i="5" s="1"/>
  <c r="M52" i="5" s="1"/>
  <c r="F52" i="5"/>
  <c r="E52" i="5"/>
  <c r="D52" i="5"/>
  <c r="B52" i="5"/>
  <c r="B52" i="6" s="1"/>
  <c r="N52" i="6" s="1"/>
  <c r="I52" i="6" s="1"/>
  <c r="J52" i="6" s="1"/>
  <c r="L51" i="5"/>
  <c r="G51" i="5"/>
  <c r="F51" i="5"/>
  <c r="H51" i="5" s="1"/>
  <c r="M51" i="5" s="1"/>
  <c r="E51" i="5"/>
  <c r="D51" i="5"/>
  <c r="B51" i="5"/>
  <c r="B51" i="6" s="1"/>
  <c r="N51" i="6" s="1"/>
  <c r="I51" i="6" s="1"/>
  <c r="L50" i="5"/>
  <c r="G50" i="5"/>
  <c r="H50" i="5" s="1"/>
  <c r="M50" i="5" s="1"/>
  <c r="F50" i="5"/>
  <c r="E50" i="5"/>
  <c r="D50" i="5"/>
  <c r="B50" i="5"/>
  <c r="B50" i="6" s="1"/>
  <c r="N50" i="6" s="1"/>
  <c r="I50" i="6" s="1"/>
  <c r="L49" i="5"/>
  <c r="G49" i="5"/>
  <c r="F49" i="5"/>
  <c r="E49" i="5"/>
  <c r="D49" i="5"/>
  <c r="B49" i="5"/>
  <c r="B49" i="6" s="1"/>
  <c r="N49" i="6" s="1"/>
  <c r="I49" i="6" s="1"/>
  <c r="L48" i="5"/>
  <c r="I48" i="5"/>
  <c r="H48" i="5"/>
  <c r="M48" i="5" s="1"/>
  <c r="G48" i="5"/>
  <c r="F48" i="5"/>
  <c r="E48" i="5"/>
  <c r="D48" i="5"/>
  <c r="B48" i="5"/>
  <c r="B48" i="6" s="1"/>
  <c r="N48" i="6" s="1"/>
  <c r="I48" i="6" s="1"/>
  <c r="L47" i="5"/>
  <c r="I47" i="5"/>
  <c r="G47" i="5"/>
  <c r="F47" i="5"/>
  <c r="E47" i="5"/>
  <c r="D47" i="5"/>
  <c r="B47" i="5"/>
  <c r="B47" i="6" s="1"/>
  <c r="N47" i="6" s="1"/>
  <c r="I47" i="6" s="1"/>
  <c r="L46" i="5"/>
  <c r="I46" i="5"/>
  <c r="J46" i="5" s="1"/>
  <c r="H46" i="5"/>
  <c r="M46" i="5" s="1"/>
  <c r="G46" i="5"/>
  <c r="F46" i="5"/>
  <c r="E46" i="5"/>
  <c r="D46" i="5"/>
  <c r="B46" i="5"/>
  <c r="B46" i="6" s="1"/>
  <c r="N46" i="6" s="1"/>
  <c r="I46" i="6" s="1"/>
  <c r="J46" i="6" s="1"/>
  <c r="L45" i="5"/>
  <c r="J45" i="5"/>
  <c r="I45" i="5"/>
  <c r="G45" i="5"/>
  <c r="F45" i="5"/>
  <c r="H45" i="5" s="1"/>
  <c r="M45" i="5" s="1"/>
  <c r="E45" i="5"/>
  <c r="D45" i="5"/>
  <c r="B45" i="5"/>
  <c r="B45" i="6" s="1"/>
  <c r="N45" i="6" s="1"/>
  <c r="I45" i="6" s="1"/>
  <c r="L44" i="5"/>
  <c r="G44" i="5"/>
  <c r="H44" i="5" s="1"/>
  <c r="M44" i="5" s="1"/>
  <c r="F44" i="5"/>
  <c r="E44" i="5"/>
  <c r="D44" i="5"/>
  <c r="B44" i="5"/>
  <c r="B44" i="6" s="1"/>
  <c r="N44" i="6" s="1"/>
  <c r="I44" i="6" s="1"/>
  <c r="J44" i="6" s="1"/>
  <c r="L43" i="5"/>
  <c r="G43" i="5"/>
  <c r="F43" i="5"/>
  <c r="H43" i="5" s="1"/>
  <c r="M43" i="5" s="1"/>
  <c r="E43" i="5"/>
  <c r="D43" i="5"/>
  <c r="B43" i="5"/>
  <c r="B43" i="6" s="1"/>
  <c r="N43" i="6" s="1"/>
  <c r="I43" i="6" s="1"/>
  <c r="L42" i="5"/>
  <c r="G42" i="5"/>
  <c r="H42" i="5" s="1"/>
  <c r="M42" i="5" s="1"/>
  <c r="F42" i="5"/>
  <c r="E42" i="5"/>
  <c r="D42" i="5"/>
  <c r="B42" i="5"/>
  <c r="B42" i="6" s="1"/>
  <c r="N42" i="6" s="1"/>
  <c r="I42" i="6" s="1"/>
  <c r="L41" i="5"/>
  <c r="G41" i="5"/>
  <c r="F41" i="5"/>
  <c r="E41" i="5"/>
  <c r="D41" i="5"/>
  <c r="B41" i="5"/>
  <c r="B41" i="6" s="1"/>
  <c r="N41" i="6" s="1"/>
  <c r="I41" i="6" s="1"/>
  <c r="L40" i="5"/>
  <c r="I40" i="5"/>
  <c r="H40" i="5"/>
  <c r="M40" i="5" s="1"/>
  <c r="G40" i="5"/>
  <c r="F40" i="5"/>
  <c r="E40" i="5"/>
  <c r="D40" i="5"/>
  <c r="B40" i="5"/>
  <c r="B40" i="6" s="1"/>
  <c r="N40" i="6" s="1"/>
  <c r="I40" i="6" s="1"/>
  <c r="L39" i="5"/>
  <c r="I39" i="5"/>
  <c r="J39" i="5" s="1"/>
  <c r="G39" i="5"/>
  <c r="F39" i="5"/>
  <c r="E39" i="5"/>
  <c r="D39" i="5"/>
  <c r="B39" i="5"/>
  <c r="B39" i="6" s="1"/>
  <c r="N39" i="6" s="1"/>
  <c r="I39" i="6" s="1"/>
  <c r="L38" i="5"/>
  <c r="I38" i="5"/>
  <c r="J38" i="5" s="1"/>
  <c r="H38" i="5"/>
  <c r="M38" i="5" s="1"/>
  <c r="G38" i="5"/>
  <c r="F38" i="5"/>
  <c r="E38" i="5"/>
  <c r="D38" i="5"/>
  <c r="B38" i="5"/>
  <c r="B38" i="6" s="1"/>
  <c r="N38" i="6" s="1"/>
  <c r="I38" i="6" s="1"/>
  <c r="J38" i="6" s="1"/>
  <c r="L37" i="5"/>
  <c r="J37" i="5"/>
  <c r="I37" i="5"/>
  <c r="G37" i="5"/>
  <c r="F37" i="5"/>
  <c r="H37" i="5" s="1"/>
  <c r="M37" i="5" s="1"/>
  <c r="E37" i="5"/>
  <c r="D37" i="5"/>
  <c r="B37" i="5"/>
  <c r="B37" i="6" s="1"/>
  <c r="N37" i="6" s="1"/>
  <c r="I37" i="6" s="1"/>
  <c r="L36" i="5"/>
  <c r="G36" i="5"/>
  <c r="H36" i="5" s="1"/>
  <c r="M36" i="5" s="1"/>
  <c r="F36" i="5"/>
  <c r="E36" i="5"/>
  <c r="D36" i="5"/>
  <c r="B36" i="5"/>
  <c r="B36" i="6" s="1"/>
  <c r="N36" i="6" s="1"/>
  <c r="I36" i="6" s="1"/>
  <c r="J36" i="6" s="1"/>
  <c r="L35" i="5"/>
  <c r="G35" i="5"/>
  <c r="F35" i="5"/>
  <c r="H35" i="5" s="1"/>
  <c r="M35" i="5" s="1"/>
  <c r="E35" i="5"/>
  <c r="D35" i="5"/>
  <c r="B35" i="5"/>
  <c r="B35" i="6" s="1"/>
  <c r="N35" i="6" s="1"/>
  <c r="I35" i="6" s="1"/>
  <c r="L34" i="5"/>
  <c r="G34" i="5"/>
  <c r="H34" i="5" s="1"/>
  <c r="M34" i="5" s="1"/>
  <c r="F34" i="5"/>
  <c r="E34" i="5"/>
  <c r="D34" i="5"/>
  <c r="B34" i="5"/>
  <c r="B34" i="6" s="1"/>
  <c r="N34" i="6" s="1"/>
  <c r="I34" i="6" s="1"/>
  <c r="L33" i="5"/>
  <c r="G33" i="5"/>
  <c r="F33" i="5"/>
  <c r="E33" i="5"/>
  <c r="D33" i="5"/>
  <c r="B33" i="5"/>
  <c r="B33" i="6" s="1"/>
  <c r="N33" i="6" s="1"/>
  <c r="I33" i="6" s="1"/>
  <c r="L32" i="5"/>
  <c r="I32" i="5"/>
  <c r="J32" i="5" s="1"/>
  <c r="H32" i="5"/>
  <c r="M32" i="5" s="1"/>
  <c r="G32" i="5"/>
  <c r="F32" i="5"/>
  <c r="E32" i="5"/>
  <c r="D32" i="5"/>
  <c r="B32" i="5"/>
  <c r="B32" i="6" s="1"/>
  <c r="I32" i="6" s="1"/>
  <c r="J32" i="6" s="1"/>
  <c r="I31" i="5"/>
  <c r="M30" i="5"/>
  <c r="J30" i="5"/>
  <c r="I30" i="5"/>
  <c r="H30" i="5"/>
  <c r="M29" i="5"/>
  <c r="J29" i="5"/>
  <c r="I29" i="5"/>
  <c r="H29" i="5"/>
  <c r="G28" i="5"/>
  <c r="F28" i="5"/>
  <c r="H28" i="5" s="1"/>
  <c r="M28" i="5" s="1"/>
  <c r="E28" i="5"/>
  <c r="D28" i="5"/>
  <c r="B28" i="5"/>
  <c r="M27" i="5"/>
  <c r="I27" i="5"/>
  <c r="J27" i="5" s="1"/>
  <c r="H27" i="5"/>
  <c r="G27" i="5"/>
  <c r="F27" i="5"/>
  <c r="E27" i="5"/>
  <c r="D27" i="5"/>
  <c r="B27" i="5"/>
  <c r="B27" i="6" s="1"/>
  <c r="I27" i="6" s="1"/>
  <c r="I26" i="5"/>
  <c r="J26" i="5" s="1"/>
  <c r="G26" i="5"/>
  <c r="F26" i="5"/>
  <c r="H26" i="5" s="1"/>
  <c r="M26" i="5" s="1"/>
  <c r="E26" i="5"/>
  <c r="D26" i="5"/>
  <c r="B26" i="5"/>
  <c r="B26" i="6" s="1"/>
  <c r="J25" i="5"/>
  <c r="I25" i="5"/>
  <c r="G25" i="5"/>
  <c r="F25" i="5"/>
  <c r="H25" i="5" s="1"/>
  <c r="M25" i="5" s="1"/>
  <c r="E25" i="5"/>
  <c r="D25" i="5"/>
  <c r="B25" i="5"/>
  <c r="B25" i="6" s="1"/>
  <c r="G24" i="5"/>
  <c r="F24" i="5"/>
  <c r="H24" i="5" s="1"/>
  <c r="M24" i="5" s="1"/>
  <c r="E24" i="5"/>
  <c r="D24" i="5"/>
  <c r="B24" i="5"/>
  <c r="G23" i="5"/>
  <c r="F23" i="5"/>
  <c r="E23" i="5"/>
  <c r="D23" i="5"/>
  <c r="M22" i="5"/>
  <c r="H22" i="5"/>
  <c r="G22" i="5"/>
  <c r="F22" i="5"/>
  <c r="E22" i="5"/>
  <c r="D22" i="5"/>
  <c r="I21" i="5"/>
  <c r="H21" i="5"/>
  <c r="M21" i="5" s="1"/>
  <c r="G21" i="5"/>
  <c r="F21" i="5"/>
  <c r="E21" i="5"/>
  <c r="D21" i="5"/>
  <c r="B21" i="5"/>
  <c r="B21" i="6" s="1"/>
  <c r="I20" i="5"/>
  <c r="J20" i="5" s="1"/>
  <c r="H20" i="5"/>
  <c r="M20" i="5" s="1"/>
  <c r="G20" i="5"/>
  <c r="F20" i="5"/>
  <c r="E20" i="5"/>
  <c r="D20" i="5"/>
  <c r="B20" i="5"/>
  <c r="B20" i="6" s="1"/>
  <c r="I19" i="5"/>
  <c r="G19" i="5"/>
  <c r="F19" i="5"/>
  <c r="E19" i="5"/>
  <c r="D19" i="5"/>
  <c r="B19" i="5"/>
  <c r="B19" i="6" s="1"/>
  <c r="H18" i="5"/>
  <c r="M18" i="5" s="1"/>
  <c r="G18" i="5"/>
  <c r="F18" i="5"/>
  <c r="E18" i="5"/>
  <c r="D18" i="5"/>
  <c r="B18" i="5"/>
  <c r="I17" i="5"/>
  <c r="H17" i="5"/>
  <c r="M17" i="5" s="1"/>
  <c r="G17" i="5"/>
  <c r="F17" i="5"/>
  <c r="E17" i="5"/>
  <c r="D17" i="5"/>
  <c r="B17" i="5"/>
  <c r="B17" i="6" s="1"/>
  <c r="I16" i="5"/>
  <c r="J16" i="5" s="1"/>
  <c r="H16" i="5"/>
  <c r="M16" i="5" s="1"/>
  <c r="G16" i="5"/>
  <c r="F16" i="5"/>
  <c r="E16" i="5"/>
  <c r="D16" i="5"/>
  <c r="B16" i="5"/>
  <c r="B16" i="6" s="1"/>
  <c r="I15" i="5"/>
  <c r="J15" i="5" s="1"/>
  <c r="G15" i="5"/>
  <c r="F15" i="5"/>
  <c r="E15" i="5"/>
  <c r="D15" i="5"/>
  <c r="B15" i="5"/>
  <c r="B15" i="6" s="1"/>
  <c r="I15" i="6" s="1"/>
  <c r="H14" i="5"/>
  <c r="M14" i="5" s="1"/>
  <c r="G14" i="5"/>
  <c r="F14" i="5"/>
  <c r="E14" i="5"/>
  <c r="D14" i="5"/>
  <c r="B14" i="5"/>
  <c r="I13" i="5"/>
  <c r="J13" i="5" s="1"/>
  <c r="H13" i="5"/>
  <c r="M13" i="5" s="1"/>
  <c r="G13" i="5"/>
  <c r="F13" i="5"/>
  <c r="E13" i="5"/>
  <c r="D13" i="5"/>
  <c r="B13" i="5"/>
  <c r="B13" i="6" s="1"/>
  <c r="I13" i="6" s="1"/>
  <c r="I12" i="5"/>
  <c r="J12" i="5" s="1"/>
  <c r="H12" i="5"/>
  <c r="M12" i="5" s="1"/>
  <c r="G12" i="5"/>
  <c r="F12" i="5"/>
  <c r="E12" i="5"/>
  <c r="D12" i="5"/>
  <c r="B12" i="5"/>
  <c r="B12" i="6" s="1"/>
  <c r="I11" i="5"/>
  <c r="J11" i="5" s="1"/>
  <c r="G11" i="5"/>
  <c r="F11" i="5"/>
  <c r="E11" i="5"/>
  <c r="D11" i="5"/>
  <c r="B11" i="5"/>
  <c r="B11" i="6" s="1"/>
  <c r="I11" i="6" s="1"/>
  <c r="I10" i="5"/>
  <c r="J10" i="5" s="1"/>
  <c r="G10" i="5"/>
  <c r="F10" i="5"/>
  <c r="H10" i="5" s="1"/>
  <c r="M10" i="5" s="1"/>
  <c r="E10" i="5"/>
  <c r="D10" i="5"/>
  <c r="B10" i="5"/>
  <c r="B10" i="6" s="1"/>
  <c r="G9" i="5"/>
  <c r="F9" i="5"/>
  <c r="H9" i="5" s="1"/>
  <c r="M9" i="5" s="1"/>
  <c r="E9" i="5"/>
  <c r="D9" i="5"/>
  <c r="B9" i="5"/>
  <c r="B9" i="6" s="1"/>
  <c r="I9" i="6" s="1"/>
  <c r="G8" i="5"/>
  <c r="H8" i="5" s="1"/>
  <c r="M8" i="5" s="1"/>
  <c r="F8" i="5"/>
  <c r="E8" i="5"/>
  <c r="D8" i="5"/>
  <c r="B8" i="5"/>
  <c r="B8" i="6" s="1"/>
  <c r="G7" i="5"/>
  <c r="H7" i="5" s="1"/>
  <c r="F7" i="5"/>
  <c r="E7" i="5"/>
  <c r="D7" i="5"/>
  <c r="B7" i="5"/>
  <c r="B7" i="6" s="1"/>
  <c r="I7" i="6" s="1"/>
  <c r="N54" i="4"/>
  <c r="I54" i="4" s="1"/>
  <c r="F54" i="4"/>
  <c r="E54" i="4"/>
  <c r="D54" i="4"/>
  <c r="N53" i="4"/>
  <c r="I53" i="4"/>
  <c r="F53" i="4"/>
  <c r="E53" i="4"/>
  <c r="D53" i="4"/>
  <c r="N52" i="4"/>
  <c r="I52" i="4" s="1"/>
  <c r="F52" i="4"/>
  <c r="E52" i="4"/>
  <c r="D52" i="4"/>
  <c r="N51" i="4"/>
  <c r="I51" i="4" s="1"/>
  <c r="F51" i="4"/>
  <c r="E51" i="4"/>
  <c r="D51" i="4"/>
  <c r="N50" i="4"/>
  <c r="I50" i="4" s="1"/>
  <c r="F50" i="4"/>
  <c r="E50" i="4"/>
  <c r="D50" i="4"/>
  <c r="N49" i="4"/>
  <c r="I49" i="4" s="1"/>
  <c r="F49" i="4"/>
  <c r="E49" i="4"/>
  <c r="D49" i="4"/>
  <c r="N48" i="4"/>
  <c r="I48" i="4" s="1"/>
  <c r="F48" i="4"/>
  <c r="E48" i="4"/>
  <c r="D48" i="4"/>
  <c r="N47" i="4"/>
  <c r="I47" i="4" s="1"/>
  <c r="F47" i="4"/>
  <c r="E47" i="4"/>
  <c r="D47" i="4"/>
  <c r="N46" i="4"/>
  <c r="I46" i="4" s="1"/>
  <c r="F46" i="4"/>
  <c r="E46" i="4"/>
  <c r="D46" i="4"/>
  <c r="N45" i="4"/>
  <c r="I45" i="4" s="1"/>
  <c r="F45" i="4"/>
  <c r="E45" i="4"/>
  <c r="D45" i="4"/>
  <c r="N44" i="4"/>
  <c r="I44" i="4" s="1"/>
  <c r="F44" i="4"/>
  <c r="E44" i="4"/>
  <c r="D44" i="4"/>
  <c r="N43" i="4"/>
  <c r="I43" i="4" s="1"/>
  <c r="F43" i="4"/>
  <c r="E43" i="4"/>
  <c r="D43" i="4"/>
  <c r="N42" i="4"/>
  <c r="I42" i="4" s="1"/>
  <c r="F42" i="4"/>
  <c r="E42" i="4"/>
  <c r="D42" i="4"/>
  <c r="N41" i="4"/>
  <c r="I41" i="4"/>
  <c r="F41" i="4"/>
  <c r="E41" i="4"/>
  <c r="D41" i="4"/>
  <c r="N40" i="4"/>
  <c r="I40" i="4" s="1"/>
  <c r="F40" i="4"/>
  <c r="E40" i="4"/>
  <c r="D40" i="4"/>
  <c r="C40" i="4"/>
  <c r="N39" i="4"/>
  <c r="I39" i="4" s="1"/>
  <c r="G39" i="4"/>
  <c r="H39" i="4" s="1"/>
  <c r="F39" i="4"/>
  <c r="E39" i="4"/>
  <c r="N38" i="4"/>
  <c r="I38" i="4" s="1"/>
  <c r="F38" i="4"/>
  <c r="E38" i="4"/>
  <c r="D38" i="4"/>
  <c r="N37" i="4"/>
  <c r="I37" i="4" s="1"/>
  <c r="F37" i="4"/>
  <c r="E37" i="4"/>
  <c r="D37" i="4"/>
  <c r="N36" i="4"/>
  <c r="I36" i="4" s="1"/>
  <c r="F36" i="4"/>
  <c r="E36" i="4"/>
  <c r="D36" i="4"/>
  <c r="N35" i="4"/>
  <c r="I35" i="4" s="1"/>
  <c r="F35" i="4"/>
  <c r="E35" i="4"/>
  <c r="D35" i="4"/>
  <c r="N34" i="4"/>
  <c r="I34" i="4" s="1"/>
  <c r="F34" i="4"/>
  <c r="E34" i="4"/>
  <c r="D34" i="4"/>
  <c r="N33" i="4"/>
  <c r="I33" i="4" s="1"/>
  <c r="F33" i="4"/>
  <c r="E33" i="4"/>
  <c r="D33" i="4"/>
  <c r="N32" i="4"/>
  <c r="I32" i="4" s="1"/>
  <c r="F32" i="4"/>
  <c r="E32" i="4"/>
  <c r="D32" i="4"/>
  <c r="N31" i="4"/>
  <c r="I31" i="4" s="1"/>
  <c r="F31" i="4"/>
  <c r="E31" i="4"/>
  <c r="D31" i="4"/>
  <c r="N30" i="4"/>
  <c r="I30" i="4" s="1"/>
  <c r="F30" i="4"/>
  <c r="E30" i="4"/>
  <c r="D30" i="4"/>
  <c r="N29" i="4"/>
  <c r="I29" i="4" s="1"/>
  <c r="F29" i="4"/>
  <c r="E29" i="4"/>
  <c r="D29" i="4"/>
  <c r="N28" i="4"/>
  <c r="I28" i="4" s="1"/>
  <c r="F28" i="4"/>
  <c r="E28" i="4"/>
  <c r="D28" i="4"/>
  <c r="N27" i="4"/>
  <c r="I27" i="4" s="1"/>
  <c r="F27" i="4"/>
  <c r="E27" i="4"/>
  <c r="D27" i="4"/>
  <c r="N26" i="4"/>
  <c r="I26" i="4" s="1"/>
  <c r="F26" i="4"/>
  <c r="E26" i="4"/>
  <c r="D26" i="4"/>
  <c r="N25" i="4"/>
  <c r="I25" i="4" s="1"/>
  <c r="F25" i="4"/>
  <c r="E25" i="4"/>
  <c r="D25" i="4"/>
  <c r="N24" i="4"/>
  <c r="I24" i="4" s="1"/>
  <c r="F24" i="4"/>
  <c r="E24" i="4"/>
  <c r="D24" i="4"/>
  <c r="N23" i="4"/>
  <c r="I23" i="4" s="1"/>
  <c r="F23" i="4"/>
  <c r="E23" i="4"/>
  <c r="D23" i="4"/>
  <c r="N22" i="4"/>
  <c r="I22" i="4" s="1"/>
  <c r="F22" i="4"/>
  <c r="E22" i="4"/>
  <c r="D22" i="4"/>
  <c r="N21" i="4"/>
  <c r="I21" i="4" s="1"/>
  <c r="F21" i="4"/>
  <c r="E21" i="4"/>
  <c r="D21" i="4"/>
  <c r="N20" i="4"/>
  <c r="I20" i="4" s="1"/>
  <c r="F20" i="4"/>
  <c r="E20" i="4"/>
  <c r="D20" i="4"/>
  <c r="N19" i="4"/>
  <c r="I19" i="4" s="1"/>
  <c r="F19" i="4"/>
  <c r="E19" i="4"/>
  <c r="D19" i="4"/>
  <c r="N18" i="4"/>
  <c r="I18" i="4" s="1"/>
  <c r="F18" i="4"/>
  <c r="E18" i="4"/>
  <c r="D18" i="4"/>
  <c r="N17" i="4"/>
  <c r="L17" i="4"/>
  <c r="I17" i="4"/>
  <c r="F17" i="4"/>
  <c r="E17" i="4"/>
  <c r="D17" i="4"/>
  <c r="N16" i="4"/>
  <c r="L16" i="4"/>
  <c r="I16" i="4"/>
  <c r="F16" i="4"/>
  <c r="E16" i="4"/>
  <c r="D16" i="4"/>
  <c r="N15" i="4"/>
  <c r="I15" i="4" s="1"/>
  <c r="L15" i="4"/>
  <c r="K15" i="4"/>
  <c r="F15" i="4"/>
  <c r="E15" i="4"/>
  <c r="D15" i="4"/>
  <c r="N14" i="4"/>
  <c r="I14" i="4" s="1"/>
  <c r="L14" i="4"/>
  <c r="K14" i="4"/>
  <c r="F14" i="4"/>
  <c r="E14" i="4"/>
  <c r="D14" i="4"/>
  <c r="N13" i="4"/>
  <c r="I13" i="4" s="1"/>
  <c r="L13" i="4"/>
  <c r="K13" i="4"/>
  <c r="F13" i="4"/>
  <c r="E13" i="4"/>
  <c r="D13" i="4"/>
  <c r="C13" i="4"/>
  <c r="N12" i="4"/>
  <c r="L12" i="4"/>
  <c r="K12" i="4"/>
  <c r="I12" i="4"/>
  <c r="J12" i="4" s="1"/>
  <c r="L11" i="4"/>
  <c r="H11" i="4"/>
  <c r="G11" i="4"/>
  <c r="B11" i="4"/>
  <c r="N11" i="4" s="1"/>
  <c r="I11" i="4" s="1"/>
  <c r="L10" i="4"/>
  <c r="G10" i="4"/>
  <c r="B10" i="4"/>
  <c r="E10" i="4" s="1"/>
  <c r="G8" i="4"/>
  <c r="H8" i="4" s="1"/>
  <c r="J8" i="4" s="1"/>
  <c r="M8" i="4" s="1"/>
  <c r="F8" i="4"/>
  <c r="E8" i="4"/>
  <c r="D8" i="4"/>
  <c r="A8" i="4"/>
  <c r="K7" i="4"/>
  <c r="G7" i="4"/>
  <c r="F7" i="4"/>
  <c r="H7" i="4" s="1"/>
  <c r="J7" i="4" s="1"/>
  <c r="E7" i="4"/>
  <c r="D7" i="4"/>
  <c r="A7" i="4"/>
  <c r="C3" i="4"/>
  <c r="C2" i="4"/>
  <c r="H55" i="3"/>
  <c r="M55" i="3" s="1"/>
  <c r="G55" i="3"/>
  <c r="G54" i="4" s="1"/>
  <c r="H54" i="4" s="1"/>
  <c r="J54" i="4" s="1"/>
  <c r="M54" i="4" s="1"/>
  <c r="F55" i="3"/>
  <c r="E55" i="3"/>
  <c r="D55" i="3"/>
  <c r="G54" i="3"/>
  <c r="G53" i="4" s="1"/>
  <c r="H53" i="4" s="1"/>
  <c r="J53" i="4" s="1"/>
  <c r="M53" i="4" s="1"/>
  <c r="F54" i="3"/>
  <c r="E54" i="3"/>
  <c r="D54" i="3"/>
  <c r="G53" i="3"/>
  <c r="G52" i="4" s="1"/>
  <c r="H52" i="4" s="1"/>
  <c r="J52" i="4" s="1"/>
  <c r="M52" i="4" s="1"/>
  <c r="F53" i="3"/>
  <c r="H53" i="3" s="1"/>
  <c r="E53" i="3"/>
  <c r="D53" i="3"/>
  <c r="G52" i="3"/>
  <c r="G51" i="4" s="1"/>
  <c r="H51" i="4" s="1"/>
  <c r="J51" i="4" s="1"/>
  <c r="M51" i="4" s="1"/>
  <c r="F52" i="3"/>
  <c r="E52" i="3"/>
  <c r="D52" i="3"/>
  <c r="H51" i="3"/>
  <c r="M51" i="3" s="1"/>
  <c r="G51" i="3"/>
  <c r="G50" i="4" s="1"/>
  <c r="H50" i="4" s="1"/>
  <c r="J50" i="4" s="1"/>
  <c r="M50" i="4" s="1"/>
  <c r="F51" i="3"/>
  <c r="E51" i="3"/>
  <c r="D51" i="3"/>
  <c r="G50" i="3"/>
  <c r="G49" i="4" s="1"/>
  <c r="H49" i="4" s="1"/>
  <c r="J49" i="4" s="1"/>
  <c r="M49" i="4" s="1"/>
  <c r="F50" i="3"/>
  <c r="E50" i="3"/>
  <c r="D50" i="3"/>
  <c r="G49" i="3"/>
  <c r="G48" i="4" s="1"/>
  <c r="H48" i="4" s="1"/>
  <c r="J48" i="4" s="1"/>
  <c r="M48" i="4" s="1"/>
  <c r="F49" i="3"/>
  <c r="H49" i="3" s="1"/>
  <c r="E49" i="3"/>
  <c r="D49" i="3"/>
  <c r="G48" i="3"/>
  <c r="G47" i="4" s="1"/>
  <c r="H47" i="4" s="1"/>
  <c r="J47" i="4" s="1"/>
  <c r="M47" i="4" s="1"/>
  <c r="F48" i="3"/>
  <c r="E48" i="3"/>
  <c r="D48" i="3"/>
  <c r="H47" i="3"/>
  <c r="M47" i="3" s="1"/>
  <c r="G47" i="3"/>
  <c r="G46" i="4" s="1"/>
  <c r="H46" i="4" s="1"/>
  <c r="J46" i="4" s="1"/>
  <c r="M46" i="4" s="1"/>
  <c r="F47" i="3"/>
  <c r="E47" i="3"/>
  <c r="D47" i="3"/>
  <c r="G46" i="3"/>
  <c r="G45" i="4" s="1"/>
  <c r="H45" i="4" s="1"/>
  <c r="J45" i="4" s="1"/>
  <c r="M45" i="4" s="1"/>
  <c r="F46" i="3"/>
  <c r="E46" i="3"/>
  <c r="D46" i="3"/>
  <c r="G45" i="3"/>
  <c r="G44" i="4" s="1"/>
  <c r="H44" i="4" s="1"/>
  <c r="J44" i="4" s="1"/>
  <c r="M44" i="4" s="1"/>
  <c r="F45" i="3"/>
  <c r="H45" i="3" s="1"/>
  <c r="E45" i="3"/>
  <c r="D45" i="3"/>
  <c r="G44" i="3"/>
  <c r="G43" i="4" s="1"/>
  <c r="H43" i="4" s="1"/>
  <c r="J43" i="4" s="1"/>
  <c r="M43" i="4" s="1"/>
  <c r="F44" i="3"/>
  <c r="E44" i="3"/>
  <c r="D44" i="3"/>
  <c r="H43" i="3"/>
  <c r="M43" i="3" s="1"/>
  <c r="G43" i="3"/>
  <c r="G42" i="4" s="1"/>
  <c r="H42" i="4" s="1"/>
  <c r="F43" i="3"/>
  <c r="E43" i="3"/>
  <c r="D43" i="3"/>
  <c r="G42" i="3"/>
  <c r="G41" i="4" s="1"/>
  <c r="H41" i="4" s="1"/>
  <c r="J41" i="4" s="1"/>
  <c r="M41" i="4" s="1"/>
  <c r="F42" i="3"/>
  <c r="E42" i="3"/>
  <c r="D42" i="3"/>
  <c r="G41" i="3"/>
  <c r="G40" i="4" s="1"/>
  <c r="H40" i="4" s="1"/>
  <c r="J40" i="4" s="1"/>
  <c r="M40" i="4" s="1"/>
  <c r="F41" i="3"/>
  <c r="H41" i="3" s="1"/>
  <c r="E41" i="3"/>
  <c r="D41" i="3"/>
  <c r="D40" i="3"/>
  <c r="G39" i="3"/>
  <c r="G38" i="4" s="1"/>
  <c r="H38" i="4" s="1"/>
  <c r="J38" i="4" s="1"/>
  <c r="M38" i="4" s="1"/>
  <c r="F39" i="3"/>
  <c r="H39" i="3" s="1"/>
  <c r="E39" i="3"/>
  <c r="D39" i="3"/>
  <c r="G38" i="3"/>
  <c r="G37" i="4" s="1"/>
  <c r="H37" i="4" s="1"/>
  <c r="J37" i="4" s="1"/>
  <c r="M37" i="4" s="1"/>
  <c r="F38" i="3"/>
  <c r="E38" i="3"/>
  <c r="D38" i="3"/>
  <c r="H37" i="3"/>
  <c r="M37" i="3" s="1"/>
  <c r="G37" i="3"/>
  <c r="G36" i="4" s="1"/>
  <c r="H36" i="4" s="1"/>
  <c r="J36" i="4" s="1"/>
  <c r="M36" i="4" s="1"/>
  <c r="F37" i="3"/>
  <c r="E37" i="3"/>
  <c r="D37" i="3"/>
  <c r="G36" i="3"/>
  <c r="G35" i="4" s="1"/>
  <c r="H35" i="4" s="1"/>
  <c r="J35" i="4" s="1"/>
  <c r="M35" i="4" s="1"/>
  <c r="F36" i="3"/>
  <c r="E36" i="3"/>
  <c r="D36" i="3"/>
  <c r="G35" i="3"/>
  <c r="G34" i="4" s="1"/>
  <c r="H34" i="4" s="1"/>
  <c r="J34" i="4" s="1"/>
  <c r="M34" i="4" s="1"/>
  <c r="F35" i="3"/>
  <c r="H35" i="3" s="1"/>
  <c r="E35" i="3"/>
  <c r="D35" i="3"/>
  <c r="G34" i="3"/>
  <c r="G33" i="4" s="1"/>
  <c r="H33" i="4" s="1"/>
  <c r="J33" i="4" s="1"/>
  <c r="M33" i="4" s="1"/>
  <c r="F34" i="3"/>
  <c r="E34" i="3"/>
  <c r="D34" i="3"/>
  <c r="H33" i="3"/>
  <c r="M33" i="3" s="1"/>
  <c r="G33" i="3"/>
  <c r="G32" i="4" s="1"/>
  <c r="H32" i="4" s="1"/>
  <c r="J32" i="4" s="1"/>
  <c r="M32" i="4" s="1"/>
  <c r="F33" i="3"/>
  <c r="E33" i="3"/>
  <c r="D33" i="3"/>
  <c r="G32" i="3"/>
  <c r="G31" i="4" s="1"/>
  <c r="H31" i="4" s="1"/>
  <c r="J31" i="4" s="1"/>
  <c r="M31" i="4" s="1"/>
  <c r="F32" i="3"/>
  <c r="E32" i="3"/>
  <c r="D32" i="3"/>
  <c r="G31" i="3"/>
  <c r="G30" i="4" s="1"/>
  <c r="H30" i="4" s="1"/>
  <c r="J30" i="4" s="1"/>
  <c r="M30" i="4" s="1"/>
  <c r="F31" i="3"/>
  <c r="H31" i="3" s="1"/>
  <c r="E31" i="3"/>
  <c r="D31" i="3"/>
  <c r="G30" i="3"/>
  <c r="G29" i="4" s="1"/>
  <c r="H29" i="4" s="1"/>
  <c r="J29" i="4" s="1"/>
  <c r="M29" i="4" s="1"/>
  <c r="F30" i="3"/>
  <c r="E30" i="3"/>
  <c r="D30" i="3"/>
  <c r="H29" i="3"/>
  <c r="G29" i="3"/>
  <c r="G28" i="4" s="1"/>
  <c r="H28" i="4" s="1"/>
  <c r="F29" i="3"/>
  <c r="E29" i="3"/>
  <c r="D29" i="3"/>
  <c r="G28" i="3"/>
  <c r="F28" i="3"/>
  <c r="E28" i="3"/>
  <c r="D28" i="3"/>
  <c r="G27" i="3"/>
  <c r="G26" i="4" s="1"/>
  <c r="H26" i="4" s="1"/>
  <c r="J26" i="4" s="1"/>
  <c r="M26" i="4" s="1"/>
  <c r="F27" i="3"/>
  <c r="H27" i="3" s="1"/>
  <c r="E27" i="3"/>
  <c r="D27" i="3"/>
  <c r="G26" i="3"/>
  <c r="G25" i="4" s="1"/>
  <c r="H25" i="4" s="1"/>
  <c r="J25" i="4" s="1"/>
  <c r="M25" i="4" s="1"/>
  <c r="F26" i="3"/>
  <c r="E26" i="3"/>
  <c r="D26" i="3"/>
  <c r="H25" i="3"/>
  <c r="G25" i="3"/>
  <c r="G24" i="4" s="1"/>
  <c r="H24" i="4" s="1"/>
  <c r="J24" i="4" s="1"/>
  <c r="M24" i="4" s="1"/>
  <c r="F25" i="3"/>
  <c r="E25" i="3"/>
  <c r="D25" i="3"/>
  <c r="G24" i="3"/>
  <c r="F24" i="3"/>
  <c r="E24" i="3"/>
  <c r="D24" i="3"/>
  <c r="G23" i="3"/>
  <c r="G22" i="4" s="1"/>
  <c r="H22" i="4" s="1"/>
  <c r="J22" i="4" s="1"/>
  <c r="M22" i="4" s="1"/>
  <c r="F23" i="3"/>
  <c r="H23" i="3" s="1"/>
  <c r="E23" i="3"/>
  <c r="D23" i="3"/>
  <c r="G22" i="3"/>
  <c r="F22" i="3"/>
  <c r="E22" i="3"/>
  <c r="D22" i="3"/>
  <c r="H21" i="3"/>
  <c r="G21" i="3"/>
  <c r="G20" i="4" s="1"/>
  <c r="H20" i="4" s="1"/>
  <c r="J20" i="4" s="1"/>
  <c r="M20" i="4" s="1"/>
  <c r="F21" i="3"/>
  <c r="E21" i="3"/>
  <c r="D21" i="3"/>
  <c r="L20" i="3"/>
  <c r="G20" i="3"/>
  <c r="G19" i="4" s="1"/>
  <c r="H19" i="4" s="1"/>
  <c r="J19" i="4" s="1"/>
  <c r="M19" i="4" s="1"/>
  <c r="F20" i="3"/>
  <c r="H20" i="3" s="1"/>
  <c r="E20" i="3"/>
  <c r="D20" i="3"/>
  <c r="L19" i="3"/>
  <c r="G19" i="3"/>
  <c r="G18" i="4" s="1"/>
  <c r="H18" i="4" s="1"/>
  <c r="J18" i="4" s="1"/>
  <c r="M18" i="4" s="1"/>
  <c r="F19" i="3"/>
  <c r="H19" i="3" s="1"/>
  <c r="E19" i="3"/>
  <c r="D19" i="3"/>
  <c r="K18" i="3"/>
  <c r="I18" i="3"/>
  <c r="G18" i="3"/>
  <c r="G17" i="4" s="1"/>
  <c r="H17" i="4" s="1"/>
  <c r="J17" i="4" s="1"/>
  <c r="M17" i="4" s="1"/>
  <c r="F18" i="3"/>
  <c r="H18" i="3" s="1"/>
  <c r="E18" i="3"/>
  <c r="D18" i="3"/>
  <c r="L17" i="3"/>
  <c r="K17" i="3"/>
  <c r="I17" i="3"/>
  <c r="G17" i="3"/>
  <c r="F17" i="3"/>
  <c r="E17" i="3"/>
  <c r="D17" i="3"/>
  <c r="L16" i="3"/>
  <c r="K16" i="3"/>
  <c r="I16" i="3"/>
  <c r="G16" i="3"/>
  <c r="G15" i="4" s="1"/>
  <c r="H15" i="4" s="1"/>
  <c r="J15" i="4" s="1"/>
  <c r="M15" i="4" s="1"/>
  <c r="F16" i="3"/>
  <c r="H16" i="3" s="1"/>
  <c r="E16" i="3"/>
  <c r="D16" i="3"/>
  <c r="L15" i="3"/>
  <c r="K15" i="3"/>
  <c r="I15" i="3"/>
  <c r="G15" i="3"/>
  <c r="F15" i="3"/>
  <c r="E15" i="3"/>
  <c r="D15" i="3"/>
  <c r="L14" i="3"/>
  <c r="K14" i="3"/>
  <c r="I14" i="3"/>
  <c r="G14" i="3"/>
  <c r="G13" i="4" s="1"/>
  <c r="H13" i="4" s="1"/>
  <c r="J13" i="4" s="1"/>
  <c r="M13" i="4" s="1"/>
  <c r="F14" i="3"/>
  <c r="H14" i="3" s="1"/>
  <c r="E14" i="3"/>
  <c r="D14" i="3"/>
  <c r="D13" i="3"/>
  <c r="D12" i="4" s="1"/>
  <c r="L12" i="3"/>
  <c r="K12" i="3"/>
  <c r="I12" i="3"/>
  <c r="G12" i="3"/>
  <c r="H12" i="3" s="1"/>
  <c r="M12" i="3" s="1"/>
  <c r="D12" i="3"/>
  <c r="B12" i="3"/>
  <c r="E12" i="3" s="1"/>
  <c r="L11" i="3"/>
  <c r="I11" i="3"/>
  <c r="G11" i="3"/>
  <c r="E11" i="3"/>
  <c r="B11" i="3"/>
  <c r="L10" i="3"/>
  <c r="I10" i="3"/>
  <c r="J10" i="3" s="1"/>
  <c r="H10" i="3"/>
  <c r="M10" i="3" s="1"/>
  <c r="G10" i="3"/>
  <c r="F10" i="3"/>
  <c r="E10" i="3"/>
  <c r="D10" i="3"/>
  <c r="B10" i="3"/>
  <c r="I8" i="3"/>
  <c r="F8" i="3"/>
  <c r="H8" i="3" s="1"/>
  <c r="M8" i="3" s="1"/>
  <c r="E8" i="3"/>
  <c r="D8" i="3"/>
  <c r="A8" i="3"/>
  <c r="F7" i="3"/>
  <c r="H7" i="3" s="1"/>
  <c r="M7" i="3" s="1"/>
  <c r="E7" i="3"/>
  <c r="D7" i="3"/>
  <c r="A7" i="3"/>
  <c r="C3" i="3"/>
  <c r="C2" i="3"/>
  <c r="C26" i="2"/>
  <c r="C25" i="2"/>
  <c r="C24" i="2"/>
  <c r="C23" i="2"/>
  <c r="C22" i="2"/>
  <c r="C21" i="2"/>
  <c r="C20" i="2"/>
  <c r="C19" i="2"/>
  <c r="C18" i="2"/>
  <c r="C17" i="2"/>
  <c r="C16" i="2"/>
  <c r="F52" i="1"/>
  <c r="F45" i="1"/>
  <c r="D42" i="1"/>
  <c r="P35" i="1"/>
  <c r="L35" i="1"/>
  <c r="H35" i="1"/>
  <c r="E35" i="1"/>
  <c r="D35" i="1"/>
  <c r="C35" i="1"/>
  <c r="A35" i="1"/>
  <c r="K35" i="1" s="1"/>
  <c r="E34" i="1"/>
  <c r="D34" i="1"/>
  <c r="C34" i="1"/>
  <c r="A34" i="1"/>
  <c r="K34" i="1" s="1"/>
  <c r="M33" i="1"/>
  <c r="K33" i="1"/>
  <c r="H33" i="1"/>
  <c r="G33" i="1"/>
  <c r="F33" i="1"/>
  <c r="E33" i="1"/>
  <c r="D33" i="1"/>
  <c r="C33" i="1"/>
  <c r="A33" i="1"/>
  <c r="P33" i="1" s="1"/>
  <c r="Q33" i="1" s="1"/>
  <c r="F32" i="1"/>
  <c r="E32" i="1"/>
  <c r="D32" i="1"/>
  <c r="C32" i="1"/>
  <c r="A32" i="1"/>
  <c r="P32" i="1" s="1"/>
  <c r="L31" i="1"/>
  <c r="G31" i="1"/>
  <c r="F31" i="1"/>
  <c r="E31" i="1"/>
  <c r="D31" i="1"/>
  <c r="C31" i="1"/>
  <c r="A31" i="1"/>
  <c r="P31" i="1" s="1"/>
  <c r="R31" i="1" s="1"/>
  <c r="P30" i="1"/>
  <c r="Q30" i="1" s="1"/>
  <c r="L30" i="1"/>
  <c r="H30" i="1"/>
  <c r="F30" i="1"/>
  <c r="E30" i="1"/>
  <c r="D30" i="1"/>
  <c r="C30" i="1"/>
  <c r="A30" i="1"/>
  <c r="Q29" i="1"/>
  <c r="K29" i="1"/>
  <c r="H29" i="1"/>
  <c r="G29" i="1"/>
  <c r="M29" i="1" s="1"/>
  <c r="R29" i="1" s="1"/>
  <c r="F29" i="1"/>
  <c r="E29" i="1"/>
  <c r="D29" i="1"/>
  <c r="C29" i="1"/>
  <c r="A29" i="1"/>
  <c r="P29" i="1" s="1"/>
  <c r="L28" i="1"/>
  <c r="H28" i="1"/>
  <c r="F28" i="1"/>
  <c r="E28" i="1"/>
  <c r="D28" i="1"/>
  <c r="C28" i="1"/>
  <c r="A28" i="1"/>
  <c r="P28" i="1" s="1"/>
  <c r="Q28" i="1" s="1"/>
  <c r="L27" i="1"/>
  <c r="K27" i="1"/>
  <c r="E27" i="1"/>
  <c r="D27" i="1"/>
  <c r="C27" i="1"/>
  <c r="A27" i="1"/>
  <c r="P27" i="1" s="1"/>
  <c r="Q27" i="1" s="1"/>
  <c r="P26" i="1"/>
  <c r="Q26" i="1" s="1"/>
  <c r="L26" i="1"/>
  <c r="E26" i="1"/>
  <c r="D26" i="1"/>
  <c r="C26" i="1"/>
  <c r="A26" i="1"/>
  <c r="K26" i="1" s="1"/>
  <c r="K25" i="1"/>
  <c r="E25" i="1"/>
  <c r="D25" i="1"/>
  <c r="C25" i="1"/>
  <c r="A25" i="1"/>
  <c r="P25" i="1" s="1"/>
  <c r="Q25" i="1" s="1"/>
  <c r="P24" i="1"/>
  <c r="Q24" i="1" s="1"/>
  <c r="L24" i="1"/>
  <c r="G24" i="1"/>
  <c r="M24" i="1" s="1"/>
  <c r="R24" i="1" s="1"/>
  <c r="F24" i="1"/>
  <c r="E24" i="1"/>
  <c r="D24" i="1"/>
  <c r="C24" i="1"/>
  <c r="A24" i="1"/>
  <c r="K24" i="1" s="1"/>
  <c r="P23" i="1"/>
  <c r="Q23" i="1" s="1"/>
  <c r="L23" i="1"/>
  <c r="H23" i="1"/>
  <c r="F23" i="1"/>
  <c r="E23" i="1"/>
  <c r="D23" i="1"/>
  <c r="C23" i="1"/>
  <c r="A23" i="1"/>
  <c r="Q22" i="1"/>
  <c r="P22" i="1"/>
  <c r="K22" i="1"/>
  <c r="H22" i="1"/>
  <c r="G22" i="1"/>
  <c r="M22" i="1" s="1"/>
  <c r="R22" i="1" s="1"/>
  <c r="F22" i="1"/>
  <c r="E22" i="1"/>
  <c r="D22" i="1"/>
  <c r="C22" i="1"/>
  <c r="A22" i="1"/>
  <c r="L22" i="1" s="1"/>
  <c r="K21" i="1"/>
  <c r="D21" i="1"/>
  <c r="C21" i="1"/>
  <c r="A21" i="1"/>
  <c r="E20" i="1"/>
  <c r="D20" i="1"/>
  <c r="C20" i="1"/>
  <c r="A20" i="1"/>
  <c r="K19" i="1"/>
  <c r="G19" i="1"/>
  <c r="H19" i="1" s="1"/>
  <c r="F19" i="1"/>
  <c r="E19" i="1"/>
  <c r="D19" i="1"/>
  <c r="C19" i="1"/>
  <c r="A19" i="1"/>
  <c r="L19" i="1" s="1"/>
  <c r="P18" i="1"/>
  <c r="L18" i="1"/>
  <c r="E18" i="1"/>
  <c r="D18" i="1"/>
  <c r="C18" i="1"/>
  <c r="A18" i="1"/>
  <c r="G18" i="1" s="1"/>
  <c r="P17" i="1"/>
  <c r="L17" i="1"/>
  <c r="E17" i="1"/>
  <c r="D17" i="1"/>
  <c r="C17" i="1"/>
  <c r="A17" i="1"/>
  <c r="G17" i="1" s="1"/>
  <c r="L16" i="1"/>
  <c r="F16" i="1"/>
  <c r="N67" i="1" s="1"/>
  <c r="E16" i="1"/>
  <c r="D16" i="1"/>
  <c r="C16" i="1"/>
  <c r="A16" i="1"/>
  <c r="P16" i="1" s="1"/>
  <c r="P15" i="1"/>
  <c r="M15" i="1"/>
  <c r="R15" i="1" s="1"/>
  <c r="K15" i="1"/>
  <c r="H15" i="1"/>
  <c r="Q15" i="1" s="1"/>
  <c r="G15" i="1"/>
  <c r="F15" i="1"/>
  <c r="E15" i="1"/>
  <c r="D15" i="1"/>
  <c r="C15" i="1"/>
  <c r="A15" i="1"/>
  <c r="L15" i="1" s="1"/>
  <c r="L14" i="1"/>
  <c r="H14" i="1"/>
  <c r="F14" i="1"/>
  <c r="E14" i="1"/>
  <c r="D14" i="1"/>
  <c r="C14" i="1"/>
  <c r="A14" i="1"/>
  <c r="G14" i="1" s="1"/>
  <c r="M14" i="1" s="1"/>
  <c r="H13" i="1"/>
  <c r="F13" i="1"/>
  <c r="E13" i="1"/>
  <c r="D13" i="1"/>
  <c r="C13" i="1"/>
  <c r="A13" i="1"/>
  <c r="P13" i="1" s="1"/>
  <c r="Q13" i="1" s="1"/>
  <c r="P12" i="1"/>
  <c r="L12" i="1"/>
  <c r="H12" i="1"/>
  <c r="G12" i="1"/>
  <c r="M12" i="1" s="1"/>
  <c r="R12" i="1" s="1"/>
  <c r="F12" i="1"/>
  <c r="E12" i="1"/>
  <c r="D12" i="1"/>
  <c r="C12" i="1"/>
  <c r="A12" i="1"/>
  <c r="K12" i="1" s="1"/>
  <c r="P11" i="1"/>
  <c r="Q11" i="1" s="1"/>
  <c r="K11" i="1"/>
  <c r="H11" i="1"/>
  <c r="G11" i="1"/>
  <c r="M11" i="1" s="1"/>
  <c r="R11" i="1" s="1"/>
  <c r="F11" i="1"/>
  <c r="E11" i="1"/>
  <c r="D11" i="1"/>
  <c r="C11" i="1"/>
  <c r="A11" i="1"/>
  <c r="L11" i="1" s="1"/>
  <c r="H10" i="1"/>
  <c r="F10" i="1"/>
  <c r="E10" i="1"/>
  <c r="D10" i="1"/>
  <c r="C10" i="1"/>
  <c r="A10" i="1"/>
  <c r="G10" i="1" s="1"/>
  <c r="M10" i="1" s="1"/>
  <c r="H9" i="1"/>
  <c r="F9" i="1"/>
  <c r="E9" i="1"/>
  <c r="D9" i="1"/>
  <c r="C9" i="1"/>
  <c r="A9" i="1"/>
  <c r="P9" i="1" s="1"/>
  <c r="Q9" i="1" s="1"/>
  <c r="L8" i="1"/>
  <c r="H8" i="1"/>
  <c r="F8" i="1"/>
  <c r="E8" i="1"/>
  <c r="D8" i="1"/>
  <c r="C8" i="1"/>
  <c r="A8" i="1"/>
  <c r="K8" i="1" s="1"/>
  <c r="P7" i="1"/>
  <c r="K7" i="1"/>
  <c r="H7" i="1"/>
  <c r="Q7" i="1" s="1"/>
  <c r="Q36" i="1" s="1"/>
  <c r="G7" i="1"/>
  <c r="M7" i="1" s="1"/>
  <c r="R7" i="1" s="1"/>
  <c r="R36" i="1" s="1"/>
  <c r="F7" i="1"/>
  <c r="E7" i="1"/>
  <c r="D7" i="1"/>
  <c r="C7" i="1"/>
  <c r="A7" i="1"/>
  <c r="C3" i="1"/>
  <c r="C2" i="1"/>
  <c r="C7" i="2" s="1"/>
  <c r="C12" i="2" s="1"/>
  <c r="M16" i="3" l="1"/>
  <c r="J16" i="3"/>
  <c r="M19" i="3"/>
  <c r="M20" i="3"/>
  <c r="Q32" i="1"/>
  <c r="R32" i="1"/>
  <c r="M14" i="3"/>
  <c r="J14" i="3"/>
  <c r="J18" i="3"/>
  <c r="M18" i="3"/>
  <c r="L9" i="1"/>
  <c r="P10" i="1"/>
  <c r="Q10" i="1" s="1"/>
  <c r="K13" i="1"/>
  <c r="H17" i="1"/>
  <c r="M17" i="1" s="1"/>
  <c r="R17" i="1" s="1"/>
  <c r="H18" i="1"/>
  <c r="M18" i="1" s="1"/>
  <c r="R18" i="1" s="1"/>
  <c r="K32" i="1"/>
  <c r="D16" i="2"/>
  <c r="D17" i="2"/>
  <c r="D18" i="2"/>
  <c r="D19" i="2"/>
  <c r="D20" i="2"/>
  <c r="D21" i="2"/>
  <c r="D22" i="2"/>
  <c r="D23" i="2"/>
  <c r="D24" i="2"/>
  <c r="D25" i="2"/>
  <c r="D26" i="2"/>
  <c r="J8" i="3"/>
  <c r="J12" i="3"/>
  <c r="G16" i="4"/>
  <c r="H16" i="4" s="1"/>
  <c r="J16" i="4" s="1"/>
  <c r="M16" i="4" s="1"/>
  <c r="H17" i="3"/>
  <c r="M21" i="3"/>
  <c r="M25" i="3"/>
  <c r="M27" i="3"/>
  <c r="M39" i="3"/>
  <c r="M53" i="3"/>
  <c r="M7" i="4"/>
  <c r="J6" i="4"/>
  <c r="D7" i="7" s="1"/>
  <c r="J39" i="4"/>
  <c r="G9" i="1"/>
  <c r="M9" i="1" s="1"/>
  <c r="R9" i="1" s="1"/>
  <c r="L13" i="1"/>
  <c r="P14" i="1"/>
  <c r="Q14" i="1" s="1"/>
  <c r="L20" i="1"/>
  <c r="P20" i="1"/>
  <c r="G20" i="1"/>
  <c r="G21" i="1"/>
  <c r="L21" i="1"/>
  <c r="P21" i="1"/>
  <c r="G34" i="1"/>
  <c r="M34" i="1" s="1"/>
  <c r="F16" i="2"/>
  <c r="F17" i="2"/>
  <c r="F18" i="2"/>
  <c r="F19" i="2"/>
  <c r="F20" i="2"/>
  <c r="F21" i="2"/>
  <c r="F22" i="2"/>
  <c r="J17" i="3"/>
  <c r="G21" i="4"/>
  <c r="H21" i="4" s="1"/>
  <c r="J21" i="4" s="1"/>
  <c r="M21" i="4" s="1"/>
  <c r="H22" i="3"/>
  <c r="M23" i="3"/>
  <c r="C41" i="3"/>
  <c r="M41" i="3"/>
  <c r="J11" i="4"/>
  <c r="M11" i="4" s="1"/>
  <c r="E26" i="2"/>
  <c r="G25" i="2"/>
  <c r="E24" i="2"/>
  <c r="G23" i="2"/>
  <c r="E22" i="2"/>
  <c r="G21" i="2"/>
  <c r="E20" i="2"/>
  <c r="G19" i="2"/>
  <c r="E18" i="2"/>
  <c r="G17" i="2"/>
  <c r="E16" i="2"/>
  <c r="G26" i="2"/>
  <c r="E25" i="2"/>
  <c r="G24" i="2"/>
  <c r="E23" i="2"/>
  <c r="G22" i="2"/>
  <c r="E21" i="2"/>
  <c r="G20" i="2"/>
  <c r="E19" i="2"/>
  <c r="G18" i="2"/>
  <c r="E17" i="2"/>
  <c r="G16" i="2"/>
  <c r="L7" i="1"/>
  <c r="G8" i="1"/>
  <c r="M8" i="1" s="1"/>
  <c r="R8" i="1" s="1"/>
  <c r="P8" i="1"/>
  <c r="Q8" i="1" s="1"/>
  <c r="K10" i="1"/>
  <c r="G13" i="1"/>
  <c r="M13" i="1" s="1"/>
  <c r="R13" i="1" s="1"/>
  <c r="Q17" i="1"/>
  <c r="Q18" i="1"/>
  <c r="K20" i="1"/>
  <c r="G23" i="1"/>
  <c r="M23" i="1" s="1"/>
  <c r="R23" i="1" s="1"/>
  <c r="K23" i="1"/>
  <c r="G30" i="1"/>
  <c r="M30" i="1" s="1"/>
  <c r="R30" i="1" s="1"/>
  <c r="K30" i="1"/>
  <c r="Q31" i="1"/>
  <c r="L34" i="1"/>
  <c r="I7" i="3"/>
  <c r="J7" i="3" s="1"/>
  <c r="J6" i="3" s="1"/>
  <c r="D11" i="3"/>
  <c r="F11" i="3"/>
  <c r="H11" i="3" s="1"/>
  <c r="K11" i="3"/>
  <c r="G14" i="4"/>
  <c r="H14" i="4" s="1"/>
  <c r="J14" i="4" s="1"/>
  <c r="M14" i="4" s="1"/>
  <c r="H15" i="3"/>
  <c r="G27" i="4"/>
  <c r="H27" i="4" s="1"/>
  <c r="J27" i="4" s="1"/>
  <c r="M27" i="4" s="1"/>
  <c r="H28" i="3"/>
  <c r="J28" i="4"/>
  <c r="M28" i="4" s="1"/>
  <c r="M31" i="3"/>
  <c r="J42" i="4"/>
  <c r="M42" i="4" s="1"/>
  <c r="M45" i="3"/>
  <c r="K9" i="1"/>
  <c r="L10" i="1"/>
  <c r="Q12" i="1"/>
  <c r="K14" i="1"/>
  <c r="G16" i="1"/>
  <c r="K16" i="1"/>
  <c r="M19" i="1"/>
  <c r="G26" i="1"/>
  <c r="M26" i="1" s="1"/>
  <c r="R26" i="1" s="1"/>
  <c r="K28" i="1"/>
  <c r="G28" i="1"/>
  <c r="M28" i="1" s="1"/>
  <c r="R28" i="1" s="1"/>
  <c r="G32" i="1"/>
  <c r="L32" i="1"/>
  <c r="R33" i="1"/>
  <c r="P34" i="1"/>
  <c r="Q34" i="1" s="1"/>
  <c r="Q35" i="1"/>
  <c r="C2" i="6"/>
  <c r="C2" i="5"/>
  <c r="J15" i="3"/>
  <c r="G23" i="4"/>
  <c r="H23" i="4" s="1"/>
  <c r="J23" i="4" s="1"/>
  <c r="M23" i="4" s="1"/>
  <c r="H24" i="3"/>
  <c r="M29" i="3"/>
  <c r="M35" i="3"/>
  <c r="M49" i="3"/>
  <c r="K17" i="1"/>
  <c r="K18" i="1"/>
  <c r="P19" i="1"/>
  <c r="Q19" i="1" s="1"/>
  <c r="L25" i="1"/>
  <c r="G27" i="1"/>
  <c r="M27" i="1" s="1"/>
  <c r="R27" i="1" s="1"/>
  <c r="L29" i="1"/>
  <c r="K31" i="1"/>
  <c r="L33" i="1"/>
  <c r="G35" i="1"/>
  <c r="M35" i="1" s="1"/>
  <c r="R35" i="1" s="1"/>
  <c r="C3" i="6"/>
  <c r="C3" i="5"/>
  <c r="H26" i="3"/>
  <c r="H30" i="3"/>
  <c r="H34" i="3"/>
  <c r="H38" i="3"/>
  <c r="H44" i="3"/>
  <c r="H48" i="3"/>
  <c r="H52" i="3"/>
  <c r="F10" i="4"/>
  <c r="H10" i="4" s="1"/>
  <c r="J10" i="4" s="1"/>
  <c r="N10" i="4"/>
  <c r="I10" i="4" s="1"/>
  <c r="K11" i="4"/>
  <c r="D116" i="6"/>
  <c r="D116" i="5"/>
  <c r="K10" i="4"/>
  <c r="G25" i="1"/>
  <c r="M25" i="1" s="1"/>
  <c r="R25" i="1" s="1"/>
  <c r="D89" i="6"/>
  <c r="D89" i="5"/>
  <c r="H32" i="3"/>
  <c r="H36" i="3"/>
  <c r="H42" i="3"/>
  <c r="H46" i="3"/>
  <c r="H50" i="3"/>
  <c r="H54" i="3"/>
  <c r="D10" i="4"/>
  <c r="D11" i="4"/>
  <c r="D39" i="4"/>
  <c r="M81" i="5"/>
  <c r="J81" i="5"/>
  <c r="M91" i="5"/>
  <c r="C91" i="5"/>
  <c r="M93" i="5"/>
  <c r="M95" i="5"/>
  <c r="M97" i="5"/>
  <c r="E11" i="4"/>
  <c r="M99" i="5"/>
  <c r="I9" i="5"/>
  <c r="J9" i="5" s="1"/>
  <c r="B14" i="6"/>
  <c r="I14" i="5"/>
  <c r="J14" i="5" s="1"/>
  <c r="I18" i="5"/>
  <c r="J18" i="5" s="1"/>
  <c r="B18" i="6"/>
  <c r="I18" i="6" s="1"/>
  <c r="J18" i="6" s="1"/>
  <c r="H23" i="5"/>
  <c r="M23" i="5" s="1"/>
  <c r="H33" i="5"/>
  <c r="M33" i="5" s="1"/>
  <c r="I36" i="5"/>
  <c r="J36" i="5" s="1"/>
  <c r="H41" i="5"/>
  <c r="M41" i="5" s="1"/>
  <c r="I44" i="5"/>
  <c r="J44" i="5" s="1"/>
  <c r="H49" i="5"/>
  <c r="M49" i="5" s="1"/>
  <c r="I52" i="5"/>
  <c r="J52" i="5" s="1"/>
  <c r="H57" i="5"/>
  <c r="M57" i="5" s="1"/>
  <c r="I60" i="5"/>
  <c r="J60" i="5" s="1"/>
  <c r="H65" i="5"/>
  <c r="M65" i="5" s="1"/>
  <c r="I69" i="5"/>
  <c r="J69" i="5" s="1"/>
  <c r="H73" i="5"/>
  <c r="M73" i="5" s="1"/>
  <c r="M82" i="5"/>
  <c r="J83" i="5"/>
  <c r="H96" i="5"/>
  <c r="M102" i="5"/>
  <c r="M104" i="5"/>
  <c r="M105" i="5"/>
  <c r="C117" i="5"/>
  <c r="M117" i="5"/>
  <c r="J13" i="6"/>
  <c r="J15" i="6"/>
  <c r="J33" i="6"/>
  <c r="J34" i="6"/>
  <c r="J40" i="6"/>
  <c r="J43" i="6"/>
  <c r="J49" i="6"/>
  <c r="J50" i="6"/>
  <c r="J56" i="6"/>
  <c r="J59" i="6"/>
  <c r="J65" i="6"/>
  <c r="J66" i="6"/>
  <c r="I80" i="5"/>
  <c r="J80" i="5" s="1"/>
  <c r="B80" i="6"/>
  <c r="N80" i="6" s="1"/>
  <c r="I80" i="6" s="1"/>
  <c r="M85" i="5"/>
  <c r="M106" i="5"/>
  <c r="M108" i="5"/>
  <c r="M109" i="5"/>
  <c r="M119" i="5"/>
  <c r="M120" i="5"/>
  <c r="M121" i="5"/>
  <c r="M91" i="6"/>
  <c r="C91" i="6"/>
  <c r="J17" i="5"/>
  <c r="J21" i="5"/>
  <c r="I33" i="5"/>
  <c r="J33" i="5" s="1"/>
  <c r="J40" i="5"/>
  <c r="I41" i="5"/>
  <c r="J41" i="5" s="1"/>
  <c r="J48" i="5"/>
  <c r="I49" i="5"/>
  <c r="J49" i="5" s="1"/>
  <c r="J56" i="5"/>
  <c r="I57" i="5"/>
  <c r="J57" i="5" s="1"/>
  <c r="J64" i="5"/>
  <c r="I73" i="5"/>
  <c r="J73" i="5" s="1"/>
  <c r="I76" i="5"/>
  <c r="J76" i="5" s="1"/>
  <c r="B76" i="6"/>
  <c r="N76" i="6" s="1"/>
  <c r="I76" i="6" s="1"/>
  <c r="H92" i="5"/>
  <c r="H100" i="5"/>
  <c r="M110" i="5"/>
  <c r="M112" i="5"/>
  <c r="M113" i="5"/>
  <c r="M123" i="5"/>
  <c r="M124" i="5"/>
  <c r="M125" i="5"/>
  <c r="J9" i="6"/>
  <c r="J6" i="6" s="1"/>
  <c r="D10" i="7" s="1"/>
  <c r="J35" i="6"/>
  <c r="J41" i="6"/>
  <c r="J42" i="6"/>
  <c r="J48" i="6"/>
  <c r="J51" i="6"/>
  <c r="J57" i="6"/>
  <c r="J58" i="6"/>
  <c r="J64" i="6"/>
  <c r="J67" i="6"/>
  <c r="J73" i="6"/>
  <c r="M73" i="6"/>
  <c r="I7" i="5"/>
  <c r="J7" i="5" s="1"/>
  <c r="I8" i="5"/>
  <c r="J8" i="5" s="1"/>
  <c r="H11" i="5"/>
  <c r="M11" i="5" s="1"/>
  <c r="H15" i="5"/>
  <c r="M15" i="5" s="1"/>
  <c r="H19" i="5"/>
  <c r="M19" i="5" s="1"/>
  <c r="B24" i="6"/>
  <c r="I24" i="6" s="1"/>
  <c r="J24" i="6" s="1"/>
  <c r="I24" i="5"/>
  <c r="J24" i="5" s="1"/>
  <c r="B28" i="6"/>
  <c r="I28" i="6" s="1"/>
  <c r="I28" i="5"/>
  <c r="J28" i="5" s="1"/>
  <c r="I34" i="5"/>
  <c r="J34" i="5" s="1"/>
  <c r="I35" i="5"/>
  <c r="J35" i="5" s="1"/>
  <c r="H39" i="5"/>
  <c r="M39" i="5" s="1"/>
  <c r="I42" i="5"/>
  <c r="J42" i="5" s="1"/>
  <c r="I43" i="5"/>
  <c r="J43" i="5" s="1"/>
  <c r="H47" i="5"/>
  <c r="M47" i="5" s="1"/>
  <c r="I50" i="5"/>
  <c r="J50" i="5" s="1"/>
  <c r="I51" i="5"/>
  <c r="J51" i="5" s="1"/>
  <c r="H55" i="5"/>
  <c r="M55" i="5" s="1"/>
  <c r="I58" i="5"/>
  <c r="J58" i="5" s="1"/>
  <c r="I59" i="5"/>
  <c r="J59" i="5" s="1"/>
  <c r="H63" i="5"/>
  <c r="M63" i="5" s="1"/>
  <c r="I67" i="5"/>
  <c r="J67" i="5" s="1"/>
  <c r="I68" i="5"/>
  <c r="J68" i="5" s="1"/>
  <c r="M101" i="5"/>
  <c r="M114" i="5"/>
  <c r="M127" i="5"/>
  <c r="M128" i="5"/>
  <c r="M129" i="5"/>
  <c r="J11" i="6"/>
  <c r="M88" i="6"/>
  <c r="J88" i="6"/>
  <c r="H23" i="6"/>
  <c r="J23" i="6" s="1"/>
  <c r="J74" i="6"/>
  <c r="J77" i="6"/>
  <c r="M77" i="6"/>
  <c r="H82" i="6"/>
  <c r="J83" i="6"/>
  <c r="M87" i="6"/>
  <c r="J87" i="6"/>
  <c r="N95" i="6"/>
  <c r="I95" i="6" s="1"/>
  <c r="F95" i="6"/>
  <c r="H95" i="6" s="1"/>
  <c r="E95" i="6"/>
  <c r="E96" i="6"/>
  <c r="F96" i="6"/>
  <c r="H96" i="6" s="1"/>
  <c r="N96" i="6"/>
  <c r="I96" i="6" s="1"/>
  <c r="D96" i="6"/>
  <c r="C118" i="5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H22" i="6"/>
  <c r="J22" i="6" s="1"/>
  <c r="H25" i="6"/>
  <c r="J25" i="6" s="1"/>
  <c r="J39" i="6"/>
  <c r="J47" i="6"/>
  <c r="J55" i="6"/>
  <c r="J63" i="6"/>
  <c r="J71" i="6"/>
  <c r="J72" i="6"/>
  <c r="H76" i="6"/>
  <c r="M80" i="6"/>
  <c r="J80" i="6"/>
  <c r="B82" i="6"/>
  <c r="N82" i="6" s="1"/>
  <c r="I82" i="6" s="1"/>
  <c r="J85" i="6"/>
  <c r="J94" i="6"/>
  <c r="M94" i="6"/>
  <c r="M106" i="6"/>
  <c r="J106" i="6"/>
  <c r="J37" i="6"/>
  <c r="J45" i="6"/>
  <c r="J53" i="6"/>
  <c r="J61" i="6"/>
  <c r="J69" i="6"/>
  <c r="C92" i="6"/>
  <c r="C93" i="6" s="1"/>
  <c r="C94" i="6" s="1"/>
  <c r="J113" i="6"/>
  <c r="M113" i="6"/>
  <c r="I84" i="5"/>
  <c r="J84" i="5" s="1"/>
  <c r="M81" i="6"/>
  <c r="J81" i="6"/>
  <c r="J86" i="6"/>
  <c r="F90" i="6"/>
  <c r="H90" i="6" s="1"/>
  <c r="E90" i="6"/>
  <c r="D90" i="6"/>
  <c r="E91" i="6"/>
  <c r="D91" i="6"/>
  <c r="N91" i="6"/>
  <c r="I91" i="6" s="1"/>
  <c r="J91" i="6" s="1"/>
  <c r="M93" i="6"/>
  <c r="M97" i="6"/>
  <c r="M98" i="6"/>
  <c r="M102" i="6"/>
  <c r="J102" i="6"/>
  <c r="M110" i="6"/>
  <c r="J110" i="6"/>
  <c r="H107" i="6"/>
  <c r="E108" i="6"/>
  <c r="D108" i="6"/>
  <c r="M118" i="6"/>
  <c r="J120" i="6"/>
  <c r="M120" i="6"/>
  <c r="M121" i="6"/>
  <c r="J121" i="6"/>
  <c r="J124" i="6"/>
  <c r="M124" i="6"/>
  <c r="M129" i="6"/>
  <c r="J129" i="6"/>
  <c r="N103" i="6"/>
  <c r="I103" i="6" s="1"/>
  <c r="D103" i="6"/>
  <c r="E114" i="6"/>
  <c r="D114" i="6"/>
  <c r="N114" i="6"/>
  <c r="I114" i="6" s="1"/>
  <c r="M125" i="6"/>
  <c r="M127" i="6"/>
  <c r="H79" i="6"/>
  <c r="N92" i="6"/>
  <c r="I92" i="6" s="1"/>
  <c r="J92" i="6" s="1"/>
  <c r="D92" i="6"/>
  <c r="N93" i="6"/>
  <c r="I93" i="6" s="1"/>
  <c r="J93" i="6" s="1"/>
  <c r="E103" i="6"/>
  <c r="N107" i="6"/>
  <c r="I107" i="6" s="1"/>
  <c r="D107" i="6"/>
  <c r="E107" i="6"/>
  <c r="F108" i="6"/>
  <c r="H108" i="6" s="1"/>
  <c r="N108" i="6"/>
  <c r="I108" i="6" s="1"/>
  <c r="N111" i="6"/>
  <c r="I111" i="6" s="1"/>
  <c r="D111" i="6"/>
  <c r="F111" i="6"/>
  <c r="H111" i="6" s="1"/>
  <c r="F114" i="6"/>
  <c r="H114" i="6" s="1"/>
  <c r="M122" i="6"/>
  <c r="H75" i="6"/>
  <c r="J101" i="6"/>
  <c r="M101" i="6"/>
  <c r="F103" i="6"/>
  <c r="H103" i="6" s="1"/>
  <c r="J104" i="6"/>
  <c r="J105" i="6"/>
  <c r="H109" i="6"/>
  <c r="M115" i="6"/>
  <c r="J128" i="6"/>
  <c r="M128" i="6"/>
  <c r="N125" i="6"/>
  <c r="I125" i="6" s="1"/>
  <c r="J125" i="6" s="1"/>
  <c r="M126" i="6"/>
  <c r="N99" i="6"/>
  <c r="I99" i="6" s="1"/>
  <c r="J99" i="6" s="1"/>
  <c r="D99" i="6"/>
  <c r="N100" i="6"/>
  <c r="I100" i="6" s="1"/>
  <c r="J100" i="6" s="1"/>
  <c r="F112" i="6"/>
  <c r="H112" i="6" s="1"/>
  <c r="N115" i="6"/>
  <c r="I115" i="6" s="1"/>
  <c r="J115" i="6" s="1"/>
  <c r="D115" i="6"/>
  <c r="F117" i="6"/>
  <c r="H117" i="6" s="1"/>
  <c r="E118" i="6"/>
  <c r="D119" i="6"/>
  <c r="F123" i="6"/>
  <c r="H123" i="6" s="1"/>
  <c r="D125" i="6"/>
  <c r="N126" i="6"/>
  <c r="I126" i="6" s="1"/>
  <c r="J126" i="6" s="1"/>
  <c r="D126" i="6"/>
  <c r="N127" i="6"/>
  <c r="I127" i="6" s="1"/>
  <c r="J127" i="6" s="1"/>
  <c r="N130" i="6"/>
  <c r="I130" i="6" s="1"/>
  <c r="J130" i="6" s="1"/>
  <c r="D130" i="6"/>
  <c r="E130" i="6"/>
  <c r="N112" i="6"/>
  <c r="I112" i="6" s="1"/>
  <c r="F119" i="6"/>
  <c r="H119" i="6" s="1"/>
  <c r="N122" i="6"/>
  <c r="I122" i="6" s="1"/>
  <c r="J122" i="6" s="1"/>
  <c r="D122" i="6"/>
  <c r="N123" i="6"/>
  <c r="I123" i="6" s="1"/>
  <c r="E125" i="6"/>
  <c r="M130" i="6"/>
  <c r="N118" i="6"/>
  <c r="I118" i="6" s="1"/>
  <c r="J118" i="6" s="1"/>
  <c r="D118" i="6"/>
  <c r="N119" i="6"/>
  <c r="I119" i="6" s="1"/>
  <c r="E10" i="7" l="1"/>
  <c r="F10" i="7"/>
  <c r="M10" i="4"/>
  <c r="J9" i="4"/>
  <c r="M11" i="3"/>
  <c r="J11" i="3"/>
  <c r="J9" i="3" s="1"/>
  <c r="M112" i="6"/>
  <c r="J112" i="6"/>
  <c r="J90" i="6"/>
  <c r="M90" i="6"/>
  <c r="J76" i="6"/>
  <c r="M76" i="6"/>
  <c r="C92" i="5"/>
  <c r="C93" i="5" s="1"/>
  <c r="M92" i="5"/>
  <c r="M50" i="3"/>
  <c r="M32" i="3"/>
  <c r="M52" i="3"/>
  <c r="M44" i="3"/>
  <c r="M34" i="3"/>
  <c r="M16" i="1"/>
  <c r="R16" i="1" s="1"/>
  <c r="H16" i="1"/>
  <c r="Q16" i="1" s="1"/>
  <c r="H22" i="2"/>
  <c r="H18" i="2"/>
  <c r="Q21" i="1"/>
  <c r="R21" i="1"/>
  <c r="M119" i="6"/>
  <c r="J119" i="6"/>
  <c r="C119" i="6"/>
  <c r="C120" i="6" s="1"/>
  <c r="C121" i="6" s="1"/>
  <c r="C122" i="6" s="1"/>
  <c r="M117" i="6"/>
  <c r="C117" i="6"/>
  <c r="J117" i="6"/>
  <c r="M75" i="6"/>
  <c r="J75" i="6"/>
  <c r="J31" i="6" s="1"/>
  <c r="D11" i="7" s="1"/>
  <c r="J82" i="6"/>
  <c r="M82" i="6"/>
  <c r="M46" i="3"/>
  <c r="M24" i="3"/>
  <c r="M15" i="3"/>
  <c r="C15" i="3"/>
  <c r="M22" i="3"/>
  <c r="F25" i="2"/>
  <c r="H25" i="2" s="1"/>
  <c r="H21" i="2"/>
  <c r="H17" i="2"/>
  <c r="R14" i="1"/>
  <c r="C123" i="6"/>
  <c r="C124" i="6" s="1"/>
  <c r="C125" i="6" s="1"/>
  <c r="C126" i="6" s="1"/>
  <c r="C127" i="6" s="1"/>
  <c r="C128" i="6" s="1"/>
  <c r="C129" i="6" s="1"/>
  <c r="C130" i="6" s="1"/>
  <c r="M123" i="6"/>
  <c r="J123" i="6"/>
  <c r="M103" i="6"/>
  <c r="J103" i="6"/>
  <c r="M114" i="6"/>
  <c r="J114" i="6"/>
  <c r="J107" i="6"/>
  <c r="M107" i="6"/>
  <c r="M95" i="6"/>
  <c r="C95" i="6"/>
  <c r="J95" i="6"/>
  <c r="M100" i="5"/>
  <c r="J55" i="5"/>
  <c r="M42" i="3"/>
  <c r="C42" i="3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M48" i="3"/>
  <c r="M38" i="3"/>
  <c r="M30" i="3"/>
  <c r="R19" i="1"/>
  <c r="F24" i="2"/>
  <c r="H24" i="2" s="1"/>
  <c r="H20" i="2"/>
  <c r="H16" i="2"/>
  <c r="H27" i="2" s="1"/>
  <c r="E7" i="7"/>
  <c r="F7" i="7" s="1"/>
  <c r="M17" i="3"/>
  <c r="F26" i="2"/>
  <c r="H26" i="2" s="1"/>
  <c r="R10" i="1"/>
  <c r="J109" i="6"/>
  <c r="M109" i="6"/>
  <c r="M111" i="6"/>
  <c r="J111" i="6"/>
  <c r="J108" i="6"/>
  <c r="M108" i="6"/>
  <c r="M79" i="6"/>
  <c r="J79" i="6"/>
  <c r="M96" i="6"/>
  <c r="C96" i="6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J96" i="6"/>
  <c r="M96" i="5"/>
  <c r="J19" i="5"/>
  <c r="J6" i="5" s="1"/>
  <c r="J63" i="5"/>
  <c r="M54" i="3"/>
  <c r="M36" i="3"/>
  <c r="J47" i="5"/>
  <c r="J31" i="5" s="1"/>
  <c r="M26" i="3"/>
  <c r="M28" i="3"/>
  <c r="F23" i="2"/>
  <c r="H23" i="2" s="1"/>
  <c r="H19" i="2"/>
  <c r="R34" i="1"/>
  <c r="H20" i="1"/>
  <c r="Q20" i="1" s="1"/>
  <c r="M20" i="1"/>
  <c r="R20" i="1" s="1"/>
  <c r="E11" i="7" l="1"/>
  <c r="F11" i="7" s="1"/>
  <c r="D9" i="7"/>
  <c r="C14" i="4"/>
  <c r="C16" i="3"/>
  <c r="C95" i="5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94" i="5"/>
  <c r="D8" i="7"/>
  <c r="M9" i="4"/>
  <c r="F8" i="7" l="1"/>
  <c r="E8" i="7"/>
  <c r="D6" i="7"/>
  <c r="C15" i="4"/>
  <c r="C42" i="4"/>
  <c r="C17" i="3"/>
  <c r="F9" i="7"/>
  <c r="E9" i="7"/>
  <c r="E6" i="7" l="1"/>
  <c r="F6" i="7" s="1"/>
  <c r="F12" i="7" s="1"/>
  <c r="D12" i="7"/>
  <c r="C43" i="4"/>
  <c r="C16" i="4"/>
  <c r="C19" i="3"/>
  <c r="C18" i="3"/>
  <c r="C44" i="4" l="1"/>
  <c r="C17" i="4"/>
  <c r="C45" i="4"/>
  <c r="C18" i="4"/>
  <c r="C20" i="3"/>
  <c r="C46" i="4" l="1"/>
  <c r="C19" i="4"/>
  <c r="C21" i="3"/>
  <c r="C47" i="4" l="1"/>
  <c r="C20" i="4"/>
  <c r="C22" i="3"/>
  <c r="C48" i="4" l="1"/>
  <c r="C21" i="4"/>
  <c r="C23" i="3"/>
  <c r="C49" i="4" l="1"/>
  <c r="C22" i="4"/>
  <c r="C24" i="3"/>
  <c r="C50" i="4" l="1"/>
  <c r="C23" i="4"/>
  <c r="C25" i="3"/>
  <c r="C51" i="4" l="1"/>
  <c r="C24" i="4"/>
  <c r="C26" i="3"/>
  <c r="C52" i="4" l="1"/>
  <c r="C25" i="4"/>
  <c r="C27" i="3"/>
  <c r="C53" i="4" l="1"/>
  <c r="C26" i="4"/>
  <c r="C28" i="3"/>
  <c r="C54" i="4" l="1"/>
  <c r="C27" i="4"/>
  <c r="C29" i="3"/>
  <c r="C28" i="4" l="1"/>
  <c r="C30" i="3"/>
  <c r="C29" i="4" l="1"/>
  <c r="C31" i="3"/>
  <c r="C30" i="4" l="1"/>
  <c r="C32" i="3"/>
  <c r="C31" i="4" l="1"/>
  <c r="C33" i="3"/>
  <c r="C32" i="4" l="1"/>
  <c r="C34" i="3"/>
  <c r="C33" i="4" l="1"/>
  <c r="C35" i="3"/>
  <c r="C34" i="4" l="1"/>
  <c r="C36" i="3"/>
  <c r="C35" i="4" l="1"/>
  <c r="C37" i="3"/>
  <c r="C36" i="4" l="1"/>
  <c r="C38" i="3"/>
  <c r="C37" i="4" l="1"/>
  <c r="C39" i="3"/>
  <c r="C38" i="4" s="1"/>
</calcChain>
</file>

<file path=xl/sharedStrings.xml><?xml version="1.0" encoding="utf-8"?>
<sst xmlns="http://schemas.openxmlformats.org/spreadsheetml/2006/main" count="422" uniqueCount="171">
  <si>
    <t>BẢNG CHI TIẾT QUYẾT TOÁN KHỐI LƯỢNG VẬT TƯ A CẤP</t>
  </si>
  <si>
    <t>Stt</t>
  </si>
  <si>
    <t>Mô tả công việc</t>
  </si>
  <si>
    <t>Đơn
 vị tính</t>
  </si>
  <si>
    <t xml:space="preserve">Khối lượng </t>
  </si>
  <si>
    <t>Phiếu xuất</t>
  </si>
  <si>
    <t>Phiếu nhập</t>
  </si>
  <si>
    <t>Đơn giá</t>
  </si>
  <si>
    <t>Thành tiền</t>
  </si>
  <si>
    <t>Ghi Chú</t>
  </si>
  <si>
    <t>Dự 
toán</t>
  </si>
  <si>
    <t>Thực
 lãnh</t>
  </si>
  <si>
    <t>Thi 
công</t>
  </si>
  <si>
    <t>Số phiếu</t>
  </si>
  <si>
    <t>Ngày lập</t>
  </si>
  <si>
    <t>KL. Thừa</t>
  </si>
  <si>
    <t>Quyết toán</t>
  </si>
  <si>
    <t>Nhập thừa</t>
  </si>
  <si>
    <t>T12540</t>
  </si>
  <si>
    <t>T14</t>
  </si>
  <si>
    <t>SD</t>
  </si>
  <si>
    <t>CSD</t>
  </si>
  <si>
    <t>Stply</t>
  </si>
  <si>
    <t>soc</t>
  </si>
  <si>
    <t>XLPE150</t>
  </si>
  <si>
    <t>XLPE25</t>
  </si>
  <si>
    <t>m25</t>
  </si>
  <si>
    <t>AC120</t>
  </si>
  <si>
    <t>XLPE185A</t>
  </si>
  <si>
    <t>C5/8</t>
  </si>
  <si>
    <t>kg</t>
  </si>
  <si>
    <t>Tỉ trọng 0.454kg/m</t>
  </si>
  <si>
    <t>ACX50</t>
  </si>
  <si>
    <t>d12</t>
  </si>
  <si>
    <t>d15</t>
  </si>
  <si>
    <t>ltd6</t>
  </si>
  <si>
    <t>d200</t>
  </si>
  <si>
    <t>t115</t>
  </si>
  <si>
    <t>d22</t>
  </si>
  <si>
    <t>B cấp 02 thanh</t>
  </si>
  <si>
    <t>t81</t>
  </si>
  <si>
    <t>B cấp 04 thanh</t>
  </si>
  <si>
    <t>Duplex 216</t>
  </si>
  <si>
    <t>SN</t>
  </si>
  <si>
    <t>GIÁM SÁT THI CÔNG</t>
  </si>
  <si>
    <t>GIÁM SÁT B</t>
  </si>
  <si>
    <t>Hoàng Như Hoàn</t>
  </si>
  <si>
    <t>CHỦ ĐẦU TƯ</t>
  </si>
  <si>
    <t>ĐƠN VỊ GIÁM SÁT</t>
  </si>
  <si>
    <t>ĐƠN VỊ THI CÔNG</t>
  </si>
  <si>
    <t>ĐIỆN LỰC XUÂN LỘC</t>
  </si>
  <si>
    <t>CÔNG TY TNHH THU LỘC</t>
  </si>
  <si>
    <t>GIÁM ĐỐC</t>
  </si>
  <si>
    <t>Phạm Quang Vĩnh Phú</t>
  </si>
  <si>
    <t>Trần Thị Ngọc Thọ</t>
  </si>
  <si>
    <t>Nguyễn Thành Long</t>
  </si>
  <si>
    <t>CÔNG TY CPKT-TM &amp;TV</t>
  </si>
  <si>
    <t>THIÊN PHÚ</t>
  </si>
  <si>
    <t>Dương Bình Chánh</t>
  </si>
  <si>
    <t>CỘNG HÒA XÃ HỘI CHỦ NGHĨA VIỆT NAM</t>
  </si>
  <si>
    <t>Độc lập – Tự do – Hạnh phúc</t>
  </si>
  <si>
    <t>Xuân Lộc, ngày       tháng      năm 2019</t>
  </si>
  <si>
    <t>PHIẾU ĐỀ NGHỊ NHẬP VẬT TƯ THỪA</t>
  </si>
  <si>
    <t xml:space="preserve">                                         Kính gửi: </t>
  </si>
  <si>
    <t xml:space="preserve">                                                           - Giám Đốc Điện Lực Xuân Lộc;</t>
  </si>
  <si>
    <t xml:space="preserve">                                                           - Phòng KH-KT.</t>
  </si>
  <si>
    <t xml:space="preserve">        Công ty TNHH Thu Lộc đề nghị Giám đốc Điện lực Xuân Lộc, Phòng KH-KT nhập vật tư mới còn thừa sau khi thi công công trình với khối lượng như sau:</t>
  </si>
  <si>
    <t>STT</t>
  </si>
  <si>
    <t>Hạng mục – quy cách</t>
  </si>
  <si>
    <t>Đơn vị</t>
  </si>
  <si>
    <t>K.lượng</t>
  </si>
  <si>
    <t>Thành tiền nhập thừa</t>
  </si>
  <si>
    <t>Số phiếu tham chiếu</t>
  </si>
  <si>
    <t>Ngày xuất</t>
  </si>
  <si>
    <t>1T12540</t>
  </si>
  <si>
    <t>1SD</t>
  </si>
  <si>
    <t>1CSD</t>
  </si>
  <si>
    <t>1Stply</t>
  </si>
  <si>
    <t>1soc</t>
  </si>
  <si>
    <t>1m25</t>
  </si>
  <si>
    <t>2C5/8</t>
  </si>
  <si>
    <t>1ACX50</t>
  </si>
  <si>
    <t>2d12</t>
  </si>
  <si>
    <t>1t115</t>
  </si>
  <si>
    <t>2SN</t>
  </si>
  <si>
    <t>Tổng cộng</t>
  </si>
  <si>
    <t>BẢNG KÊ KHỐI LƯỢNG PHÁT SINH TĂNG TRONG THẦU</t>
  </si>
  <si>
    <t>Đơn vị tính</t>
  </si>
  <si>
    <t>Khối lượng</t>
  </si>
  <si>
    <t>thành tiền</t>
  </si>
  <si>
    <t>Ghi chú</t>
  </si>
  <si>
    <t>Đơn giá
 dự thầu</t>
  </si>
  <si>
    <t>Khối lượng hợp đồng</t>
  </si>
  <si>
    <t>Khối lượng thực hiện</t>
  </si>
  <si>
    <t>Phát sinh tăng</t>
  </si>
  <si>
    <t>A</t>
  </si>
  <si>
    <t>PHẦN VẬT TƯ A CẤP</t>
  </si>
  <si>
    <t>B</t>
  </si>
  <si>
    <t>PHẦN VẬT TƯ B CẤP VÀ NHÂN CÔNG</t>
  </si>
  <si>
    <t>I</t>
  </si>
  <si>
    <t>II</t>
  </si>
  <si>
    <t>Tháo sứ đứng</t>
  </si>
  <si>
    <t>Tháo sứ đỉnh</t>
  </si>
  <si>
    <t>Tháo bộ đỡ trung hòa</t>
  </si>
  <si>
    <t>Tháo sứ treo thủy tinh</t>
  </si>
  <si>
    <t>Tháo sứ treo Polymer</t>
  </si>
  <si>
    <t>Tháo R4 sứ</t>
  </si>
  <si>
    <t>Tháo R3 sứ</t>
  </si>
  <si>
    <t>Tháo hộp Domino</t>
  </si>
  <si>
    <t>Tháo dây AC95</t>
  </si>
  <si>
    <t>Tháo dây AC70</t>
  </si>
  <si>
    <t>Tháo dây AC50</t>
  </si>
  <si>
    <t>Số dây Dupplex trên trụ</t>
  </si>
  <si>
    <t>Tháo X-composite 0,8m</t>
  </si>
  <si>
    <t>Tháo X-1,66Đ</t>
  </si>
  <si>
    <t>Tháo X-1,66K</t>
  </si>
  <si>
    <t>Tháo X-2,2K</t>
  </si>
  <si>
    <t>Tháo bộ chằng xuống</t>
  </si>
  <si>
    <t>Tháo bộ chằng lệch</t>
  </si>
  <si>
    <t>Nhổ trụ 12m</t>
  </si>
  <si>
    <t>Nhổ trụ 8,4m</t>
  </si>
  <si>
    <t>Tháo tủ hạ thế</t>
  </si>
  <si>
    <t>Tháo TBA 1P 75KVA</t>
  </si>
  <si>
    <t>Tháo TBA 1P: 100KVA</t>
  </si>
  <si>
    <t>Tháo FCO</t>
  </si>
  <si>
    <t>Tháo LA</t>
  </si>
  <si>
    <t>Tháo LTD</t>
  </si>
  <si>
    <t>Lắp sứ đỉnh</t>
  </si>
  <si>
    <t>Lắp sứ treo Polymer</t>
  </si>
  <si>
    <t>Lắp R4 sứ</t>
  </si>
  <si>
    <t>Lắp R3 sứ</t>
  </si>
  <si>
    <t>Lắp hộp Domino</t>
  </si>
  <si>
    <t>Lắp X-composite 0,8m</t>
  </si>
  <si>
    <t>Lắp X-2,2K</t>
  </si>
  <si>
    <t>Lắp TBA 1P 75KVA</t>
  </si>
  <si>
    <t>Lắp TBA 1P 100KVA</t>
  </si>
  <si>
    <t>Lắp FCO</t>
  </si>
  <si>
    <t>Lắp LA</t>
  </si>
  <si>
    <t>Lắp LTD</t>
  </si>
  <si>
    <t xml:space="preserve">  GIÁM SÁT B</t>
  </si>
  <si>
    <t>ĐƠN VỊ THIẾT KẾ</t>
  </si>
  <si>
    <t>TRUNG TÂM KHUYẾN CÔNG VÀ TVPT CÔNG NGHIỆP
TỈNH ĐỒNG NAI</t>
  </si>
  <si>
    <t>CÔNG TY TNHH CP 
KT-TM VÀ TƯ VẤN THIÊN PHÚ</t>
  </si>
  <si>
    <t xml:space="preserve">         GIÁM SÁT A                                        P.GIÁM ĐỐC</t>
  </si>
  <si>
    <t xml:space="preserve">   Trần Quang Phúc                                       Chu Văn Hiếu</t>
  </si>
  <si>
    <t>BẢNG DỰ TOÁN PHÁT SINH TĂNG TRONG THẦU</t>
  </si>
  <si>
    <t>BẢNG KÊ KHỐI LƯỢNG PHÁT SINH GIẢM TRONG THẦU</t>
  </si>
  <si>
    <t>Phát sinh Giảm</t>
  </si>
  <si>
    <t>Đth-U</t>
  </si>
  <si>
    <t>COS150</t>
  </si>
  <si>
    <t>BẢNG DỰ TOÁN PHÁT SINH GIẢM TRONG THẦU</t>
  </si>
  <si>
    <t/>
  </si>
  <si>
    <t xml:space="preserve">BẢNG TỔNG HỢP GIÁ TRỊ PHÁT SINH </t>
  </si>
  <si>
    <t>Hạng mục</t>
  </si>
  <si>
    <t>Cách tính</t>
  </si>
  <si>
    <t>Giá trị trước thuế</t>
  </si>
  <si>
    <t>Thế VAT</t>
  </si>
  <si>
    <t>Giá trị phát sinh tăng</t>
  </si>
  <si>
    <t>1.1</t>
  </si>
  <si>
    <t>Phần vật tư A cấp</t>
  </si>
  <si>
    <t>Bảng chiết tính</t>
  </si>
  <si>
    <t>1.2</t>
  </si>
  <si>
    <t>Phần vật tư B cấp và nhân công</t>
  </si>
  <si>
    <t>Giá trị phát sinh giảm</t>
  </si>
  <si>
    <t>2.1</t>
  </si>
  <si>
    <t>2.2</t>
  </si>
  <si>
    <t>TỔNG GIÁ TRỊ PHÁT SINH</t>
  </si>
  <si>
    <t>Bằng chữ: Một trăm lẻ bốn triệu, sáu trăm bốn mươi tám ngàn, tám trăm chín mươi lăm đồng.</t>
  </si>
  <si>
    <t xml:space="preserve">   </t>
  </si>
  <si>
    <t>P.GIÁM ĐỐC</t>
  </si>
  <si>
    <t>Chu Văn Hiếu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</si>
</sst>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4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"/>
    <numFmt numFmtId="167" formatCode="_(* #,##0.00_);_(* \(#,##0.00\);_(* &quot;-&quot;_);_(@_)"/>
    <numFmt numFmtId="168" formatCode="#,##0.0"/>
    <numFmt numFmtId="169" formatCode="_(* #,##0_);_(* \(#,##0\);_(* &quot;-&quot;&quot;?&quot;&quot;?&quot;_);_(@_)"/>
    <numFmt numFmtId="170" formatCode="#,##0.000"/>
    <numFmt numFmtId="171" formatCode="_-&quot;ñ&quot;* #,##0_-;\-&quot;ñ&quot;* #,##0_-;_-&quot;ñ&quot;* &quot;-&quot;_-;_-@_-"/>
    <numFmt numFmtId="172" formatCode="_-* #,##0\ &quot;F&quot;_-;\-* #,##0\ &quot;F&quot;_-;_-* &quot;-&quot;\ &quot;F&quot;_-;_-@_-"/>
    <numFmt numFmtId="173" formatCode="&quot;\&quot;#,##0;[Red]&quot;\&quot;&quot;\&quot;\-#,##0"/>
    <numFmt numFmtId="174" formatCode="_-* #,##0_-;\-* #,##0_-;_-* &quot;-&quot;_-;_-@_-"/>
    <numFmt numFmtId="175" formatCode="_-* #,##0.00_-;\-* #,##0.00_-;_-* &quot;-&quot;??_-;_-@_-"/>
    <numFmt numFmtId="176" formatCode="_-&quot;$&quot;* #,##0_-;\-&quot;$&quot;* #,##0_-;_-&quot;$&quot;* &quot;-&quot;_-;_-@_-"/>
    <numFmt numFmtId="177" formatCode="_-* #,##0\ _F_-;\-* #,##0\ _F_-;_-* &quot;-&quot;\ _F_-;_-@_-"/>
    <numFmt numFmtId="178" formatCode="_ * #,##0_)\ &quot;$&quot;_ ;_ * \(#,##0\)\ &quot;$&quot;_ ;_ * &quot;-&quot;_)\ &quot;$&quot;_ ;_ @_ "/>
    <numFmt numFmtId="179" formatCode="_-* #,##0\ &quot;$&quot;_-;\-* #,##0\ &quot;$&quot;_-;_-* &quot;-&quot;\ &quot;$&quot;_-;_-@_-"/>
    <numFmt numFmtId="180" formatCode="#,##0\ &quot;FB&quot;;\-#,##0\ &quot;FB&quot;"/>
    <numFmt numFmtId="181" formatCode="_-* #,##0&quot;$&quot;_-;\-* #,##0&quot;$&quot;_-;_-* &quot;-&quot;&quot;$&quot;_-;_-@_-"/>
    <numFmt numFmtId="182" formatCode="_-&quot;$&quot;\ * #,##0_-;\-&quot;$&quot;\ * #,##0_-;_-&quot;$&quot;\ * &quot;-&quot;_-;_-@_-"/>
    <numFmt numFmtId="183" formatCode="_-* #,##0.00_-;\-* #,##0.00_-;_-* &quot;-&quot;&quot;?&quot;&quot;?&quot;_-;_-@_-"/>
    <numFmt numFmtId="184" formatCode="_-* #,##0.00\ _F_-;\-* #,##0.00\ _F_-;_-* &quot;-&quot;&quot;?&quot;&quot;?&quot;\ _F_-;_-@_-"/>
    <numFmt numFmtId="185" formatCode="_ * #,##0.00_ ;_ * \-#,##0.00_ ;_ * &quot;-&quot;??_ ;_ @_ "/>
    <numFmt numFmtId="186" formatCode="_-* #,##0.00\ _V_N_D_-;\-* #,##0.00\ _V_N_D_-;_-* &quot;-&quot;??\ _V_N_D_-;_-@_-"/>
    <numFmt numFmtId="187" formatCode="_-* #,##0.00\ _F_-;\-* #,##0.00\ _F_-;_-* &quot;-&quot;??\ _F_-;_-@_-"/>
    <numFmt numFmtId="188" formatCode="_ * #,##0.00_)\ _$_ ;_ * \(#,##0.00\)\ _$_ ;_ * &quot;-&quot;??_)\ _$_ ;_ @_ "/>
    <numFmt numFmtId="189" formatCode="#,##0.00\ &quot;FB&quot;;\-#,##0.00\ &quot;FB&quot;"/>
    <numFmt numFmtId="190" formatCode="_-* #,##0.00_$_-;\-* #,##0.00_$_-;_-* &quot;-&quot;??_$_-;_-@_-"/>
    <numFmt numFmtId="191" formatCode="_-* #,##0.00_ñ_-;\-* #,##0.00_ñ_-;_-* &quot;-&quot;??_ñ_-;_-@_-"/>
    <numFmt numFmtId="192" formatCode="_-* #,##0.00\ _ñ_-;\-* #,##0.00\ _ñ_-;_-* &quot;-&quot;&quot;?&quot;&quot;?&quot;\ _ñ_-;_-@_-"/>
    <numFmt numFmtId="193" formatCode="_(&quot;$&quot;\ * #,##0_);_(&quot;$&quot;\ * \(#,##0\);_(&quot;$&quot;\ * &quot;-&quot;_);_(@_)"/>
    <numFmt numFmtId="194" formatCode="_-* #,##0.00000000_-;\-* #,##0.00000000_-;_-* &quot;-&quot;??_-;_-@_-"/>
    <numFmt numFmtId="195" formatCode="_-* #,##0.00\ &quot;F&quot;_-;\-* #,##0.00\ &quot;F&quot;_-;_-* &quot;-&quot;??\ &quot;F&quot;_-;_-@_-"/>
    <numFmt numFmtId="196" formatCode="_-* #,##0\ &quot;ñ&quot;_-;\-* #,##0\ &quot;ñ&quot;_-;_-* &quot;-&quot;\ &quot;ñ&quot;_-;_-@_-"/>
    <numFmt numFmtId="197" formatCode="_ * #,##0_ ;_ * \-#,##0_ ;_ * &quot;-&quot;_ ;_ @_ "/>
    <numFmt numFmtId="198" formatCode="_-* #,##0\ _V_N_D_-;\-* #,##0\ _V_N_D_-;_-* &quot;-&quot;\ _V_N_D_-;_-@_-"/>
    <numFmt numFmtId="199" formatCode="_ * #,##0_)\ _$_ ;_ * \(#,##0\)\ _$_ ;_ * &quot;-&quot;_)\ _$_ ;_ @_ "/>
    <numFmt numFmtId="200" formatCode="_-* #,##0\ _$_-;\-* #,##0\ _$_-;_-* &quot;-&quot;\ _$_-;_-@_-"/>
    <numFmt numFmtId="201" formatCode="#,##0\ &quot;FB&quot;;[Red]\-#,##0\ &quot;FB&quot;"/>
    <numFmt numFmtId="202" formatCode="_-* #,##0_$_-;\-* #,##0_$_-;_-* &quot;-&quot;_$_-;_-@_-"/>
    <numFmt numFmtId="203" formatCode="_-* #,##0_ñ_-;\-* #,##0_ñ_-;_-* &quot;-&quot;_ñ_-;_-@_-"/>
    <numFmt numFmtId="204" formatCode="_-* #,##0\ _ñ_-;\-* #,##0\ _ñ_-;_-* &quot;-&quot;\ _ñ_-;_-@_-"/>
    <numFmt numFmtId="205" formatCode="_ &quot;\&quot;* #,##0_ ;_ &quot;\&quot;* \-#,##0_ ;_ &quot;\&quot;* &quot;-&quot;_ ;_ @_ "/>
    <numFmt numFmtId="206" formatCode="_-&quot;$&quot;* #,##0.00_-;\-&quot;$&quot;* #,##0.00_-;_-&quot;$&quot;* &quot;-&quot;??_-;_-@_-"/>
    <numFmt numFmtId="207" formatCode="_-&quot;$&quot;* ###&quot;$&quot;0&quot;.&quot;00_-;\-&quot;$&quot;* ###&quot;$&quot;0&quot;.&quot;00_-;_-&quot;$&quot;* &quot;-&quot;??_-;_-@_-"/>
    <numFmt numFmtId="208" formatCode="&quot;Ö&quot;0"/>
    <numFmt numFmtId="209" formatCode="&quot;\&quot;#,##0.00;[Red]&quot;\&quot;\-#,##0.00"/>
    <numFmt numFmtId="210" formatCode="&quot;\&quot;#,##0;[Red]&quot;\&quot;\-#,##0"/>
    <numFmt numFmtId="211" formatCode="0&quot; A&quot;"/>
    <numFmt numFmtId="212" formatCode="0&quot; ohm&quot;"/>
    <numFmt numFmtId="213" formatCode="0.0&quot; s&quot;"/>
    <numFmt numFmtId="214" formatCode="#,##0.0;[Red]#,##0.0"/>
    <numFmt numFmtId="215" formatCode="_ * #,##0_)\ &quot;F&quot;_ ;_ * \(#,##0\)\ &quot;F&quot;_ ;_ * &quot;-&quot;_)\ &quot;F&quot;_ ;_ @_ "/>
    <numFmt numFmtId="216" formatCode="&quot;£&quot;#,##0.00;\-&quot;£&quot;#,##0.00"/>
    <numFmt numFmtId="217" formatCode="_-&quot;F&quot;* #,##0_-;\-&quot;F&quot;* #,##0_-;_-&quot;F&quot;* &quot;-&quot;_-;_-@_-"/>
    <numFmt numFmtId="218" formatCode="_ * #,##0.00_ ;_ * \-#,##0.00_ ;_ * &quot;-&quot;&quot;?&quot;&quot;?&quot;_ ;_ @_ "/>
    <numFmt numFmtId="219" formatCode="#,##0;\-#,##0;&quot;-&quot;"/>
    <numFmt numFmtId="220" formatCode="_ &quot;\&quot;* #,##0.00_ ;_ &quot;\&quot;* &quot;\&quot;&quot;\&quot;&quot;\&quot;&quot;\&quot;&quot;\&quot;&quot;\&quot;&quot;\&quot;&quot;\&quot;&quot;\&quot;&quot;\&quot;&quot;\&quot;&quot;\&quot;\-#,##0.00_ ;_ &quot;\&quot;* &quot;-&quot;??_ ;_ @_ "/>
    <numFmt numFmtId="221" formatCode="_ * #,##0.00_ ;_ * &quot;\&quot;&quot;\&quot;&quot;\&quot;&quot;\&quot;&quot;\&quot;&quot;\&quot;&quot;\&quot;&quot;\&quot;&quot;\&quot;&quot;\&quot;&quot;\&quot;&quot;\&quot;\-#,##0.00_ ;_ * &quot;-&quot;??_ ;_ @_ "/>
    <numFmt numFmtId="222" formatCode="&quot;\&quot;#,##0;&quot;\&quot;&quot;\&quot;&quot;\&quot;&quot;\&quot;&quot;\&quot;&quot;\&quot;&quot;\&quot;&quot;\&quot;&quot;\&quot;&quot;\&quot;&quot;\&quot;&quot;\&quot;&quot;\&quot;&quot;\&quot;\-#,##0"/>
    <numFmt numFmtId="223" formatCode="&quot;\&quot;#,##0;[Red]&quot;\&quot;&quot;\&quot;&quot;\&quot;&quot;\&quot;&quot;\&quot;&quot;\&quot;&quot;\&quot;&quot;\&quot;&quot;\&quot;&quot;\&quot;&quot;\&quot;&quot;\&quot;&quot;\&quot;&quot;\&quot;\-#,##0"/>
    <numFmt numFmtId="224" formatCode="_ * #,##0_ ;_ * &quot;\&quot;&quot;\&quot;&quot;\&quot;&quot;\&quot;&quot;\&quot;&quot;\&quot;&quot;\&quot;&quot;\&quot;&quot;\&quot;&quot;\&quot;&quot;\&quot;&quot;\&quot;\-#,##0_ ;_ * &quot;-&quot;_ ;_ @_ "/>
    <numFmt numFmtId="225" formatCode="&quot;\&quot;#,##0.00;&quot;\&quot;&quot;\&quot;&quot;\&quot;&quot;\&quot;&quot;\&quot;&quot;\&quot;&quot;\&quot;&quot;\&quot;&quot;\&quot;&quot;\&quot;&quot;\&quot;&quot;\&quot;&quot;\&quot;&quot;\&quot;\-#,##0.00"/>
    <numFmt numFmtId="226" formatCode="_-* #,##0.00\ &quot;F&quot;_-;\-* #,##0.00\ &quot;F&quot;_-;_-* &quot;-&quot;&quot;?&quot;&quot;?&quot;\ &quot;F&quot;_-;_-@_-"/>
    <numFmt numFmtId="227" formatCode="0.000_)"/>
    <numFmt numFmtId="228" formatCode="_-* #,##0.00\ _₫_-;\-* #,##0.00\ _₫_-;_-* &quot;-&quot;&quot;?&quot;&quot;?&quot;\ _₫_-;_-@_-"/>
    <numFmt numFmtId="229" formatCode="_(* #,##0.00_);_(* \(#,##0.00\);_(* &quot;-&quot;&quot;?&quot;&quot;?&quot;_);_(@_)"/>
    <numFmt numFmtId="230" formatCode="#,##0;\(#,##0\)"/>
    <numFmt numFmtId="231" formatCode="_-* ###&quot;$&quot;0&quot;.&quot;00_-;\-* ###&quot;$&quot;0&quot;.&quot;00_-;_-* &quot;-&quot;??_-;_-@_-"/>
    <numFmt numFmtId="232" formatCode="#,##0&quot;VND&quot;_);\(#,##0&quot;VND&quot;\)"/>
    <numFmt numFmtId="233" formatCode="#,##0&quot;VND&quot;_);[Red]\(#,##0&quot;VND&quot;\)"/>
    <numFmt numFmtId="234" formatCode="_-* #,##0.00_V_N_D_-;\-* #,##0.00_V_N_D_-;_-* &quot;-&quot;??_V_N_D_-;_-@_-"/>
    <numFmt numFmtId="235" formatCode="_-* #,##0.000\ _F_-;\-* #,##0.000\ _F_-;_-* &quot;-&quot;&quot;?&quot;&quot;?&quot;\ _F_-;_-@_-"/>
    <numFmt numFmtId="236" formatCode="\t0.00%"/>
    <numFmt numFmtId="237" formatCode="0.000"/>
    <numFmt numFmtId="238" formatCode="\U\S&quot;$&quot;#,##0.00;\(\U\S&quot;$&quot;#,##0.00\)"/>
    <numFmt numFmtId="239" formatCode="_-* #,##0\ _D_M_-;\-* #,##0\ _D_M_-;_-* &quot;-&quot;\ _D_M_-;_-@_-"/>
    <numFmt numFmtId="240" formatCode="_-* #,##0.00\ _D_M_-;\-* #,##0.00\ _D_M_-;_-* &quot;-&quot;??\ _D_M_-;_-@_-"/>
    <numFmt numFmtId="241" formatCode="&quot;\&quot;#,##0.00;[Red]&quot;\&quot;&quot;\&quot;&quot;\&quot;&quot;\&quot;&quot;\&quot;&quot;\&quot;\-#,##0.00"/>
    <numFmt numFmtId="242" formatCode="\t#\ ??/??"/>
    <numFmt numFmtId="243" formatCode="_-* #,##0\ _?_-;\-* #,##0\ _?_-;_-* &quot;-&quot;\ _?_-;_-@_-"/>
    <numFmt numFmtId="244" formatCode="_-* #,##0.00\ _?_-;\-* #,##0.00\ _?_-;_-* &quot;-&quot;??\ _?_-;_-@_-"/>
    <numFmt numFmtId="245" formatCode="_ * #,##0_)_L_._ ;_ * \(#,##0\)_L_._ ;_ * &quot;-&quot;_)_L_._ ;_ @_ "/>
    <numFmt numFmtId="246" formatCode="_(* #,##0.00_);_(* \(#,##0.00\);_(* \-??_);_(@_)"/>
    <numFmt numFmtId="247" formatCode="#,##0.00\ &quot;F&quot;;\-#,##0.00\ &quot;F&quot;"/>
    <numFmt numFmtId="248" formatCode="_(* #,##0.000000_);_(* \(#,##0.000000\);_(* &quot;-&quot;??_);_(@_)"/>
    <numFmt numFmtId="249" formatCode="&quot;$&quot;#,##0;\-&quot;$&quot;#,##0"/>
    <numFmt numFmtId="250" formatCode=";;;"/>
    <numFmt numFmtId="251" formatCode="#,##0\ &quot;$&quot;_);\(#,##0\ &quot;$&quot;\)"/>
    <numFmt numFmtId="252" formatCode="_ &quot;R&quot;\ * #,##0_ ;_ &quot;R&quot;\ * \-#,##0_ ;_ &quot;R&quot;\ * &quot;-&quot;_ ;_ @_ "/>
    <numFmt numFmtId="253" formatCode="#,###"/>
    <numFmt numFmtId="254" formatCode="#,##0\ &quot;$&quot;_);[Red]\(#,##0\ &quot;$&quot;\)"/>
    <numFmt numFmtId="255" formatCode="&quot;$&quot;###,0&quot;.&quot;00_);[Red]\(&quot;$&quot;###,0&quot;.&quot;00\)"/>
    <numFmt numFmtId="256" formatCode="_-* #,##0\ _F_B_-;\-* #,##0\ _F_B_-;_-* &quot;-&quot;\ _F_B_-;_-@_-"/>
    <numFmt numFmtId="257" formatCode="_ &quot;\&quot;* #,##0_ ;_ &quot;\&quot;* &quot;\&quot;&quot;\&quot;&quot;\&quot;&quot;\&quot;&quot;\&quot;&quot;\&quot;&quot;\&quot;&quot;\&quot;&quot;\&quot;&quot;\&quot;&quot;\&quot;&quot;\&quot;&quot;\&quot;&quot;\&quot;\-#,##0_ ;_ &quot;\&quot;* &quot;-&quot;_ ;_ @_ "/>
    <numFmt numFmtId="258" formatCode="_-* #,##0\ _F_-;\-* #,##0\ _F_-;_-* &quot;-&quot;\ _F_-;[Red]_-@_-"/>
    <numFmt numFmtId="259" formatCode="d"/>
    <numFmt numFmtId="260" formatCode="#.##0"/>
    <numFmt numFmtId="261" formatCode="#,##0.0000"/>
    <numFmt numFmtId="262" formatCode="_ * #,##0_-_V_N_Ñ_ ;_ * #,##0\-_V_N_Ñ_ ;_ * &quot;-&quot;_-_V_N_Ñ_ ;_ @_ "/>
    <numFmt numFmtId="263" formatCode="#,##0.00\ &quot;F&quot;;[Red]\-#,##0.00\ &quot;F&quot;"/>
    <numFmt numFmtId="264" formatCode="_-* #,##0.0\ _F_-;\-* #,##0.0\ _F_-;_-* &quot;-&quot;??\ _F_-;_-@_-"/>
    <numFmt numFmtId="265" formatCode="#,##0.00\ &quot;FB&quot;;[Red]\-#,##0.00\ &quot;FB&quot;"/>
    <numFmt numFmtId="266" formatCode="_ * #,##0_ ;_ * \-#,##0_ ;_ * &quot;-&quot;??_ ;_ @_ "/>
    <numFmt numFmtId="267" formatCode="_(* #,##0.0_);_(* \(#,##0.0\);_(* &quot;-&quot;?_);_(@_)"/>
    <numFmt numFmtId="268" formatCode="#,##0.00\ \ "/>
    <numFmt numFmtId="269" formatCode="0.00000"/>
    <numFmt numFmtId="270" formatCode="_-&quot;£&quot;* #,##0.00_-;\-&quot;£&quot;* #,##0.00_-;_-&quot;£&quot;* &quot;-&quot;??_-;_-@_-"/>
    <numFmt numFmtId="271" formatCode="#,##0.00\ \ \ \ "/>
    <numFmt numFmtId="272" formatCode="_-&quot;£&quot;* #,##0_-;\-&quot;£&quot;* #,##0_-;_-&quot;£&quot;* &quot;-&quot;_-;_-@_-"/>
    <numFmt numFmtId="273" formatCode="_ * #,##0.00_)&quot;VND&quot;_ ;_ * \(#,##0.00\)&quot;VND&quot;_ ;_ * &quot;-&quot;??_)&quot;VND&quot;_ ;_ @_ "/>
    <numFmt numFmtId="274" formatCode="###,0&quot;.&quot;00\ &quot;F&quot;;[Red]\-###,0&quot;.&quot;00\ &quot;F&quot;"/>
    <numFmt numFmtId="275" formatCode="&quot;$&quot;#,##0;[Red]\-&quot;$&quot;#,##0"/>
    <numFmt numFmtId="276" formatCode="#,##0.00&quot; F&quot;;[Red]\-#,##0.00&quot; F&quot;"/>
    <numFmt numFmtId="277" formatCode="#,##0\ &quot;F&quot;;[Red]\-#,##0\ &quot;F&quot;"/>
    <numFmt numFmtId="278" formatCode="_ * #,##0_)_V_N_D_ ;_ * \(#,##0\)_V_N_D_ ;_ * &quot;-&quot;_)_V_N_D_ ;_ @_ "/>
    <numFmt numFmtId="279" formatCode="###0"/>
    <numFmt numFmtId="280" formatCode="_(* #,##0.000_);_(* \(#,##0.000\);_(* &quot;-&quot;??_);_(@_)"/>
    <numFmt numFmtId="281" formatCode="\ \ \-\ @"/>
    <numFmt numFmtId="282" formatCode="&quot;\&quot;#,##0.00;[Red]&quot;\&quot;&quot;\&quot;&quot;\&quot;&quot;\&quot;&quot;\&quot;&quot;\&quot;&quot;\&quot;&quot;\&quot;&quot;\&quot;&quot;\&quot;&quot;\&quot;&quot;\&quot;&quot;\&quot;&quot;\&quot;\-#,##0.00"/>
    <numFmt numFmtId="283" formatCode="_ &quot;\&quot;* #,##0_ ;_ &quot;\&quot;* &quot;\&quot;&quot;\&quot;&quot;\&quot;&quot;\&quot;&quot;\&quot;&quot;\&quot;&quot;\&quot;&quot;\&quot;&quot;\&quot;&quot;\&quot;&quot;\&quot;&quot;\&quot;&quot;\&quot;\-#,##0_ ;_ &quot;\&quot;* &quot;-&quot;_ ;_ @_ "/>
    <numFmt numFmtId="284" formatCode="#,##0.0&quot;½&quot;"/>
    <numFmt numFmtId="285" formatCode="mm/dd/yy"/>
    <numFmt numFmtId="286" formatCode="&quot;L.&quot;\ #,##0;[Red]\-&quot;L.&quot;\ #,##0"/>
    <numFmt numFmtId="287" formatCode="&quot;L.&quot;\ #,##0.00;[Red]\-&quot;L.&quot;\ #,##0.00"/>
    <numFmt numFmtId="288" formatCode="0\ \ \ \ "/>
    <numFmt numFmtId="289" formatCode="_-* #,##0\ &quot;DM&quot;_-;\-* #,##0\ &quot;DM&quot;_-;_-* &quot;-&quot;\ &quot;DM&quot;_-;_-@_-"/>
    <numFmt numFmtId="290" formatCode="_-* #,##0.00\ &quot;DM&quot;_-;\-* #,##0.00\ &quot;DM&quot;_-;_-* &quot;-&quot;??\ &quot;DM&quot;_-;_-@_-"/>
    <numFmt numFmtId="291" formatCode="_ &quot;\&quot;* #,##0.00_ ;_ &quot;\&quot;* \-#,##0.00_ ;_ &quot;\&quot;* &quot;-&quot;??_ ;_ @_ "/>
  </numFmts>
  <fonts count="226">
    <font>
      <sz val="13"/>
      <name val="Times New Roman"/>
      <charset val="134"/>
    </font>
    <font>
      <sz val="10"/>
      <name val="VNI-Times"/>
      <charset val="134"/>
    </font>
    <font>
      <sz val="12"/>
      <name val="VNI-Times"/>
      <charset val="134"/>
    </font>
    <font>
      <b/>
      <sz val="12"/>
      <name val="Times New Roman"/>
      <charset val="134"/>
    </font>
    <font>
      <sz val="12"/>
      <name val="Times New Roman"/>
      <charset val="134"/>
    </font>
    <font>
      <sz val="12"/>
      <color rgb="FF000000"/>
      <name val="Times New Roman"/>
      <charset val="134"/>
    </font>
    <font>
      <b/>
      <sz val="12"/>
      <name val="VNI-Times"/>
      <charset val="134"/>
    </font>
    <font>
      <sz val="12"/>
      <color rgb="FFFF0000"/>
      <name val="Times New Roman"/>
      <charset val="134"/>
    </font>
    <font>
      <b/>
      <sz val="14"/>
      <name val="Times New Roman"/>
      <charset val="134"/>
    </font>
    <font>
      <sz val="13"/>
      <name val="Times New Roman"/>
      <charset val="134"/>
    </font>
    <font>
      <sz val="14"/>
      <name val="Times New Roman"/>
      <charset val="134"/>
    </font>
    <font>
      <sz val="14"/>
      <name val="VNI-Times"/>
      <charset val="134"/>
    </font>
    <font>
      <b/>
      <sz val="13"/>
      <color theme="1"/>
      <name val="Times New Roman"/>
      <charset val="134"/>
    </font>
    <font>
      <b/>
      <sz val="12"/>
      <color theme="1"/>
      <name val="Times New Roman"/>
      <charset val="134"/>
    </font>
    <font>
      <b/>
      <sz val="14"/>
      <color theme="1"/>
      <name val="Times New Roman"/>
      <charset val="134"/>
    </font>
    <font>
      <sz val="11"/>
      <color theme="1"/>
      <name val="Times New Roman"/>
      <charset val="134"/>
    </font>
    <font>
      <i/>
      <sz val="13"/>
      <color theme="1"/>
      <name val="Times New Roman"/>
      <charset val="134"/>
    </font>
    <font>
      <b/>
      <sz val="16"/>
      <color theme="1"/>
      <name val="Times New Roman"/>
      <charset val="134"/>
    </font>
    <font>
      <sz val="14"/>
      <color theme="1"/>
      <name val="Times New Roman"/>
      <charset val="134"/>
    </font>
    <font>
      <sz val="13"/>
      <color theme="1"/>
      <name val="Times New Roman"/>
      <charset val="134"/>
    </font>
    <font>
      <b/>
      <sz val="11"/>
      <color theme="1"/>
      <name val="Times New Roman"/>
      <charset val="134"/>
    </font>
    <font>
      <sz val="8.25"/>
      <name val="Microsoft Sans Serif"/>
      <charset val="134"/>
    </font>
    <font>
      <b/>
      <sz val="12"/>
      <color rgb="FFFF0000"/>
      <name val="Times New Roman"/>
      <charset val="134"/>
    </font>
    <font>
      <sz val="11"/>
      <name val="Times New Roman"/>
      <charset val="134"/>
    </font>
    <font>
      <b/>
      <sz val="11"/>
      <color rgb="FFFF0000"/>
      <name val="Times New Roman"/>
      <charset val="134"/>
    </font>
    <font>
      <b/>
      <sz val="13"/>
      <name val="Times New Roman"/>
      <charset val="134"/>
    </font>
    <font>
      <sz val="13"/>
      <color indexed="8"/>
      <name val="Times New Roman"/>
      <charset val="134"/>
    </font>
    <font>
      <b/>
      <sz val="13"/>
      <color indexed="8"/>
      <name val="Times New Roman"/>
      <charset val="134"/>
    </font>
    <font>
      <sz val="12"/>
      <color indexed="8"/>
      <name val="Times New Roman"/>
      <charset val="134"/>
    </font>
    <font>
      <b/>
      <sz val="12"/>
      <color indexed="8"/>
      <name val="Times New Roman"/>
      <charset val="134"/>
    </font>
    <font>
      <sz val="11"/>
      <color rgb="FFFF0000"/>
      <name val="Times New Roman"/>
      <charset val="134"/>
    </font>
    <font>
      <sz val="13"/>
      <color rgb="FFFF0000"/>
      <name val="Times New Roman"/>
      <charset val="134"/>
    </font>
    <font>
      <b/>
      <i/>
      <sz val="13"/>
      <color rgb="FFFF0000"/>
      <name val="Times New Roman"/>
      <charset val="134"/>
    </font>
    <font>
      <b/>
      <i/>
      <sz val="13"/>
      <name val="Times New Roman"/>
      <charset val="134"/>
    </font>
    <font>
      <b/>
      <i/>
      <sz val="12"/>
      <name val="Times New Roman"/>
      <charset val="134"/>
    </font>
    <font>
      <b/>
      <sz val="11"/>
      <name val="Times New Roman"/>
      <charset val="134"/>
    </font>
    <font>
      <sz val="13"/>
      <color rgb="FF0000FF"/>
      <name val="Times New Roman"/>
      <charset val="134"/>
    </font>
    <font>
      <sz val="10"/>
      <name val="Times New Roman"/>
      <charset val="134"/>
    </font>
    <font>
      <i/>
      <sz val="13"/>
      <name val="Times New Roman"/>
      <charset val="134"/>
    </font>
    <font>
      <b/>
      <sz val="14"/>
      <name val="VNI-Times"/>
      <charset val="134"/>
    </font>
    <font>
      <sz val="12"/>
      <name val=".VnTime"/>
      <charset val="134"/>
    </font>
    <font>
      <sz val="8"/>
      <name val=".VnArial"/>
      <charset val="134"/>
    </font>
    <font>
      <sz val="12"/>
      <name val="돋움체"/>
      <charset val="129"/>
    </font>
    <font>
      <sz val="9"/>
      <name val="ﾀﾞｯﾁ"/>
      <charset val="128"/>
    </font>
    <font>
      <sz val="12"/>
      <name val="VNtimes new roman"/>
      <charset val="134"/>
    </font>
    <font>
      <sz val="10"/>
      <name val="Helv"/>
      <charset val="134"/>
    </font>
    <font>
      <sz val="10"/>
      <name val="?? ??"/>
      <charset val="136"/>
    </font>
    <font>
      <sz val="10"/>
      <name val="Arial"/>
      <charset val="134"/>
    </font>
    <font>
      <sz val="10"/>
      <name val="??"/>
      <charset val="129"/>
    </font>
    <font>
      <sz val="12"/>
      <name val="????"/>
      <charset val="136"/>
    </font>
    <font>
      <sz val="12"/>
      <name val="Courier"/>
      <charset val="134"/>
    </font>
    <font>
      <sz val="12"/>
      <name val="???"/>
      <charset val="129"/>
    </font>
    <font>
      <sz val="12"/>
      <name val="|??¢¥¢¬¨Ï"/>
      <charset val="129"/>
    </font>
    <font>
      <sz val="14"/>
      <name val="??"/>
      <charset val="129"/>
    </font>
    <font>
      <sz val="10"/>
      <name val=".VnTime"/>
      <charset val="134"/>
    </font>
    <font>
      <sz val="10"/>
      <name val="MS Sans Serif"/>
      <charset val="134"/>
    </font>
    <font>
      <sz val="10"/>
      <name val="Helv"/>
      <charset val="204"/>
    </font>
    <font>
      <sz val="12"/>
      <name val="VNI-Helve"/>
      <charset val="134"/>
    </font>
    <font>
      <sz val="12"/>
      <name val="???"/>
      <charset val="134"/>
    </font>
    <font>
      <sz val="9"/>
      <name val="Arial"/>
      <charset val="134"/>
    </font>
    <font>
      <i/>
      <sz val="12"/>
      <name val="VNI-Times"/>
      <charset val="134"/>
    </font>
    <font>
      <sz val="9"/>
      <name val="Symbol"/>
      <charset val="2"/>
    </font>
    <font>
      <sz val="12"/>
      <name val="바탕체"/>
      <charset val="129"/>
    </font>
    <font>
      <sz val="11"/>
      <name val="–¾’©"/>
      <charset val="128"/>
    </font>
    <font>
      <sz val="14"/>
      <name val="VNTime"/>
      <charset val="134"/>
    </font>
    <font>
      <sz val="9"/>
      <name val="Helv"/>
      <charset val="134"/>
    </font>
    <font>
      <sz val="12"/>
      <color indexed="8"/>
      <name val="Arial"/>
      <charset val="134"/>
    </font>
    <font>
      <sz val="12"/>
      <name val="Arial"/>
      <charset val="134"/>
    </font>
    <font>
      <b/>
      <u/>
      <sz val="10"/>
      <name val="VNI-Times"/>
      <charset val="134"/>
    </font>
    <font>
      <b/>
      <u/>
      <sz val="14"/>
      <color indexed="8"/>
      <name val=".VnBook-AntiquaH"/>
      <charset val="134"/>
    </font>
    <font>
      <sz val="11"/>
      <name val=".VnTime"/>
      <charset val="134"/>
    </font>
    <font>
      <b/>
      <sz val="10"/>
      <name val=".VnTimeh"/>
      <charset val="134"/>
    </font>
    <font>
      <sz val="12"/>
      <name val="바탕체"/>
      <charset val="134"/>
    </font>
    <font>
      <sz val="10"/>
      <name val="VnTimes"/>
      <charset val="134"/>
    </font>
    <font>
      <sz val="12"/>
      <color indexed="8"/>
      <name val="¹ÙÅÁÃ¼"/>
      <charset val="129"/>
    </font>
    <font>
      <i/>
      <sz val="12"/>
      <color indexed="8"/>
      <name val=".VnBook-AntiquaH"/>
      <charset val="134"/>
    </font>
    <font>
      <sz val="11"/>
      <color indexed="8"/>
      <name val="Arial"/>
      <charset val="163"/>
    </font>
    <font>
      <sz val="11"/>
      <color indexed="8"/>
      <name val="ＭＳ Ｐゴシック"/>
      <charset val="128"/>
    </font>
    <font>
      <b/>
      <sz val="12"/>
      <color indexed="8"/>
      <name val=".VnBook-Antiqua"/>
      <charset val="134"/>
    </font>
    <font>
      <i/>
      <sz val="12"/>
      <color indexed="8"/>
      <name val=".VnBook-Antiqua"/>
      <charset val="134"/>
    </font>
    <font>
      <sz val="11"/>
      <color indexed="9"/>
      <name val="Arial"/>
      <charset val="163"/>
    </font>
    <font>
      <sz val="11"/>
      <color indexed="9"/>
      <name val="ＭＳ Ｐゴシック"/>
      <charset val="128"/>
    </font>
    <font>
      <sz val="12"/>
      <name val="¹UAAA¼"/>
      <charset val="129"/>
    </font>
    <font>
      <sz val="11"/>
      <name val="VNI-Times"/>
      <charset val="134"/>
    </font>
    <font>
      <sz val="9"/>
      <name val="ＭＳ ゴシック"/>
      <charset val="128"/>
    </font>
    <font>
      <sz val="8"/>
      <name val="Times New Roman"/>
      <charset val="134"/>
    </font>
    <font>
      <sz val="12"/>
      <name val="¹ÙÅÁÃ¼"/>
      <charset val="129"/>
    </font>
    <font>
      <sz val="11"/>
      <color indexed="20"/>
      <name val="Arial"/>
      <charset val="163"/>
    </font>
    <font>
      <sz val="11"/>
      <color indexed="10"/>
      <name val="Arial"/>
      <charset val="134"/>
    </font>
    <font>
      <sz val="12"/>
      <name val="Tms Rmn"/>
      <charset val="134"/>
    </font>
    <font>
      <b/>
      <sz val="10"/>
      <name val="MS Sans Serif"/>
      <charset val="134"/>
    </font>
    <font>
      <sz val="10"/>
      <name val="±¼¸²A¼"/>
      <charset val="129"/>
    </font>
    <font>
      <sz val="11"/>
      <name val="µ¸¿ò"/>
      <charset val="129"/>
    </font>
    <font>
      <sz val="12"/>
      <name val="System"/>
      <charset val="129"/>
    </font>
    <font>
      <sz val="10"/>
      <color indexed="8"/>
      <name val="Arial"/>
      <charset val="134"/>
    </font>
    <font>
      <b/>
      <sz val="11"/>
      <color indexed="52"/>
      <name val="Arial"/>
      <charset val="163"/>
    </font>
    <font>
      <b/>
      <sz val="10"/>
      <name val="Helv"/>
      <charset val="134"/>
    </font>
    <font>
      <b/>
      <sz val="11"/>
      <color indexed="9"/>
      <name val="Arial"/>
      <charset val="163"/>
    </font>
    <font>
      <sz val="10"/>
      <name val="VNI-Aptima"/>
      <charset val="134"/>
    </font>
    <font>
      <sz val="11"/>
      <name val="Tms Rmn"/>
      <charset val="134"/>
    </font>
    <font>
      <sz val="13"/>
      <name val="VNI-Times"/>
      <charset val="134"/>
    </font>
    <font>
      <sz val="10"/>
      <name val="Helvetica Condensed"/>
      <charset val="134"/>
    </font>
    <font>
      <sz val="13"/>
      <color rgb="FF000000"/>
      <name val="Times New Roman"/>
      <charset val="134"/>
    </font>
    <font>
      <sz val="10"/>
      <name val="VnBookman"/>
      <charset val="134"/>
    </font>
    <font>
      <sz val="10"/>
      <name val="Geneva"/>
      <charset val="134"/>
    </font>
    <font>
      <b/>
      <sz val="12"/>
      <name val="VNTime"/>
      <charset val="134"/>
    </font>
    <font>
      <sz val="10"/>
      <name val="MS Serif"/>
      <charset val="134"/>
    </font>
    <font>
      <sz val="10"/>
      <name val="Courier"/>
      <charset val="134"/>
    </font>
    <font>
      <sz val="11"/>
      <name val="VNtimes new roman"/>
      <charset val="134"/>
    </font>
    <font>
      <sz val="11"/>
      <name val="VNI-Helve"/>
      <charset val="134"/>
    </font>
    <font>
      <b/>
      <sz val="11"/>
      <color indexed="63"/>
      <name val="Arial"/>
      <charset val="163"/>
    </font>
    <font>
      <sz val="11"/>
      <color indexed="62"/>
      <name val="Arial"/>
      <charset val="163"/>
    </font>
    <font>
      <b/>
      <sz val="12"/>
      <name val="VNTimeH"/>
      <charset val="134"/>
    </font>
    <font>
      <b/>
      <sz val="15"/>
      <color indexed="56"/>
      <name val="Arial"/>
      <charset val="163"/>
    </font>
    <font>
      <b/>
      <sz val="13"/>
      <color indexed="56"/>
      <name val="Arial"/>
      <charset val="163"/>
    </font>
    <font>
      <b/>
      <sz val="11"/>
      <color indexed="56"/>
      <name val="Arial"/>
      <charset val="163"/>
    </font>
    <font>
      <sz val="10"/>
      <name val="Arial CE"/>
      <charset val="238"/>
    </font>
    <font>
      <sz val="10"/>
      <color indexed="16"/>
      <name val="MS Serif"/>
      <charset val="134"/>
    </font>
    <font>
      <i/>
      <sz val="11"/>
      <color indexed="23"/>
      <name val="Arial"/>
      <charset val="163"/>
    </font>
    <font>
      <sz val="1"/>
      <color indexed="8"/>
      <name val="Courier"/>
      <charset val="134"/>
    </font>
    <font>
      <i/>
      <sz val="1"/>
      <color indexed="8"/>
      <name val="Courier"/>
      <charset val="134"/>
    </font>
    <font>
      <b/>
      <sz val="16"/>
      <color indexed="16"/>
      <name val="VNbritannic"/>
      <charset val="134"/>
    </font>
    <font>
      <b/>
      <sz val="18"/>
      <color indexed="12"/>
      <name val="VNbritannic"/>
      <charset val="134"/>
    </font>
    <font>
      <b/>
      <sz val="18"/>
      <name val="VNnew Century Cond"/>
      <charset val="134"/>
    </font>
    <font>
      <b/>
      <sz val="20"/>
      <color indexed="12"/>
      <name val="VNnew Century Cond"/>
      <charset val="134"/>
    </font>
    <font>
      <b/>
      <sz val="16"/>
      <name val="VNlucida sans"/>
      <charset val="134"/>
    </font>
    <font>
      <b/>
      <sz val="16"/>
      <color indexed="14"/>
      <name val="VNottawa"/>
      <charset val="134"/>
    </font>
    <font>
      <sz val="12"/>
      <name val="VNTime"/>
      <charset val="134"/>
    </font>
    <font>
      <sz val="11"/>
      <color indexed="17"/>
      <name val="Arial"/>
      <charset val="163"/>
    </font>
    <font>
      <sz val="8"/>
      <name val="Arial"/>
      <charset val="134"/>
    </font>
    <font>
      <sz val="10"/>
      <name val=".VnArialH"/>
      <charset val="134"/>
    </font>
    <font>
      <b/>
      <sz val="12"/>
      <name val=".VnBook-AntiquaH"/>
      <charset val="134"/>
    </font>
    <font>
      <b/>
      <sz val="12"/>
      <color indexed="9"/>
      <name val="Tms Rmn"/>
      <charset val="134"/>
    </font>
    <font>
      <b/>
      <sz val="12"/>
      <name val="Helv"/>
      <charset val="134"/>
    </font>
    <font>
      <b/>
      <sz val="12"/>
      <name val="Arial"/>
      <charset val="134"/>
    </font>
    <font>
      <b/>
      <sz val="18"/>
      <name val="Arial"/>
      <charset val="134"/>
    </font>
    <font>
      <b/>
      <sz val="11"/>
      <color indexed="62"/>
      <name val="Arial"/>
      <charset val="163"/>
    </font>
    <font>
      <b/>
      <sz val="8"/>
      <name val="MS Sans Serif"/>
      <charset val="134"/>
    </font>
    <font>
      <b/>
      <sz val="10"/>
      <name val=".VnTime"/>
      <charset val="134"/>
    </font>
    <font>
      <b/>
      <sz val="14"/>
      <name val=".VnTimeH"/>
      <charset val="134"/>
    </font>
    <font>
      <u/>
      <sz val="11"/>
      <color theme="10"/>
      <name val="Calibri"/>
      <charset val="134"/>
      <scheme val="minor"/>
    </font>
    <font>
      <u/>
      <sz val="11"/>
      <color theme="10"/>
      <name val="Times New Roman"/>
      <charset val="134"/>
    </font>
    <font>
      <sz val="12"/>
      <name val="뼻뮝"/>
      <charset val="129"/>
    </font>
    <font>
      <sz val="12"/>
      <name val="±¼¸²Ã¼"/>
      <charset val="129"/>
    </font>
    <font>
      <i/>
      <sz val="9"/>
      <name val="Helv"/>
      <charset val="134"/>
    </font>
    <font>
      <sz val="10"/>
      <name val="VS2 Sample Font"/>
      <charset val="134"/>
    </font>
    <font>
      <sz val="11"/>
      <color indexed="52"/>
      <name val="Arial"/>
      <charset val="163"/>
    </font>
    <font>
      <b/>
      <sz val="11"/>
      <name val="Helv"/>
      <charset val="134"/>
    </font>
    <font>
      <sz val="10"/>
      <name val=".VnAvant"/>
      <charset val="134"/>
    </font>
    <font>
      <sz val="11"/>
      <color indexed="60"/>
      <name val="Arial"/>
      <charset val="163"/>
    </font>
    <font>
      <sz val="13"/>
      <name val=".VnTime"/>
      <charset val="134"/>
    </font>
    <font>
      <sz val="7"/>
      <name val="Small Fonts"/>
      <charset val="128"/>
    </font>
    <font>
      <b/>
      <sz val="12"/>
      <name val="VN-NTime"/>
      <charset val="134"/>
    </font>
    <font>
      <sz val="11"/>
      <color theme="1"/>
      <name val="Calibri"/>
      <charset val="134"/>
      <scheme val="minor"/>
    </font>
    <font>
      <sz val="10"/>
      <name val="Arial"/>
      <charset val="163"/>
    </font>
    <font>
      <sz val="12"/>
      <color theme="1"/>
      <name val="Times New Roman"/>
      <charset val="134"/>
    </font>
    <font>
      <sz val="11"/>
      <name val=".VnArial"/>
      <charset val="134"/>
    </font>
    <font>
      <sz val="14"/>
      <name val="System"/>
      <charset val="134"/>
    </font>
    <font>
      <b/>
      <sz val="11"/>
      <name val="Arial"/>
      <charset val="134"/>
    </font>
    <font>
      <sz val="12"/>
      <name val="Helv"/>
      <charset val="134"/>
    </font>
    <font>
      <sz val="8"/>
      <name val="Wingdings"/>
      <charset val="2"/>
    </font>
    <font>
      <b/>
      <sz val="10"/>
      <name val="VnBookman"/>
      <charset val="134"/>
    </font>
    <font>
      <b/>
      <sz val="12"/>
      <color indexed="8"/>
      <name val="Arial"/>
      <charset val="134"/>
    </font>
    <font>
      <b/>
      <i/>
      <sz val="12"/>
      <color indexed="8"/>
      <name val="Arial"/>
      <charset val="134"/>
    </font>
    <font>
      <i/>
      <sz val="12"/>
      <color indexed="8"/>
      <name val="Arial"/>
      <charset val="134"/>
    </font>
    <font>
      <sz val="19"/>
      <color indexed="48"/>
      <name val="Arial"/>
      <charset val="134"/>
    </font>
    <font>
      <sz val="12"/>
      <color indexed="14"/>
      <name val="Arial"/>
      <charset val="134"/>
    </font>
    <font>
      <u/>
      <sz val="12"/>
      <color indexed="12"/>
      <name val="Times New Roman"/>
      <charset val="134"/>
    </font>
    <font>
      <sz val="8"/>
      <name val="MS Sans Serif"/>
      <charset val="134"/>
    </font>
    <font>
      <b/>
      <sz val="10.5"/>
      <name val=".VnAvantH"/>
      <charset val="134"/>
    </font>
    <font>
      <sz val="11"/>
      <color indexed="32"/>
      <name val="VNI-Times"/>
      <charset val="134"/>
    </font>
    <font>
      <vertAlign val="subscript"/>
      <sz val="10"/>
      <name val="Arial"/>
      <charset val="134"/>
    </font>
    <font>
      <b/>
      <sz val="8"/>
      <color indexed="8"/>
      <name val="Helv"/>
      <charset val="134"/>
    </font>
    <font>
      <sz val="10"/>
      <name val="Symbol"/>
      <charset val="2"/>
    </font>
    <font>
      <b/>
      <sz val="10"/>
      <name val="VNI-Univer"/>
      <charset val="134"/>
    </font>
    <font>
      <sz val="13"/>
      <name val=".VnArial"/>
      <charset val="134"/>
    </font>
    <font>
      <sz val="8"/>
      <name val=".VnHelvetIns"/>
      <charset val="134"/>
    </font>
    <font>
      <sz val="10"/>
      <name val=".VnArial"/>
      <charset val="134"/>
    </font>
    <font>
      <sz val="11"/>
      <name val=".VnAvant"/>
      <charset val="134"/>
    </font>
    <font>
      <b/>
      <sz val="13"/>
      <color indexed="8"/>
      <name val=".VnTimeH"/>
      <charset val="134"/>
    </font>
    <font>
      <sz val="10"/>
      <name val="VnTime"/>
      <charset val="134"/>
    </font>
    <font>
      <b/>
      <sz val="18"/>
      <color indexed="56"/>
      <name val="Times New Roman"/>
      <charset val="163"/>
    </font>
    <font>
      <sz val="9.5"/>
      <name val=".VnBlackH"/>
      <charset val="134"/>
    </font>
    <font>
      <b/>
      <sz val="10"/>
      <name val=".VnBahamasBH"/>
      <charset val="134"/>
    </font>
    <font>
      <b/>
      <sz val="11"/>
      <name val=".VnArialH"/>
      <charset val="134"/>
    </font>
    <font>
      <b/>
      <sz val="18"/>
      <color indexed="62"/>
      <name val="Times New Roman"/>
      <charset val="163"/>
    </font>
    <font>
      <b/>
      <sz val="11"/>
      <color indexed="8"/>
      <name val="Arial"/>
      <charset val="163"/>
    </font>
    <font>
      <b/>
      <sz val="10"/>
      <name val=".VnArialH"/>
      <charset val="134"/>
    </font>
    <font>
      <sz val="10"/>
      <color indexed="12"/>
      <name val="Arial"/>
      <charset val="134"/>
    </font>
    <font>
      <sz val="12"/>
      <name val=".VnArial"/>
      <charset val="134"/>
    </font>
    <font>
      <sz val="10"/>
      <name val=".VnArial Narrow"/>
      <charset val="134"/>
    </font>
    <font>
      <sz val="11"/>
      <color indexed="10"/>
      <name val="Arial"/>
      <charset val="163"/>
    </font>
    <font>
      <sz val="10"/>
      <name val="VNI-Helve-Condense"/>
      <charset val="134"/>
    </font>
    <font>
      <sz val="10"/>
      <name val="VNtimes new roman"/>
      <charset val="134"/>
    </font>
    <font>
      <sz val="10"/>
      <color indexed="8"/>
      <name val="MS Sans Serif"/>
      <charset val="134"/>
    </font>
    <font>
      <b/>
      <sz val="8"/>
      <name val="VN Helvetica"/>
      <charset val="134"/>
    </font>
    <font>
      <b/>
      <sz val="12"/>
      <name val=".VnTime"/>
      <charset val="134"/>
    </font>
    <font>
      <b/>
      <sz val="10"/>
      <name val="VN AvantGBook"/>
      <charset val="134"/>
    </font>
    <font>
      <b/>
      <sz val="16"/>
      <name val=".VnTime"/>
      <charset val="134"/>
    </font>
    <font>
      <sz val="9"/>
      <name val=".VnTime"/>
      <charset val="134"/>
    </font>
    <font>
      <b/>
      <i/>
      <sz val="12"/>
      <name val=".VnTime"/>
      <charset val="134"/>
    </font>
    <font>
      <sz val="14"/>
      <name val=".VnArial"/>
      <charset val="134"/>
    </font>
    <font>
      <b/>
      <sz val="18"/>
      <color indexed="56"/>
      <name val="ＭＳ Ｐゴシック"/>
      <charset val="128"/>
    </font>
    <font>
      <b/>
      <sz val="11"/>
      <color indexed="9"/>
      <name val="ＭＳ Ｐゴシック"/>
      <charset val="128"/>
    </font>
    <font>
      <sz val="11"/>
      <color indexed="60"/>
      <name val="ＭＳ Ｐゴシック"/>
      <charset val="128"/>
    </font>
    <font>
      <sz val="11"/>
      <name val="ＭＳ Ｐゴシック"/>
      <charset val="128"/>
    </font>
    <font>
      <sz val="11"/>
      <color indexed="52"/>
      <name val="ＭＳ Ｐゴシック"/>
      <charset val="128"/>
    </font>
    <font>
      <sz val="16"/>
      <name val="AngsanaUPC"/>
      <charset val="134"/>
    </font>
    <font>
      <sz val="10"/>
      <name val=" "/>
      <charset val="136"/>
    </font>
    <font>
      <sz val="14"/>
      <name val="뼻뮝"/>
      <charset val="129"/>
    </font>
    <font>
      <sz val="10"/>
      <name val="명조"/>
      <charset val="129"/>
    </font>
    <font>
      <sz val="10"/>
      <name val="돋움체"/>
      <charset val="129"/>
    </font>
    <font>
      <sz val="11"/>
      <color indexed="62"/>
      <name val="ＭＳ Ｐゴシック"/>
      <charset val="128"/>
    </font>
    <font>
      <b/>
      <sz val="11"/>
      <color indexed="63"/>
      <name val="ＭＳ Ｐゴシック"/>
      <charset val="128"/>
    </font>
    <font>
      <sz val="11"/>
      <color indexed="8"/>
      <name val="宋体"/>
      <charset val="134"/>
    </font>
    <font>
      <sz val="12"/>
      <name val="宋体"/>
      <charset val="134"/>
    </font>
    <font>
      <sz val="11"/>
      <color indexed="20"/>
      <name val="ＭＳ Ｐゴシック"/>
      <charset val="128"/>
    </font>
    <font>
      <sz val="10"/>
      <name val="明朝"/>
      <charset val="128"/>
    </font>
    <font>
      <sz val="11"/>
      <color indexed="17"/>
      <name val="ＭＳ Ｐゴシック"/>
      <charset val="128"/>
    </font>
    <font>
      <b/>
      <sz val="15"/>
      <color indexed="56"/>
      <name val="ＭＳ Ｐゴシック"/>
      <charset val="128"/>
    </font>
    <font>
      <b/>
      <sz val="13"/>
      <color indexed="56"/>
      <name val="ＭＳ Ｐゴシック"/>
      <charset val="128"/>
    </font>
    <font>
      <b/>
      <sz val="11"/>
      <color indexed="56"/>
      <name val="ＭＳ Ｐゴシック"/>
      <charset val="128"/>
    </font>
    <font>
      <b/>
      <sz val="11"/>
      <color indexed="52"/>
      <name val="ＭＳ Ｐゴシック"/>
      <charset val="128"/>
    </font>
    <font>
      <i/>
      <sz val="11"/>
      <color indexed="23"/>
      <name val="ＭＳ Ｐゴシック"/>
      <charset val="128"/>
    </font>
    <font>
      <sz val="11"/>
      <color indexed="10"/>
      <name val="ＭＳ Ｐゴシック"/>
      <charset val="128"/>
    </font>
    <font>
      <b/>
      <sz val="11"/>
      <color indexed="8"/>
      <name val="ＭＳ Ｐゴシック"/>
      <charset val="128"/>
    </font>
  </fonts>
  <fills count="4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indexed="3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darkVertical"/>
    </fill>
    <fill>
      <patternFill patternType="solid">
        <fgColor indexed="50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</fills>
  <borders count="5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double">
        <color auto="1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0"/>
      </right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/>
      <right/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</borders>
  <cellStyleXfs count="2191">
    <xf numFmtId="0" fontId="0" fillId="0" borderId="0">
      <alignment horizontal="center" vertical="center"/>
    </xf>
    <xf numFmtId="0" fontId="1" fillId="0" borderId="0"/>
    <xf numFmtId="0" fontId="4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21" fillId="0" borderId="0">
      <protection locked="0"/>
    </xf>
    <xf numFmtId="43" fontId="1" fillId="0" borderId="0" applyFont="0" applyFill="0" applyBorder="0" applyAlignment="0" applyProtection="0"/>
    <xf numFmtId="0" fontId="21" fillId="0" borderId="0">
      <protection locked="0"/>
    </xf>
    <xf numFmtId="171" fontId="2" fillId="0" borderId="0" applyFont="0" applyFill="0" applyBorder="0" applyAlignment="0" applyProtection="0"/>
    <xf numFmtId="0" fontId="40" fillId="0" borderId="0" applyNumberFormat="0" applyFill="0" applyBorder="0" applyAlignment="0" applyProtection="0"/>
    <xf numFmtId="3" fontId="41" fillId="0" borderId="5"/>
    <xf numFmtId="3" fontId="42" fillId="0" borderId="1"/>
    <xf numFmtId="38" fontId="43" fillId="0" borderId="0" applyFont="0" applyFill="0" applyBorder="0" applyAlignment="0" applyProtection="0"/>
    <xf numFmtId="164" fontId="44" fillId="0" borderId="10" applyFont="0" applyBorder="0"/>
    <xf numFmtId="172" fontId="1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6" fillId="0" borderId="0" applyFont="0" applyFill="0" applyBorder="0" applyAlignment="0" applyProtection="0"/>
    <xf numFmtId="173" fontId="47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43" fontId="47" fillId="0" borderId="0" applyFont="0" applyFill="0" applyBorder="0" applyAlignment="0" applyProtection="0"/>
    <xf numFmtId="0" fontId="48" fillId="0" borderId="11"/>
    <xf numFmtId="41" fontId="47" fillId="0" borderId="0" applyFont="0" applyFill="0" applyBorder="0" applyAlignment="0" applyProtection="0"/>
    <xf numFmtId="174" fontId="49" fillId="0" borderId="0" applyFont="0" applyFill="0" applyBorder="0" applyAlignment="0" applyProtection="0"/>
    <xf numFmtId="175" fontId="49" fillId="0" borderId="0" applyFont="0" applyFill="0" applyBorder="0" applyAlignment="0" applyProtection="0"/>
    <xf numFmtId="6" fontId="50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52" fillId="0" borderId="0"/>
    <xf numFmtId="40" fontId="53" fillId="0" borderId="0" applyFont="0" applyFill="0" applyBorder="0" applyAlignment="0" applyProtection="0"/>
    <xf numFmtId="38" fontId="53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174" fontId="40" fillId="0" borderId="0" applyFont="0" applyFill="0" applyBorder="0" applyAlignment="0" applyProtection="0"/>
    <xf numFmtId="0" fontId="47" fillId="0" borderId="0"/>
    <xf numFmtId="176" fontId="2" fillId="0" borderId="0" applyFont="0" applyFill="0" applyBorder="0" applyAlignment="0" applyProtection="0"/>
    <xf numFmtId="0" fontId="45" fillId="0" borderId="0"/>
    <xf numFmtId="0" fontId="54" fillId="0" borderId="0" applyNumberFormat="0" applyFill="0" applyBorder="0" applyAlignment="0" applyProtection="0"/>
    <xf numFmtId="0" fontId="45" fillId="0" borderId="0"/>
    <xf numFmtId="177" fontId="40" fillId="0" borderId="0" applyFont="0" applyFill="0" applyBorder="0" applyAlignment="0" applyProtection="0"/>
    <xf numFmtId="172" fontId="2" fillId="0" borderId="0" applyFont="0" applyFill="0" applyBorder="0" applyAlignment="0" applyProtection="0"/>
    <xf numFmtId="178" fontId="1" fillId="0" borderId="0" applyFont="0" applyFill="0" applyBorder="0" applyAlignment="0" applyProtection="0"/>
    <xf numFmtId="0" fontId="45" fillId="0" borderId="0"/>
    <xf numFmtId="179" fontId="1" fillId="0" borderId="0" applyFont="0" applyFill="0" applyBorder="0" applyAlignment="0" applyProtection="0"/>
    <xf numFmtId="180" fontId="47" fillId="0" borderId="0" applyFont="0" applyFill="0" applyBorder="0" applyAlignment="0" applyProtection="0"/>
    <xf numFmtId="180" fontId="47" fillId="0" borderId="0" applyFont="0" applyFill="0" applyBorder="0" applyAlignment="0" applyProtection="0"/>
    <xf numFmtId="181" fontId="1" fillId="0" borderId="0" applyFont="0" applyFill="0" applyBorder="0" applyAlignment="0" applyProtection="0"/>
    <xf numFmtId="172" fontId="2" fillId="0" borderId="0" applyFont="0" applyFill="0" applyBorder="0" applyAlignment="0" applyProtection="0"/>
    <xf numFmtId="178" fontId="1" fillId="0" borderId="0" applyFont="0" applyFill="0" applyBorder="0" applyAlignment="0" applyProtection="0"/>
    <xf numFmtId="0" fontId="54" fillId="0" borderId="0" applyNumberFormat="0" applyFill="0" applyBorder="0" applyAlignment="0" applyProtection="0"/>
    <xf numFmtId="0" fontId="45" fillId="0" borderId="0"/>
    <xf numFmtId="0" fontId="55" fillId="0" borderId="0"/>
    <xf numFmtId="42" fontId="1" fillId="0" borderId="0" applyFon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42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0" fontId="4" fillId="0" borderId="0"/>
    <xf numFmtId="0" fontId="45" fillId="0" borderId="0"/>
    <xf numFmtId="0" fontId="45" fillId="0" borderId="0"/>
    <xf numFmtId="42" fontId="1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42" fontId="1" fillId="0" borderId="0" applyFont="0" applyFill="0" applyBorder="0" applyAlignment="0" applyProtection="0"/>
    <xf numFmtId="0" fontId="45" fillId="0" borderId="0"/>
    <xf numFmtId="176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88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9" fontId="47" fillId="0" borderId="0" applyFont="0" applyFill="0" applyBorder="0" applyAlignment="0" applyProtection="0"/>
    <xf numFmtId="187" fontId="1" fillId="0" borderId="0" applyFont="0" applyFill="0" applyBorder="0" applyAlignment="0" applyProtection="0"/>
    <xf numFmtId="189" fontId="47" fillId="0" borderId="0" applyFont="0" applyFill="0" applyBorder="0" applyAlignment="0" applyProtection="0"/>
    <xf numFmtId="190" fontId="1" fillId="0" borderId="0" applyFont="0" applyFill="0" applyBorder="0" applyAlignment="0" applyProtection="0"/>
    <xf numFmtId="188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82" fontId="1" fillId="0" borderId="0" applyFont="0" applyFill="0" applyBorder="0" applyAlignment="0" applyProtection="0"/>
    <xf numFmtId="172" fontId="2" fillId="0" borderId="0" applyFont="0" applyFill="0" applyBorder="0" applyAlignment="0" applyProtection="0"/>
    <xf numFmtId="178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80" fontId="47" fillId="0" borderId="0" applyFont="0" applyFill="0" applyBorder="0" applyAlignment="0" applyProtection="0"/>
    <xf numFmtId="180" fontId="47" fillId="0" borderId="0" applyFont="0" applyFill="0" applyBorder="0" applyAlignment="0" applyProtection="0"/>
    <xf numFmtId="181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4" fontId="57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95" fontId="47" fillId="0" borderId="0" applyFont="0" applyFill="0" applyBorder="0" applyAlignment="0" applyProtection="0"/>
    <xf numFmtId="193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88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9" fontId="47" fillId="0" borderId="0" applyFont="0" applyFill="0" applyBorder="0" applyAlignment="0" applyProtection="0"/>
    <xf numFmtId="187" fontId="1" fillId="0" borderId="0" applyFont="0" applyFill="0" applyBorder="0" applyAlignment="0" applyProtection="0"/>
    <xf numFmtId="189" fontId="47" fillId="0" borderId="0" applyFont="0" applyFill="0" applyBorder="0" applyAlignment="0" applyProtection="0"/>
    <xf numFmtId="190" fontId="1" fillId="0" borderId="0" applyFont="0" applyFill="0" applyBorder="0" applyAlignment="0" applyProtection="0"/>
    <xf numFmtId="188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83" fontId="2" fillId="0" borderId="0" applyFont="0" applyFill="0" applyBorder="0" applyAlignment="0" applyProtection="0"/>
    <xf numFmtId="190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97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99" fontId="1" fillId="0" borderId="0" applyFont="0" applyFill="0" applyBorder="0" applyAlignment="0" applyProtection="0"/>
    <xf numFmtId="197" fontId="1" fillId="0" borderId="0" applyFont="0" applyFill="0" applyBorder="0" applyAlignment="0" applyProtection="0"/>
    <xf numFmtId="177" fontId="2" fillId="0" borderId="0" applyFont="0" applyFill="0" applyBorder="0" applyAlignment="0" applyProtection="0"/>
    <xf numFmtId="200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97" fontId="1" fillId="0" borderId="0" applyFont="0" applyFill="0" applyBorder="0" applyAlignment="0" applyProtection="0"/>
    <xf numFmtId="201" fontId="47" fillId="0" borderId="0" applyFont="0" applyFill="0" applyBorder="0" applyAlignment="0" applyProtection="0"/>
    <xf numFmtId="201" fontId="47" fillId="0" borderId="0" applyFont="0" applyFill="0" applyBorder="0" applyAlignment="0" applyProtection="0"/>
    <xf numFmtId="202" fontId="1" fillId="0" borderId="0" applyFont="0" applyFill="0" applyBorder="0" applyAlignment="0" applyProtection="0"/>
    <xf numFmtId="199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20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97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204" fontId="1" fillId="0" borderId="0" applyFont="0" applyFill="0" applyBorder="0" applyAlignment="0" applyProtection="0"/>
    <xf numFmtId="202" fontId="1" fillId="0" borderId="0" applyFont="0" applyFill="0" applyBorder="0" applyAlignment="0" applyProtection="0"/>
    <xf numFmtId="172" fontId="2" fillId="0" borderId="0" applyFont="0" applyFill="0" applyBorder="0" applyAlignment="0" applyProtection="0"/>
    <xf numFmtId="178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80" fontId="47" fillId="0" borderId="0" applyFont="0" applyFill="0" applyBorder="0" applyAlignment="0" applyProtection="0"/>
    <xf numFmtId="180" fontId="47" fillId="0" borderId="0" applyFont="0" applyFill="0" applyBorder="0" applyAlignment="0" applyProtection="0"/>
    <xf numFmtId="181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4" fontId="57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95" fontId="47" fillId="0" borderId="0" applyFont="0" applyFill="0" applyBorder="0" applyAlignment="0" applyProtection="0"/>
    <xf numFmtId="193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81" fontId="1" fillId="0" borderId="0" applyFont="0" applyFill="0" applyBorder="0" applyAlignment="0" applyProtection="0"/>
    <xf numFmtId="183" fontId="2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97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99" fontId="1" fillId="0" borderId="0" applyFont="0" applyFill="0" applyBorder="0" applyAlignment="0" applyProtection="0"/>
    <xf numFmtId="197" fontId="1" fillId="0" borderId="0" applyFont="0" applyFill="0" applyBorder="0" applyAlignment="0" applyProtection="0"/>
    <xf numFmtId="177" fontId="2" fillId="0" borderId="0" applyFont="0" applyFill="0" applyBorder="0" applyAlignment="0" applyProtection="0"/>
    <xf numFmtId="200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97" fontId="1" fillId="0" borderId="0" applyFont="0" applyFill="0" applyBorder="0" applyAlignment="0" applyProtection="0"/>
    <xf numFmtId="201" fontId="47" fillId="0" borderId="0" applyFont="0" applyFill="0" applyBorder="0" applyAlignment="0" applyProtection="0"/>
    <xf numFmtId="201" fontId="47" fillId="0" borderId="0" applyFont="0" applyFill="0" applyBorder="0" applyAlignment="0" applyProtection="0"/>
    <xf numFmtId="202" fontId="1" fillId="0" borderId="0" applyFont="0" applyFill="0" applyBorder="0" applyAlignment="0" applyProtection="0"/>
    <xf numFmtId="199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20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97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204" fontId="1" fillId="0" borderId="0" applyFont="0" applyFill="0" applyBorder="0" applyAlignment="0" applyProtection="0"/>
    <xf numFmtId="202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88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9" fontId="47" fillId="0" borderId="0" applyFont="0" applyFill="0" applyBorder="0" applyAlignment="0" applyProtection="0"/>
    <xf numFmtId="187" fontId="1" fillId="0" borderId="0" applyFont="0" applyFill="0" applyBorder="0" applyAlignment="0" applyProtection="0"/>
    <xf numFmtId="189" fontId="47" fillId="0" borderId="0" applyFont="0" applyFill="0" applyBorder="0" applyAlignment="0" applyProtection="0"/>
    <xf numFmtId="190" fontId="1" fillId="0" borderId="0" applyFont="0" applyFill="0" applyBorder="0" applyAlignment="0" applyProtection="0"/>
    <xf numFmtId="188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2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0" fontId="45" fillId="0" borderId="0"/>
    <xf numFmtId="0" fontId="4" fillId="0" borderId="0"/>
    <xf numFmtId="172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4" fontId="57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95" fontId="47" fillId="0" borderId="0" applyFont="0" applyFill="0" applyBorder="0" applyAlignment="0" applyProtection="0"/>
    <xf numFmtId="193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0" fontId="45" fillId="0" borderId="0"/>
    <xf numFmtId="0" fontId="45" fillId="0" borderId="0"/>
    <xf numFmtId="0" fontId="4" fillId="0" borderId="0"/>
    <xf numFmtId="42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97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99" fontId="1" fillId="0" borderId="0" applyFont="0" applyFill="0" applyBorder="0" applyAlignment="0" applyProtection="0"/>
    <xf numFmtId="197" fontId="1" fillId="0" borderId="0" applyFont="0" applyFill="0" applyBorder="0" applyAlignment="0" applyProtection="0"/>
    <xf numFmtId="177" fontId="2" fillId="0" borderId="0" applyFont="0" applyFill="0" applyBorder="0" applyAlignment="0" applyProtection="0"/>
    <xf numFmtId="200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97" fontId="1" fillId="0" borderId="0" applyFont="0" applyFill="0" applyBorder="0" applyAlignment="0" applyProtection="0"/>
    <xf numFmtId="201" fontId="47" fillId="0" borderId="0" applyFont="0" applyFill="0" applyBorder="0" applyAlignment="0" applyProtection="0"/>
    <xf numFmtId="201" fontId="47" fillId="0" borderId="0" applyFont="0" applyFill="0" applyBorder="0" applyAlignment="0" applyProtection="0"/>
    <xf numFmtId="202" fontId="1" fillId="0" borderId="0" applyFont="0" applyFill="0" applyBorder="0" applyAlignment="0" applyProtection="0"/>
    <xf numFmtId="199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20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97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204" fontId="1" fillId="0" borderId="0" applyFont="0" applyFill="0" applyBorder="0" applyAlignment="0" applyProtection="0"/>
    <xf numFmtId="202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88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9" fontId="47" fillId="0" borderId="0" applyFont="0" applyFill="0" applyBorder="0" applyAlignment="0" applyProtection="0"/>
    <xf numFmtId="187" fontId="1" fillId="0" borderId="0" applyFont="0" applyFill="0" applyBorder="0" applyAlignment="0" applyProtection="0"/>
    <xf numFmtId="189" fontId="47" fillId="0" borderId="0" applyFont="0" applyFill="0" applyBorder="0" applyAlignment="0" applyProtection="0"/>
    <xf numFmtId="190" fontId="1" fillId="0" borderId="0" applyFont="0" applyFill="0" applyBorder="0" applyAlignment="0" applyProtection="0"/>
    <xf numFmtId="188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56" fillId="0" borderId="0"/>
    <xf numFmtId="181" fontId="1" fillId="0" borderId="0" applyFont="0" applyFill="0" applyBorder="0" applyAlignment="0" applyProtection="0"/>
    <xf numFmtId="0" fontId="56" fillId="0" borderId="0"/>
    <xf numFmtId="42" fontId="1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5" fillId="0" borderId="0"/>
    <xf numFmtId="205" fontId="58" fillId="0" borderId="0" applyFont="0" applyFill="0" applyBorder="0" applyAlignment="0" applyProtection="0"/>
    <xf numFmtId="176" fontId="59" fillId="0" borderId="0" applyFont="0" applyFill="0" applyBorder="0" applyAlignment="0" applyProtection="0"/>
    <xf numFmtId="6" fontId="50" fillId="0" borderId="0" applyFont="0" applyFill="0" applyBorder="0" applyAlignment="0" applyProtection="0"/>
    <xf numFmtId="206" fontId="59" fillId="0" borderId="0" applyFont="0" applyFill="0" applyBorder="0" applyAlignment="0" applyProtection="0"/>
    <xf numFmtId="207" fontId="54" fillId="0" borderId="0" applyFont="0" applyFill="0" applyBorder="0" applyAlignment="0" applyProtection="0"/>
    <xf numFmtId="6" fontId="50" fillId="0" borderId="0" applyFont="0" applyFill="0" applyBorder="0" applyAlignment="0" applyProtection="0"/>
    <xf numFmtId="206" fontId="59" fillId="0" borderId="0" applyFont="0" applyFill="0" applyBorder="0" applyAlignment="0" applyProtection="0"/>
    <xf numFmtId="43" fontId="60" fillId="0" borderId="0"/>
    <xf numFmtId="208" fontId="61" fillId="0" borderId="12" applyFill="0" applyBorder="0" applyAlignment="0" applyProtection="0">
      <alignment horizontal="center"/>
    </xf>
    <xf numFmtId="209" fontId="62" fillId="0" borderId="0" applyFont="0" applyFill="0" applyBorder="0" applyAlignment="0" applyProtection="0"/>
    <xf numFmtId="210" fontId="51" fillId="0" borderId="0" applyFont="0" applyFill="0" applyBorder="0" applyAlignment="0" applyProtection="0"/>
    <xf numFmtId="0" fontId="63" fillId="0" borderId="0"/>
    <xf numFmtId="0" fontId="63" fillId="0" borderId="0"/>
    <xf numFmtId="0" fontId="63" fillId="0" borderId="0"/>
    <xf numFmtId="0" fontId="47" fillId="0" borderId="0"/>
    <xf numFmtId="1" fontId="64" fillId="0" borderId="1" applyBorder="0" applyAlignment="0">
      <alignment horizontal="center"/>
    </xf>
    <xf numFmtId="211" fontId="65" fillId="0" borderId="0" applyFont="0" applyFill="0" applyBorder="0" applyAlignment="0" applyProtection="0">
      <alignment horizontal="left"/>
      <protection locked="0"/>
    </xf>
    <xf numFmtId="212" fontId="65" fillId="0" borderId="13" applyFont="0" applyFill="0" applyBorder="0" applyAlignment="0" applyProtection="0">
      <alignment horizontal="left"/>
    </xf>
    <xf numFmtId="0" fontId="40" fillId="0" borderId="0"/>
    <xf numFmtId="0" fontId="47" fillId="0" borderId="0"/>
    <xf numFmtId="0" fontId="1" fillId="0" borderId="0"/>
    <xf numFmtId="3" fontId="42" fillId="0" borderId="1"/>
    <xf numFmtId="213" fontId="65" fillId="0" borderId="0" applyFont="0" applyFill="0" applyBorder="0" applyAlignment="0" applyProtection="0">
      <alignment horizontal="left"/>
    </xf>
    <xf numFmtId="3" fontId="42" fillId="0" borderId="1"/>
    <xf numFmtId="3" fontId="66" fillId="0" borderId="1" applyFill="0" applyBorder="0" applyAlignment="0" applyProtection="0"/>
    <xf numFmtId="4" fontId="67" fillId="0" borderId="0" applyFill="0" applyBorder="0" applyAlignment="0" applyProtection="0"/>
    <xf numFmtId="214" fontId="1" fillId="0" borderId="14" applyNumberFormat="0" applyFont="0" applyAlignment="0"/>
    <xf numFmtId="0" fontId="68" fillId="0" borderId="0" applyFont="0" applyFill="0" applyBorder="0" applyAlignment="0">
      <alignment horizontal="left"/>
    </xf>
    <xf numFmtId="0" fontId="69" fillId="6" borderId="0"/>
    <xf numFmtId="0" fontId="69" fillId="6" borderId="0"/>
    <xf numFmtId="0" fontId="70" fillId="6" borderId="0"/>
    <xf numFmtId="0" fontId="69" fillId="6" borderId="0"/>
    <xf numFmtId="0" fontId="70" fillId="6" borderId="0"/>
    <xf numFmtId="0" fontId="70" fillId="6" borderId="0"/>
    <xf numFmtId="0" fontId="70" fillId="6" borderId="0"/>
    <xf numFmtId="0" fontId="70" fillId="7" borderId="0"/>
    <xf numFmtId="0" fontId="70" fillId="6" borderId="0"/>
    <xf numFmtId="0" fontId="71" fillId="0" borderId="5" applyFont="0" applyAlignment="0">
      <alignment horizontal="left"/>
    </xf>
    <xf numFmtId="0" fontId="69" fillId="6" borderId="0"/>
    <xf numFmtId="0" fontId="69" fillId="7" borderId="0"/>
    <xf numFmtId="0" fontId="70" fillId="6" borderId="0"/>
    <xf numFmtId="0" fontId="70" fillId="6" borderId="0"/>
    <xf numFmtId="0" fontId="70" fillId="7" borderId="0"/>
    <xf numFmtId="0" fontId="70" fillId="6" borderId="0"/>
    <xf numFmtId="0" fontId="69" fillId="6" borderId="0"/>
    <xf numFmtId="0" fontId="69" fillId="6" borderId="0"/>
    <xf numFmtId="0" fontId="69" fillId="6" borderId="0"/>
    <xf numFmtId="0" fontId="69" fillId="6" borderId="0"/>
    <xf numFmtId="0" fontId="69" fillId="7" borderId="0"/>
    <xf numFmtId="0" fontId="69" fillId="6" borderId="0"/>
    <xf numFmtId="9" fontId="58" fillId="0" borderId="0" applyFont="0" applyFill="0" applyBorder="0" applyAlignment="0" applyProtection="0"/>
    <xf numFmtId="9" fontId="72" fillId="0" borderId="0" applyFont="0" applyFill="0" applyBorder="0" applyAlignment="0" applyProtection="0"/>
    <xf numFmtId="0" fontId="73" fillId="0" borderId="0"/>
    <xf numFmtId="9" fontId="74" fillId="0" borderId="0" applyBorder="0" applyAlignment="0" applyProtection="0"/>
    <xf numFmtId="0" fontId="75" fillId="6" borderId="0"/>
    <xf numFmtId="0" fontId="70" fillId="6" borderId="0"/>
    <xf numFmtId="0" fontId="70" fillId="6" borderId="0"/>
    <xf numFmtId="0" fontId="70" fillId="6" borderId="0"/>
    <xf numFmtId="0" fontId="70" fillId="6" borderId="0"/>
    <xf numFmtId="0" fontId="70" fillId="7" borderId="0"/>
    <xf numFmtId="0" fontId="70" fillId="6" borderId="0"/>
    <xf numFmtId="0" fontId="75" fillId="6" borderId="0"/>
    <xf numFmtId="0" fontId="75" fillId="7" borderId="0"/>
    <xf numFmtId="0" fontId="70" fillId="6" borderId="0"/>
    <xf numFmtId="0" fontId="70" fillId="6" borderId="0"/>
    <xf numFmtId="0" fontId="70" fillId="7" borderId="0"/>
    <xf numFmtId="0" fontId="70" fillId="6" borderId="0"/>
    <xf numFmtId="0" fontId="75" fillId="6" borderId="0"/>
    <xf numFmtId="0" fontId="75" fillId="6" borderId="0"/>
    <xf numFmtId="0" fontId="75" fillId="7" borderId="0"/>
    <xf numFmtId="0" fontId="75" fillId="6" borderId="0"/>
    <xf numFmtId="0" fontId="40" fillId="0" borderId="0"/>
    <xf numFmtId="0" fontId="76" fillId="8" borderId="0" applyNumberFormat="0" applyBorder="0" applyAlignment="0" applyProtection="0"/>
    <xf numFmtId="0" fontId="76" fillId="9" borderId="0" applyNumberFormat="0" applyBorder="0" applyAlignment="0" applyProtection="0"/>
    <xf numFmtId="0" fontId="76" fillId="10" borderId="0" applyNumberFormat="0" applyBorder="0" applyAlignment="0" applyProtection="0"/>
    <xf numFmtId="0" fontId="76" fillId="8" borderId="0" applyNumberFormat="0" applyBorder="0" applyAlignment="0" applyProtection="0"/>
    <xf numFmtId="0" fontId="76" fillId="11" borderId="0" applyNumberFormat="0" applyBorder="0" applyAlignment="0" applyProtection="0"/>
    <xf numFmtId="0" fontId="76" fillId="9" borderId="0" applyNumberFormat="0" applyBorder="0" applyAlignment="0" applyProtection="0"/>
    <xf numFmtId="0" fontId="76" fillId="12" borderId="0" applyNumberFormat="0" applyBorder="0" applyAlignment="0" applyProtection="0"/>
    <xf numFmtId="0" fontId="76" fillId="13" borderId="0" applyNumberFormat="0" applyBorder="0" applyAlignment="0" applyProtection="0"/>
    <xf numFmtId="0" fontId="76" fillId="14" borderId="0" applyNumberFormat="0" applyBorder="0" applyAlignment="0" applyProtection="0"/>
    <xf numFmtId="0" fontId="76" fillId="15" borderId="0" applyNumberFormat="0" applyBorder="0" applyAlignment="0" applyProtection="0"/>
    <xf numFmtId="0" fontId="76" fillId="16" borderId="0" applyNumberFormat="0" applyBorder="0" applyAlignment="0" applyProtection="0"/>
    <xf numFmtId="0" fontId="76" fillId="9" borderId="0" applyNumberFormat="0" applyBorder="0" applyAlignment="0" applyProtection="0"/>
    <xf numFmtId="0" fontId="77" fillId="12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6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8" fillId="6" borderId="0"/>
    <xf numFmtId="0" fontId="70" fillId="6" borderId="0"/>
    <xf numFmtId="0" fontId="70" fillId="6" borderId="0"/>
    <xf numFmtId="0" fontId="70" fillId="6" borderId="0"/>
    <xf numFmtId="0" fontId="70" fillId="6" borderId="0"/>
    <xf numFmtId="0" fontId="70" fillId="7" borderId="0"/>
    <xf numFmtId="0" fontId="70" fillId="6" borderId="0"/>
    <xf numFmtId="0" fontId="78" fillId="6" borderId="0"/>
    <xf numFmtId="0" fontId="78" fillId="7" borderId="0"/>
    <xf numFmtId="0" fontId="70" fillId="6" borderId="0"/>
    <xf numFmtId="0" fontId="70" fillId="6" borderId="0"/>
    <xf numFmtId="0" fontId="70" fillId="7" borderId="0"/>
    <xf numFmtId="0" fontId="70" fillId="6" borderId="0"/>
    <xf numFmtId="0" fontId="78" fillId="6" borderId="0"/>
    <xf numFmtId="0" fontId="78" fillId="6" borderId="0"/>
    <xf numFmtId="0" fontId="78" fillId="7" borderId="0"/>
    <xf numFmtId="0" fontId="78" fillId="6" borderId="0"/>
    <xf numFmtId="0" fontId="79" fillId="0" borderId="0">
      <alignment wrapText="1"/>
    </xf>
    <xf numFmtId="0" fontId="70" fillId="0" borderId="0">
      <alignment wrapText="1"/>
    </xf>
    <xf numFmtId="0" fontId="70" fillId="0" borderId="0">
      <alignment wrapText="1"/>
    </xf>
    <xf numFmtId="0" fontId="70" fillId="0" borderId="0">
      <alignment wrapText="1"/>
    </xf>
    <xf numFmtId="0" fontId="70" fillId="0" borderId="0">
      <alignment wrapText="1"/>
    </xf>
    <xf numFmtId="0" fontId="79" fillId="0" borderId="0">
      <alignment wrapText="1"/>
    </xf>
    <xf numFmtId="0" fontId="76" fillId="6" borderId="0" applyNumberFormat="0" applyBorder="0" applyAlignment="0" applyProtection="0"/>
    <xf numFmtId="0" fontId="76" fillId="17" borderId="0" applyNumberFormat="0" applyBorder="0" applyAlignment="0" applyProtection="0"/>
    <xf numFmtId="0" fontId="76" fillId="18" borderId="0" applyNumberFormat="0" applyBorder="0" applyAlignment="0" applyProtection="0"/>
    <xf numFmtId="0" fontId="76" fillId="6" borderId="0" applyNumberFormat="0" applyBorder="0" applyAlignment="0" applyProtection="0"/>
    <xf numFmtId="0" fontId="76" fillId="19" borderId="0" applyNumberFormat="0" applyBorder="0" applyAlignment="0" applyProtection="0"/>
    <xf numFmtId="0" fontId="76" fillId="9" borderId="0" applyNumberFormat="0" applyBorder="0" applyAlignment="0" applyProtection="0"/>
    <xf numFmtId="0" fontId="76" fillId="19" borderId="0" applyNumberFormat="0" applyBorder="0" applyAlignment="0" applyProtection="0"/>
    <xf numFmtId="0" fontId="76" fillId="17" borderId="0" applyNumberFormat="0" applyBorder="0" applyAlignment="0" applyProtection="0"/>
    <xf numFmtId="0" fontId="76" fillId="20" borderId="0" applyNumberFormat="0" applyBorder="0" applyAlignment="0" applyProtection="0"/>
    <xf numFmtId="0" fontId="76" fillId="15" borderId="0" applyNumberFormat="0" applyBorder="0" applyAlignment="0" applyProtection="0"/>
    <xf numFmtId="0" fontId="76" fillId="19" borderId="0" applyNumberFormat="0" applyBorder="0" applyAlignment="0" applyProtection="0"/>
    <xf numFmtId="0" fontId="76" fillId="21" borderId="0" applyNumberFormat="0" applyBorder="0" applyAlignment="0" applyProtection="0"/>
    <xf numFmtId="0" fontId="77" fillId="19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21" borderId="0" applyNumberFormat="0" applyBorder="0" applyAlignment="0" applyProtection="0">
      <alignment vertical="center"/>
    </xf>
    <xf numFmtId="0" fontId="54" fillId="0" borderId="0"/>
    <xf numFmtId="0" fontId="54" fillId="0" borderId="0"/>
    <xf numFmtId="0" fontId="54" fillId="0" borderId="0"/>
    <xf numFmtId="0" fontId="54" fillId="0" borderId="0"/>
    <xf numFmtId="0" fontId="80" fillId="22" borderId="0" applyNumberFormat="0" applyBorder="0" applyAlignment="0" applyProtection="0"/>
    <xf numFmtId="0" fontId="80" fillId="17" borderId="0" applyNumberFormat="0" applyBorder="0" applyAlignment="0" applyProtection="0"/>
    <xf numFmtId="0" fontId="80" fillId="18" borderId="0" applyNumberFormat="0" applyBorder="0" applyAlignment="0" applyProtection="0"/>
    <xf numFmtId="0" fontId="80" fillId="6" borderId="0" applyNumberFormat="0" applyBorder="0" applyAlignment="0" applyProtection="0"/>
    <xf numFmtId="0" fontId="80" fillId="22" borderId="0" applyNumberFormat="0" applyBorder="0" applyAlignment="0" applyProtection="0"/>
    <xf numFmtId="0" fontId="80" fillId="9" borderId="0" applyNumberFormat="0" applyBorder="0" applyAlignment="0" applyProtection="0"/>
    <xf numFmtId="0" fontId="80" fillId="23" borderId="0" applyNumberFormat="0" applyBorder="0" applyAlignment="0" applyProtection="0"/>
    <xf numFmtId="0" fontId="80" fillId="17" borderId="0" applyNumberFormat="0" applyBorder="0" applyAlignment="0" applyProtection="0"/>
    <xf numFmtId="0" fontId="80" fillId="20" borderId="0" applyNumberFormat="0" applyBorder="0" applyAlignment="0" applyProtection="0"/>
    <xf numFmtId="0" fontId="80" fillId="24" borderId="0" applyNumberFormat="0" applyBorder="0" applyAlignment="0" applyProtection="0"/>
    <xf numFmtId="0" fontId="80" fillId="22" borderId="0" applyNumberFormat="0" applyBorder="0" applyAlignment="0" applyProtection="0"/>
    <xf numFmtId="0" fontId="80" fillId="25" borderId="0" applyNumberFormat="0" applyBorder="0" applyAlignment="0" applyProtection="0"/>
    <xf numFmtId="0" fontId="81" fillId="23" borderId="0" applyNumberFormat="0" applyBorder="0" applyAlignment="0" applyProtection="0">
      <alignment vertical="center"/>
    </xf>
    <xf numFmtId="0" fontId="81" fillId="17" borderId="0" applyNumberFormat="0" applyBorder="0" applyAlignment="0" applyProtection="0">
      <alignment vertical="center"/>
    </xf>
    <xf numFmtId="0" fontId="81" fillId="20" borderId="0" applyNumberFormat="0" applyBorder="0" applyAlignment="0" applyProtection="0">
      <alignment vertical="center"/>
    </xf>
    <xf numFmtId="0" fontId="81" fillId="24" borderId="0" applyNumberFormat="0" applyBorder="0" applyAlignment="0" applyProtection="0">
      <alignment vertical="center"/>
    </xf>
    <xf numFmtId="0" fontId="81" fillId="22" borderId="0" applyNumberFormat="0" applyBorder="0" applyAlignment="0" applyProtection="0">
      <alignment vertical="center"/>
    </xf>
    <xf numFmtId="0" fontId="81" fillId="25" borderId="0" applyNumberFormat="0" applyBorder="0" applyAlignment="0" applyProtection="0">
      <alignment vertical="center"/>
    </xf>
    <xf numFmtId="0" fontId="53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80" fillId="22" borderId="0" applyNumberFormat="0" applyBorder="0" applyAlignment="0" applyProtection="0"/>
    <xf numFmtId="0" fontId="80" fillId="16" borderId="0" applyNumberFormat="0" applyBorder="0" applyAlignment="0" applyProtection="0"/>
    <xf numFmtId="0" fontId="80" fillId="26" borderId="0" applyNumberFormat="0" applyBorder="0" applyAlignment="0" applyProtection="0"/>
    <xf numFmtId="0" fontId="80" fillId="27" borderId="0" applyNumberFormat="0" applyBorder="0" applyAlignment="0" applyProtection="0"/>
    <xf numFmtId="0" fontId="80" fillId="22" borderId="0" applyNumberFormat="0" applyBorder="0" applyAlignment="0" applyProtection="0"/>
    <xf numFmtId="0" fontId="80" fillId="28" borderId="0" applyNumberFormat="0" applyBorder="0" applyAlignment="0" applyProtection="0"/>
    <xf numFmtId="215" fontId="11" fillId="0" borderId="0" applyFont="0" applyFill="0" applyBorder="0" applyAlignment="0" applyProtection="0"/>
    <xf numFmtId="0" fontId="82" fillId="0" borderId="0" applyFont="0" applyFill="0" applyBorder="0" applyAlignment="0" applyProtection="0"/>
    <xf numFmtId="216" fontId="83" fillId="0" borderId="0" applyFont="0" applyFill="0" applyBorder="0" applyAlignment="0" applyProtection="0"/>
    <xf numFmtId="199" fontId="11" fillId="0" borderId="0" applyFont="0" applyFill="0" applyBorder="0" applyAlignment="0" applyProtection="0"/>
    <xf numFmtId="0" fontId="82" fillId="0" borderId="0" applyFont="0" applyFill="0" applyBorder="0" applyAlignment="0" applyProtection="0"/>
    <xf numFmtId="217" fontId="11" fillId="0" borderId="0" applyFont="0" applyFill="0" applyBorder="0" applyAlignment="0" applyProtection="0"/>
    <xf numFmtId="0" fontId="84" fillId="0" borderId="15" applyFont="0" applyFill="0" applyBorder="0" applyAlignment="0" applyProtection="0">
      <alignment horizontal="center" vertical="center"/>
    </xf>
    <xf numFmtId="0" fontId="85" fillId="0" borderId="0">
      <alignment horizontal="center" wrapText="1"/>
      <protection locked="0"/>
    </xf>
    <xf numFmtId="197" fontId="86" fillId="0" borderId="0" applyFont="0" applyFill="0" applyBorder="0" applyAlignment="0" applyProtection="0"/>
    <xf numFmtId="0" fontId="82" fillId="0" borderId="0" applyFont="0" applyFill="0" applyBorder="0" applyAlignment="0" applyProtection="0"/>
    <xf numFmtId="197" fontId="86" fillId="0" borderId="0" applyFont="0" applyFill="0" applyBorder="0" applyAlignment="0" applyProtection="0"/>
    <xf numFmtId="218" fontId="86" fillId="0" borderId="0" applyFont="0" applyFill="0" applyBorder="0" applyAlignment="0" applyProtection="0"/>
    <xf numFmtId="0" fontId="82" fillId="0" borderId="0" applyFont="0" applyFill="0" applyBorder="0" applyAlignment="0" applyProtection="0"/>
    <xf numFmtId="218" fontId="86" fillId="0" borderId="0" applyFont="0" applyFill="0" applyBorder="0" applyAlignment="0" applyProtection="0"/>
    <xf numFmtId="176" fontId="2" fillId="0" borderId="0" applyFont="0" applyFill="0" applyBorder="0" applyAlignment="0" applyProtection="0"/>
    <xf numFmtId="0" fontId="87" fillId="13" borderId="0" applyNumberFormat="0" applyBorder="0" applyAlignment="0" applyProtection="0"/>
    <xf numFmtId="0" fontId="88" fillId="0" borderId="0"/>
    <xf numFmtId="0" fontId="89" fillId="0" borderId="0" applyNumberFormat="0" applyFill="0" applyBorder="0" applyAlignment="0" applyProtection="0"/>
    <xf numFmtId="5" fontId="90" fillId="0" borderId="16" applyAlignment="0" applyProtection="0"/>
    <xf numFmtId="0" fontId="45" fillId="0" borderId="11" applyNumberFormat="0" applyFont="0" applyFill="0" applyAlignment="0" applyProtection="0"/>
    <xf numFmtId="0" fontId="82" fillId="0" borderId="0"/>
    <xf numFmtId="0" fontId="37" fillId="0" borderId="0"/>
    <xf numFmtId="0" fontId="91" fillId="0" borderId="0"/>
    <xf numFmtId="0" fontId="92" fillId="0" borderId="0"/>
    <xf numFmtId="0" fontId="93" fillId="0" borderId="0"/>
    <xf numFmtId="0" fontId="92" fillId="0" borderId="0"/>
    <xf numFmtId="0" fontId="82" fillId="0" borderId="0"/>
    <xf numFmtId="0" fontId="86" fillId="0" borderId="0"/>
    <xf numFmtId="0" fontId="82" fillId="0" borderId="0"/>
    <xf numFmtId="0" fontId="92" fillId="0" borderId="0"/>
    <xf numFmtId="0" fontId="82" fillId="0" borderId="0"/>
    <xf numFmtId="0" fontId="86" fillId="0" borderId="0" applyBorder="0" applyProtection="0"/>
    <xf numFmtId="0" fontId="82" fillId="0" borderId="0"/>
    <xf numFmtId="0" fontId="86" fillId="0" borderId="0"/>
    <xf numFmtId="0" fontId="91" fillId="0" borderId="0"/>
    <xf numFmtId="0" fontId="47" fillId="0" borderId="0"/>
    <xf numFmtId="0" fontId="91" fillId="0" borderId="0"/>
    <xf numFmtId="0" fontId="47" fillId="0" borderId="0"/>
    <xf numFmtId="219" fontId="94" fillId="0" borderId="0" applyFill="0" applyBorder="0" applyAlignment="0"/>
    <xf numFmtId="220" fontId="47" fillId="0" borderId="0" applyFill="0" applyBorder="0" applyAlignment="0"/>
    <xf numFmtId="221" fontId="47" fillId="0" borderId="0" applyFill="0" applyBorder="0" applyAlignment="0"/>
    <xf numFmtId="222" fontId="47" fillId="0" borderId="0" applyFill="0" applyBorder="0" applyAlignment="0"/>
    <xf numFmtId="223" fontId="47" fillId="0" borderId="0" applyFill="0" applyBorder="0" applyAlignment="0"/>
    <xf numFmtId="224" fontId="47" fillId="0" borderId="0" applyFill="0" applyBorder="0" applyAlignment="0"/>
    <xf numFmtId="225" fontId="47" fillId="0" borderId="0" applyFill="0" applyBorder="0" applyAlignment="0"/>
    <xf numFmtId="220" fontId="47" fillId="0" borderId="0" applyFill="0" applyBorder="0" applyAlignment="0"/>
    <xf numFmtId="0" fontId="95" fillId="8" borderId="17" applyNumberFormat="0" applyAlignment="0" applyProtection="0"/>
    <xf numFmtId="0" fontId="96" fillId="0" borderId="0"/>
    <xf numFmtId="226" fontId="1" fillId="0" borderId="0" applyFont="0" applyFill="0" applyBorder="0" applyAlignment="0" applyProtection="0"/>
    <xf numFmtId="0" fontId="97" fillId="29" borderId="18" applyNumberFormat="0" applyAlignment="0" applyProtection="0"/>
    <xf numFmtId="174" fontId="40" fillId="0" borderId="0" applyFont="0" applyFill="0" applyBorder="0" applyAlignment="0" applyProtection="0"/>
    <xf numFmtId="1" fontId="98" fillId="0" borderId="4" applyBorder="0"/>
    <xf numFmtId="227" fontId="99" fillId="0" borderId="0"/>
    <xf numFmtId="227" fontId="99" fillId="0" borderId="0"/>
    <xf numFmtId="227" fontId="99" fillId="0" borderId="0"/>
    <xf numFmtId="227" fontId="99" fillId="0" borderId="0"/>
    <xf numFmtId="227" fontId="99" fillId="0" borderId="0"/>
    <xf numFmtId="227" fontId="99" fillId="0" borderId="0"/>
    <xf numFmtId="227" fontId="99" fillId="0" borderId="0"/>
    <xf numFmtId="227" fontId="99" fillId="0" borderId="0"/>
    <xf numFmtId="224" fontId="4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28" fontId="1" fillId="0" borderId="0" applyFont="0" applyFill="0" applyBorder="0" applyAlignment="0" applyProtection="0"/>
    <xf numFmtId="175" fontId="100" fillId="0" borderId="0" applyFont="0" applyFill="0" applyBorder="0" applyAlignment="0" applyProtection="0"/>
    <xf numFmtId="229" fontId="101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1" fillId="0" borderId="0" applyFont="0" applyFill="0" applyBorder="0" applyAlignment="0" applyProtection="0"/>
    <xf numFmtId="229" fontId="47" fillId="0" borderId="0" applyFont="0" applyFill="0" applyBorder="0" applyAlignment="0" applyProtection="0"/>
    <xf numFmtId="43" fontId="102" fillId="0" borderId="0">
      <alignment vertical="top"/>
      <protection locked="0"/>
    </xf>
    <xf numFmtId="229" fontId="103" fillId="0" borderId="0" applyFont="0" applyFill="0" applyBorder="0" applyAlignment="0" applyProtection="0"/>
    <xf numFmtId="229" fontId="47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175" fontId="15" fillId="0" borderId="0" applyFont="0" applyFill="0" applyBorder="0" applyAlignment="0" applyProtection="0"/>
    <xf numFmtId="230" fontId="37" fillId="0" borderId="0"/>
    <xf numFmtId="3" fontId="47" fillId="0" borderId="0" applyFont="0" applyFill="0" applyBorder="0" applyAlignment="0" applyProtection="0"/>
    <xf numFmtId="40" fontId="104" fillId="0" borderId="0" applyFont="0" applyFill="0" applyBorder="0" applyAlignment="0" applyProtection="0"/>
    <xf numFmtId="0" fontId="105" fillId="0" borderId="0">
      <alignment horizontal="center"/>
    </xf>
    <xf numFmtId="0" fontId="106" fillId="0" borderId="0" applyNumberFormat="0" applyAlignment="0">
      <alignment horizontal="left"/>
    </xf>
    <xf numFmtId="0" fontId="107" fillId="0" borderId="0" applyNumberFormat="0" applyAlignment="0"/>
    <xf numFmtId="184" fontId="108" fillId="0" borderId="0" applyFont="0" applyFill="0" applyBorder="0" applyAlignment="0" applyProtection="0"/>
    <xf numFmtId="231" fontId="54" fillId="0" borderId="0" applyFont="0" applyFill="0" applyBorder="0" applyAlignment="0" applyProtection="0"/>
    <xf numFmtId="175" fontId="59" fillId="0" borderId="0" applyFont="0" applyFill="0" applyBorder="0" applyAlignment="0" applyProtection="0"/>
    <xf numFmtId="0" fontId="109" fillId="0" borderId="0"/>
    <xf numFmtId="232" fontId="47" fillId="0" borderId="0" applyFont="0" applyFill="0" applyBorder="0" applyAlignment="0" applyProtection="0"/>
    <xf numFmtId="233" fontId="47" fillId="0" borderId="0" applyFont="0" applyFill="0" applyBorder="0" applyAlignment="0" applyProtection="0"/>
    <xf numFmtId="220" fontId="47" fillId="0" borderId="0" applyFont="0" applyFill="0" applyBorder="0" applyAlignment="0" applyProtection="0"/>
    <xf numFmtId="234" fontId="47" fillId="0" borderId="0" applyFont="0" applyFill="0" applyBorder="0" applyAlignment="0" applyProtection="0"/>
    <xf numFmtId="235" fontId="40" fillId="0" borderId="0" applyFont="0" applyFill="0" applyBorder="0" applyAlignment="0" applyProtection="0"/>
    <xf numFmtId="236" fontId="47" fillId="0" borderId="0"/>
    <xf numFmtId="237" fontId="40" fillId="0" borderId="19"/>
    <xf numFmtId="0" fontId="47" fillId="0" borderId="0" applyFont="0" applyFill="0" applyBorder="0" applyAlignment="0" applyProtection="0"/>
    <xf numFmtId="14" fontId="94" fillId="0" borderId="0" applyFill="0" applyBorder="0" applyAlignment="0"/>
    <xf numFmtId="0" fontId="110" fillId="6" borderId="20" applyNumberFormat="0" applyAlignment="0" applyProtection="0"/>
    <xf numFmtId="0" fontId="111" fillId="9" borderId="17" applyNumberFormat="0" applyAlignment="0" applyProtection="0"/>
    <xf numFmtId="3" fontId="112" fillId="0" borderId="21">
      <alignment horizontal="left" vertical="top" wrapText="1"/>
    </xf>
    <xf numFmtId="0" fontId="113" fillId="0" borderId="22" applyNumberFormat="0" applyFill="0" applyAlignment="0" applyProtection="0"/>
    <xf numFmtId="0" fontId="114" fillId="0" borderId="23" applyNumberFormat="0" applyFill="0" applyAlignment="0" applyProtection="0"/>
    <xf numFmtId="0" fontId="115" fillId="0" borderId="24" applyNumberFormat="0" applyFill="0" applyAlignment="0" applyProtection="0"/>
    <xf numFmtId="0" fontId="115" fillId="0" borderId="0" applyNumberFormat="0" applyFill="0" applyBorder="0" applyAlignment="0" applyProtection="0"/>
    <xf numFmtId="238" fontId="47" fillId="0" borderId="25">
      <alignment vertical="center"/>
    </xf>
    <xf numFmtId="239" fontId="47" fillId="0" borderId="0" applyFont="0" applyFill="0" applyBorder="0" applyAlignment="0" applyProtection="0"/>
    <xf numFmtId="240" fontId="47" fillId="0" borderId="0" applyFont="0" applyFill="0" applyBorder="0" applyAlignment="0" applyProtection="0"/>
    <xf numFmtId="173" fontId="47" fillId="0" borderId="0" applyFont="0" applyFill="0" applyBorder="0" applyAlignment="0" applyProtection="0"/>
    <xf numFmtId="241" fontId="47" fillId="0" borderId="0" applyFont="0" applyFill="0" applyBorder="0" applyAlignment="0" applyProtection="0"/>
    <xf numFmtId="242" fontId="47" fillId="0" borderId="0"/>
    <xf numFmtId="41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1" fontId="116" fillId="0" borderId="0" applyFont="0" applyFill="0" applyBorder="0" applyAlignment="0" applyProtection="0"/>
    <xf numFmtId="41" fontId="116" fillId="0" borderId="0" applyFont="0" applyFill="0" applyBorder="0" applyAlignment="0" applyProtection="0"/>
    <xf numFmtId="2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244" fontId="116" fillId="0" borderId="0" applyFont="0" applyFill="0" applyBorder="0" applyAlignment="0" applyProtection="0"/>
    <xf numFmtId="3" fontId="40" fillId="0" borderId="0" applyFont="0" applyBorder="0" applyAlignment="0"/>
    <xf numFmtId="224" fontId="47" fillId="0" borderId="0" applyFill="0" applyBorder="0" applyAlignment="0"/>
    <xf numFmtId="220" fontId="47" fillId="0" borderId="0" applyFill="0" applyBorder="0" applyAlignment="0"/>
    <xf numFmtId="224" fontId="47" fillId="0" borderId="0" applyFill="0" applyBorder="0" applyAlignment="0"/>
    <xf numFmtId="225" fontId="47" fillId="0" borderId="0" applyFill="0" applyBorder="0" applyAlignment="0"/>
    <xf numFmtId="220" fontId="47" fillId="0" borderId="0" applyFill="0" applyBorder="0" applyAlignment="0"/>
    <xf numFmtId="0" fontId="117" fillId="0" borderId="0" applyNumberFormat="0" applyAlignment="0">
      <alignment horizontal="left"/>
    </xf>
    <xf numFmtId="245" fontId="55" fillId="0" borderId="0" applyFont="0" applyFill="0" applyBorder="0" applyAlignment="0" applyProtection="0"/>
    <xf numFmtId="0" fontId="1" fillId="0" borderId="0"/>
    <xf numFmtId="0" fontId="1" fillId="0" borderId="0"/>
    <xf numFmtId="246" fontId="2" fillId="0" borderId="0" applyFill="0" applyBorder="0" applyAlignment="0" applyProtection="0"/>
    <xf numFmtId="0" fontId="118" fillId="0" borderId="0" applyNumberFormat="0" applyFill="0" applyBorder="0" applyAlignment="0" applyProtection="0"/>
    <xf numFmtId="3" fontId="40" fillId="0" borderId="0" applyFont="0" applyBorder="0" applyAlignment="0"/>
    <xf numFmtId="0" fontId="119" fillId="0" borderId="0">
      <protection locked="0"/>
    </xf>
    <xf numFmtId="0" fontId="119" fillId="0" borderId="0">
      <protection locked="0"/>
    </xf>
    <xf numFmtId="0" fontId="120" fillId="0" borderId="0">
      <protection locked="0"/>
    </xf>
    <xf numFmtId="0" fontId="119" fillId="0" borderId="0">
      <protection locked="0"/>
    </xf>
    <xf numFmtId="0" fontId="119" fillId="0" borderId="0">
      <protection locked="0"/>
    </xf>
    <xf numFmtId="0" fontId="119" fillId="0" borderId="0">
      <protection locked="0"/>
    </xf>
    <xf numFmtId="0" fontId="120" fillId="0" borderId="0">
      <protection locked="0"/>
    </xf>
    <xf numFmtId="2" fontId="47" fillId="0" borderId="0" applyFont="0" applyFill="0" applyBorder="0" applyAlignment="0" applyProtection="0"/>
    <xf numFmtId="0" fontId="121" fillId="0" borderId="0" applyNumberFormat="0" applyFill="0" applyBorder="0" applyAlignment="0" applyProtection="0"/>
    <xf numFmtId="0" fontId="122" fillId="0" borderId="0" applyNumberFormat="0" applyFill="0" applyBorder="0" applyProtection="0">
      <alignment vertical="center"/>
    </xf>
    <xf numFmtId="0" fontId="123" fillId="0" borderId="0" applyNumberFormat="0" applyFill="0" applyBorder="0" applyAlignment="0" applyProtection="0"/>
    <xf numFmtId="0" fontId="124" fillId="0" borderId="0" applyNumberFormat="0" applyFill="0" applyBorder="0" applyProtection="0">
      <alignment vertical="center"/>
    </xf>
    <xf numFmtId="0" fontId="125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247" fontId="55" fillId="0" borderId="26" applyNumberFormat="0" applyFill="0" applyBorder="0" applyAlignment="0" applyProtection="0"/>
    <xf numFmtId="0" fontId="126" fillId="0" borderId="0" applyNumberFormat="0" applyFill="0" applyBorder="0" applyAlignment="0" applyProtection="0"/>
    <xf numFmtId="0" fontId="2" fillId="10" borderId="27" applyNumberFormat="0" applyFont="0" applyAlignment="0" applyProtection="0"/>
    <xf numFmtId="0" fontId="127" fillId="0" borderId="0">
      <alignment vertical="top" wrapText="1"/>
    </xf>
    <xf numFmtId="0" fontId="128" fillId="14" borderId="0" applyNumberFormat="0" applyBorder="0" applyAlignment="0" applyProtection="0"/>
    <xf numFmtId="38" fontId="129" fillId="2" borderId="0" applyNumberFormat="0" applyBorder="0" applyAlignment="0" applyProtection="0"/>
    <xf numFmtId="0" fontId="130" fillId="0" borderId="28" applyNumberFormat="0" applyFill="0" applyBorder="0" applyAlignment="0" applyProtection="0">
      <alignment horizontal="center" vertical="center"/>
    </xf>
    <xf numFmtId="0" fontId="131" fillId="0" borderId="0" applyNumberFormat="0" applyFont="0" applyBorder="0" applyAlignment="0">
      <alignment horizontal="left" vertical="center"/>
    </xf>
    <xf numFmtId="0" fontId="132" fillId="30" borderId="0"/>
    <xf numFmtId="0" fontId="133" fillId="0" borderId="0">
      <alignment horizontal="left"/>
    </xf>
    <xf numFmtId="0" fontId="134" fillId="0" borderId="29" applyNumberFormat="0" applyAlignment="0" applyProtection="0">
      <alignment horizontal="left" vertical="center"/>
    </xf>
    <xf numFmtId="0" fontId="134" fillId="0" borderId="8">
      <alignment horizontal="left" vertical="center"/>
    </xf>
    <xf numFmtId="0" fontId="135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6" fillId="0" borderId="30" applyNumberFormat="0" applyFill="0" applyAlignment="0" applyProtection="0"/>
    <xf numFmtId="0" fontId="136" fillId="0" borderId="0" applyNumberFormat="0" applyFill="0" applyBorder="0" applyAlignment="0" applyProtection="0"/>
    <xf numFmtId="248" fontId="2" fillId="0" borderId="0">
      <protection locked="0"/>
    </xf>
    <xf numFmtId="248" fontId="2" fillId="0" borderId="0">
      <protection locked="0"/>
    </xf>
    <xf numFmtId="0" fontId="137" fillId="0" borderId="31">
      <alignment horizontal="center"/>
    </xf>
    <xf numFmtId="0" fontId="137" fillId="0" borderId="0">
      <alignment horizontal="center"/>
    </xf>
    <xf numFmtId="249" fontId="138" fillId="31" borderId="1" applyNumberFormat="0" applyAlignment="0">
      <alignment horizontal="left" vertical="top"/>
    </xf>
    <xf numFmtId="250" fontId="84" fillId="0" borderId="0" applyFont="0" applyFill="0" applyBorder="0" applyAlignment="0" applyProtection="0">
      <alignment horizontal="center" vertical="center"/>
    </xf>
    <xf numFmtId="49" fontId="139" fillId="0" borderId="1">
      <alignment vertical="center"/>
    </xf>
    <xf numFmtId="0" fontId="37" fillId="0" borderId="0"/>
    <xf numFmtId="0" fontId="140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174" fontId="40" fillId="0" borderId="0" applyFont="0" applyFill="0" applyBorder="0" applyAlignment="0" applyProtection="0"/>
    <xf numFmtId="38" fontId="55" fillId="0" borderId="0" applyFont="0" applyFill="0" applyBorder="0" applyAlignment="0" applyProtection="0"/>
    <xf numFmtId="204" fontId="1" fillId="0" borderId="0" applyFont="0" applyFill="0" applyBorder="0" applyAlignment="0" applyProtection="0"/>
    <xf numFmtId="0" fontId="142" fillId="0" borderId="0"/>
    <xf numFmtId="251" fontId="143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10" fontId="129" fillId="2" borderId="1" applyNumberFormat="0" applyBorder="0" applyAlignment="0" applyProtection="0"/>
    <xf numFmtId="0" fontId="111" fillId="9" borderId="17" applyNumberFormat="0" applyAlignment="0" applyProtection="0"/>
    <xf numFmtId="0" fontId="111" fillId="9" borderId="17" applyNumberFormat="0" applyAlignment="0" applyProtection="0"/>
    <xf numFmtId="0" fontId="111" fillId="9" borderId="17" applyNumberFormat="0" applyAlignment="0" applyProtection="0"/>
    <xf numFmtId="0" fontId="111" fillId="9" borderId="17" applyNumberFormat="0" applyAlignment="0" applyProtection="0"/>
    <xf numFmtId="0" fontId="111" fillId="9" borderId="17" applyNumberFormat="0" applyAlignment="0" applyProtection="0"/>
    <xf numFmtId="252" fontId="47" fillId="32" borderId="0"/>
    <xf numFmtId="250" fontId="144" fillId="0" borderId="0"/>
    <xf numFmtId="3" fontId="103" fillId="33" borderId="5">
      <alignment horizontal="right"/>
    </xf>
    <xf numFmtId="174" fontId="40" fillId="0" borderId="0" applyFont="0" applyFill="0" applyBorder="0" applyAlignment="0" applyProtection="0"/>
    <xf numFmtId="0" fontId="40" fillId="0" borderId="0"/>
    <xf numFmtId="0" fontId="85" fillId="0" borderId="32">
      <alignment horizontal="centerContinuous"/>
    </xf>
    <xf numFmtId="0" fontId="97" fillId="29" borderId="18" applyNumberFormat="0" applyAlignment="0" applyProtection="0"/>
    <xf numFmtId="2" fontId="145" fillId="0" borderId="0" applyAlignment="0" applyProtection="0">
      <alignment horizontal="centerContinuous"/>
    </xf>
    <xf numFmtId="0" fontId="55" fillId="0" borderId="0"/>
    <xf numFmtId="0" fontId="45" fillId="0" borderId="12" applyNumberFormat="0" applyFont="0" applyFill="0" applyAlignment="0" applyProtection="0"/>
    <xf numFmtId="0" fontId="55" fillId="0" borderId="0"/>
    <xf numFmtId="224" fontId="47" fillId="0" borderId="0" applyFill="0" applyBorder="0" applyAlignment="0"/>
    <xf numFmtId="220" fontId="47" fillId="0" borderId="0" applyFill="0" applyBorder="0" applyAlignment="0"/>
    <xf numFmtId="224" fontId="47" fillId="0" borderId="0" applyFill="0" applyBorder="0" applyAlignment="0"/>
    <xf numFmtId="225" fontId="47" fillId="0" borderId="0" applyFill="0" applyBorder="0" applyAlignment="0"/>
    <xf numFmtId="220" fontId="47" fillId="0" borderId="0" applyFill="0" applyBorder="0" applyAlignment="0"/>
    <xf numFmtId="0" fontId="146" fillId="0" borderId="33" applyNumberFormat="0" applyFill="0" applyAlignment="0" applyProtection="0"/>
    <xf numFmtId="252" fontId="47" fillId="34" borderId="0"/>
    <xf numFmtId="0" fontId="84" fillId="0" borderId="0" applyFont="0" applyFill="0" applyBorder="0" applyProtection="0">
      <alignment horizontal="center" vertical="center"/>
    </xf>
    <xf numFmtId="38" fontId="55" fillId="0" borderId="0" applyFont="0" applyFill="0" applyBorder="0" applyAlignment="0" applyProtection="0"/>
    <xf numFmtId="4" fontId="45" fillId="0" borderId="0" applyFont="0" applyFill="0" applyBorder="0" applyAlignment="0" applyProtection="0"/>
    <xf numFmtId="38" fontId="55" fillId="0" borderId="0" applyFont="0" applyFill="0" applyBorder="0" applyAlignment="0" applyProtection="0"/>
    <xf numFmtId="40" fontId="55" fillId="0" borderId="0" applyFont="0" applyFill="0" applyBorder="0" applyAlignment="0" applyProtection="0"/>
    <xf numFmtId="174" fontId="47" fillId="0" borderId="0" applyFont="0" applyFill="0" applyBorder="0" applyAlignment="0" applyProtection="0"/>
    <xf numFmtId="175" fontId="47" fillId="0" borderId="0" applyFont="0" applyFill="0" applyBorder="0" applyAlignment="0" applyProtection="0"/>
    <xf numFmtId="0" fontId="147" fillId="0" borderId="31"/>
    <xf numFmtId="253" fontId="148" fillId="0" borderId="2"/>
    <xf numFmtId="176" fontId="47" fillId="0" borderId="0" applyFont="0" applyFill="0" applyBorder="0" applyAlignment="0" applyProtection="0"/>
    <xf numFmtId="206" fontId="47" fillId="0" borderId="0" applyFont="0" applyFill="0" applyBorder="0" applyAlignment="0" applyProtection="0"/>
    <xf numFmtId="254" fontId="55" fillId="0" borderId="0" applyFont="0" applyFill="0" applyBorder="0" applyAlignment="0" applyProtection="0"/>
    <xf numFmtId="255" fontId="55" fillId="0" borderId="0" applyFont="0" applyFill="0" applyBorder="0" applyAlignment="0" applyProtection="0"/>
    <xf numFmtId="42" fontId="47" fillId="0" borderId="0" applyFont="0" applyFill="0" applyBorder="0" applyAlignment="0" applyProtection="0"/>
    <xf numFmtId="44" fontId="47" fillId="0" borderId="0" applyFont="0" applyFill="0" applyBorder="0" applyAlignment="0" applyProtection="0"/>
    <xf numFmtId="0" fontId="67" fillId="0" borderId="0" applyNumberFormat="0" applyFont="0" applyFill="0" applyAlignment="0"/>
    <xf numFmtId="0" fontId="67" fillId="0" borderId="0" applyNumberFormat="0" applyFont="0" applyFill="0" applyAlignment="0"/>
    <xf numFmtId="0" fontId="47" fillId="0" borderId="0" applyNumberFormat="0" applyFill="0" applyAlignment="0"/>
    <xf numFmtId="3" fontId="40" fillId="0" borderId="5">
      <alignment vertical="center"/>
    </xf>
    <xf numFmtId="0" fontId="149" fillId="18" borderId="0" applyNumberFormat="0" applyBorder="0" applyAlignment="0" applyProtection="0"/>
    <xf numFmtId="0" fontId="150" fillId="0" borderId="1"/>
    <xf numFmtId="0" fontId="37" fillId="0" borderId="0"/>
    <xf numFmtId="0" fontId="150" fillId="0" borderId="1"/>
    <xf numFmtId="0" fontId="40" fillId="0" borderId="0" applyNumberFormat="0"/>
    <xf numFmtId="0" fontId="80" fillId="35" borderId="0" applyNumberFormat="0" applyBorder="0" applyAlignment="0" applyProtection="0"/>
    <xf numFmtId="0" fontId="80" fillId="36" borderId="0" applyNumberFormat="0" applyBorder="0" applyAlignment="0" applyProtection="0"/>
    <xf numFmtId="0" fontId="80" fillId="26" borderId="0" applyNumberFormat="0" applyBorder="0" applyAlignment="0" applyProtection="0"/>
    <xf numFmtId="0" fontId="80" fillId="24" borderId="0" applyNumberFormat="0" applyBorder="0" applyAlignment="0" applyProtection="0"/>
    <xf numFmtId="0" fontId="80" fillId="22" borderId="0" applyNumberFormat="0" applyBorder="0" applyAlignment="0" applyProtection="0"/>
    <xf numFmtId="0" fontId="80" fillId="28" borderId="0" applyNumberFormat="0" applyBorder="0" applyAlignment="0" applyProtection="0"/>
    <xf numFmtId="37" fontId="151" fillId="0" borderId="0"/>
    <xf numFmtId="0" fontId="152" fillId="0" borderId="1" applyNumberFormat="0" applyFont="0" applyFill="0" applyBorder="0" applyAlignment="0">
      <alignment horizontal="center"/>
    </xf>
    <xf numFmtId="0" fontId="58" fillId="0" borderId="0"/>
    <xf numFmtId="0" fontId="47" fillId="0" borderId="0"/>
    <xf numFmtId="0" fontId="47" fillId="0" borderId="0"/>
    <xf numFmtId="0" fontId="62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53" fillId="0" borderId="0"/>
    <xf numFmtId="0" fontId="94" fillId="0" borderId="0">
      <alignment vertical="top"/>
    </xf>
    <xf numFmtId="0" fontId="47" fillId="0" borderId="0"/>
    <xf numFmtId="0" fontId="100" fillId="0" borderId="0"/>
    <xf numFmtId="0" fontId="19" fillId="0" borderId="0"/>
    <xf numFmtId="0" fontId="153" fillId="0" borderId="0"/>
    <xf numFmtId="0" fontId="154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1" fillId="0" borderId="0"/>
    <xf numFmtId="0" fontId="47" fillId="0" borderId="0">
      <protection locked="0"/>
    </xf>
    <xf numFmtId="0" fontId="47" fillId="0" borderId="0"/>
    <xf numFmtId="0" fontId="153" fillId="0" borderId="0"/>
    <xf numFmtId="0" fontId="15" fillId="0" borderId="0"/>
    <xf numFmtId="0" fontId="155" fillId="0" borderId="0"/>
    <xf numFmtId="0" fontId="18" fillId="0" borderId="0"/>
    <xf numFmtId="0" fontId="21" fillId="0" borderId="0">
      <protection locked="0"/>
    </xf>
    <xf numFmtId="0" fontId="47" fillId="0" borderId="0"/>
    <xf numFmtId="0" fontId="2" fillId="0" borderId="0"/>
    <xf numFmtId="0" fontId="47" fillId="0" borderId="0"/>
    <xf numFmtId="0" fontId="103" fillId="0" borderId="0"/>
    <xf numFmtId="0" fontId="103" fillId="0" borderId="0"/>
    <xf numFmtId="0" fontId="103" fillId="0" borderId="0"/>
    <xf numFmtId="0" fontId="153" fillId="0" borderId="0"/>
    <xf numFmtId="0" fontId="40" fillId="0" borderId="0"/>
    <xf numFmtId="0" fontId="45" fillId="2" borderId="0"/>
    <xf numFmtId="0" fontId="156" fillId="0" borderId="0">
      <alignment horizontal="center"/>
    </xf>
    <xf numFmtId="0" fontId="116" fillId="0" borderId="0"/>
    <xf numFmtId="0" fontId="21" fillId="10" borderId="27" applyNumberFormat="0" applyFont="0" applyAlignment="0" applyProtection="0"/>
    <xf numFmtId="0" fontId="146" fillId="0" borderId="33" applyNumberFormat="0" applyFill="0" applyAlignment="0" applyProtection="0"/>
    <xf numFmtId="3" fontId="157" fillId="0" borderId="0" applyFont="0" applyFill="0" applyBorder="0" applyAlignment="0" applyProtection="0"/>
    <xf numFmtId="174" fontId="63" fillId="0" borderId="0" applyFont="0" applyFill="0" applyBorder="0" applyAlignment="0" applyProtection="0"/>
    <xf numFmtId="0" fontId="158" fillId="0" borderId="0" applyNumberFormat="0" applyFill="0" applyBorder="0" applyAlignment="0" applyProtection="0"/>
    <xf numFmtId="0" fontId="158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7" fillId="0" borderId="0" applyFont="0" applyFill="0" applyBorder="0" applyAlignment="0" applyProtection="0"/>
    <xf numFmtId="0" fontId="37" fillId="0" borderId="0"/>
    <xf numFmtId="0" fontId="110" fillId="8" borderId="20" applyNumberFormat="0" applyAlignment="0" applyProtection="0"/>
    <xf numFmtId="0" fontId="28" fillId="2" borderId="0"/>
    <xf numFmtId="256" fontId="47" fillId="0" borderId="0" applyFont="0" applyFill="0" applyBorder="0" applyAlignment="0" applyProtection="0"/>
    <xf numFmtId="14" fontId="85" fillId="0" borderId="0">
      <alignment horizontal="center" wrapText="1"/>
      <protection locked="0"/>
    </xf>
    <xf numFmtId="223" fontId="47" fillId="0" borderId="0" applyFont="0" applyFill="0" applyBorder="0" applyAlignment="0" applyProtection="0"/>
    <xf numFmtId="257" fontId="47" fillId="0" borderId="0" applyFont="0" applyFill="0" applyBorder="0" applyAlignment="0" applyProtection="0"/>
    <xf numFmtId="10" fontId="4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5" fillId="0" borderId="34" applyNumberFormat="0" applyBorder="0"/>
    <xf numFmtId="224" fontId="47" fillId="0" borderId="0" applyFill="0" applyBorder="0" applyAlignment="0"/>
    <xf numFmtId="220" fontId="47" fillId="0" borderId="0" applyFill="0" applyBorder="0" applyAlignment="0"/>
    <xf numFmtId="224" fontId="47" fillId="0" borderId="0" applyFill="0" applyBorder="0" applyAlignment="0"/>
    <xf numFmtId="225" fontId="47" fillId="0" borderId="0" applyFill="0" applyBorder="0" applyAlignment="0"/>
    <xf numFmtId="220" fontId="47" fillId="0" borderId="0" applyFill="0" applyBorder="0" applyAlignment="0"/>
    <xf numFmtId="0" fontId="159" fillId="0" borderId="0"/>
    <xf numFmtId="0" fontId="55" fillId="0" borderId="0" applyNumberFormat="0" applyFont="0" applyFill="0" applyBorder="0" applyAlignment="0" applyProtection="0">
      <alignment horizontal="left"/>
    </xf>
    <xf numFmtId="0" fontId="90" fillId="0" borderId="31">
      <alignment horizontal="center"/>
    </xf>
    <xf numFmtId="258" fontId="83" fillId="0" borderId="0"/>
    <xf numFmtId="0" fontId="160" fillId="37" borderId="0" applyNumberFormat="0" applyFont="0" applyBorder="0" applyAlignment="0">
      <alignment horizontal="center"/>
    </xf>
    <xf numFmtId="259" fontId="47" fillId="0" borderId="0" applyNumberFormat="0" applyFill="0" applyBorder="0" applyAlignment="0" applyProtection="0">
      <alignment horizontal="left"/>
    </xf>
    <xf numFmtId="204" fontId="1" fillId="0" borderId="0" applyFont="0" applyFill="0" applyBorder="0" applyAlignment="0" applyProtection="0"/>
    <xf numFmtId="0" fontId="40" fillId="0" borderId="0" applyNumberFormat="0" applyFill="0" applyBorder="0" applyAlignment="0" applyProtection="0"/>
    <xf numFmtId="174" fontId="1" fillId="0" borderId="0" applyFont="0" applyFill="0" applyBorder="0" applyAlignment="0" applyProtection="0"/>
    <xf numFmtId="260" fontId="161" fillId="0" borderId="35" applyFill="0" applyBorder="0" applyProtection="0"/>
    <xf numFmtId="260" fontId="161" fillId="0" borderId="35" applyFill="0" applyBorder="0" applyProtection="0"/>
    <xf numFmtId="260" fontId="161" fillId="0" borderId="35" applyFill="0" applyBorder="0" applyProtection="0"/>
    <xf numFmtId="3" fontId="1" fillId="0" borderId="36">
      <alignment horizontal="right" wrapText="1"/>
    </xf>
    <xf numFmtId="4" fontId="162" fillId="18" borderId="37" applyNumberFormat="0" applyProtection="0">
      <alignment vertical="center"/>
    </xf>
    <xf numFmtId="4" fontId="163" fillId="18" borderId="37" applyNumberFormat="0" applyProtection="0">
      <alignment vertical="center"/>
    </xf>
    <xf numFmtId="4" fontId="66" fillId="18" borderId="37" applyNumberFormat="0" applyProtection="0">
      <alignment horizontal="left" vertical="center" indent="1"/>
    </xf>
    <xf numFmtId="4" fontId="66" fillId="27" borderId="0" applyNumberFormat="0" applyProtection="0">
      <alignment horizontal="left" vertical="center" indent="1"/>
    </xf>
    <xf numFmtId="4" fontId="66" fillId="36" borderId="37" applyNumberFormat="0" applyProtection="0">
      <alignment horizontal="right" vertical="center"/>
    </xf>
    <xf numFmtId="4" fontId="66" fillId="13" borderId="37" applyNumberFormat="0" applyProtection="0">
      <alignment horizontal="right" vertical="center"/>
    </xf>
    <xf numFmtId="4" fontId="66" fillId="17" borderId="37" applyNumberFormat="0" applyProtection="0">
      <alignment horizontal="right" vertical="center"/>
    </xf>
    <xf numFmtId="4" fontId="66" fillId="14" borderId="37" applyNumberFormat="0" applyProtection="0">
      <alignment horizontal="right" vertical="center"/>
    </xf>
    <xf numFmtId="4" fontId="66" fillId="21" borderId="37" applyNumberFormat="0" applyProtection="0">
      <alignment horizontal="right" vertical="center"/>
    </xf>
    <xf numFmtId="4" fontId="66" fillId="9" borderId="37" applyNumberFormat="0" applyProtection="0">
      <alignment horizontal="right" vertical="center"/>
    </xf>
    <xf numFmtId="4" fontId="66" fillId="38" borderId="37" applyNumberFormat="0" applyProtection="0">
      <alignment horizontal="right" vertical="center"/>
    </xf>
    <xf numFmtId="4" fontId="66" fillId="26" borderId="37" applyNumberFormat="0" applyProtection="0">
      <alignment horizontal="right" vertical="center"/>
    </xf>
    <xf numFmtId="4" fontId="66" fillId="33" borderId="37" applyNumberFormat="0" applyProtection="0">
      <alignment horizontal="right" vertical="center"/>
    </xf>
    <xf numFmtId="4" fontId="162" fillId="39" borderId="38" applyNumberFormat="0" applyProtection="0">
      <alignment horizontal="left" vertical="center" indent="1"/>
    </xf>
    <xf numFmtId="4" fontId="162" fillId="19" borderId="0" applyNumberFormat="0" applyProtection="0">
      <alignment horizontal="left" vertical="center" indent="1"/>
    </xf>
    <xf numFmtId="4" fontId="162" fillId="27" borderId="0" applyNumberFormat="0" applyProtection="0">
      <alignment horizontal="left" vertical="center" indent="1"/>
    </xf>
    <xf numFmtId="4" fontId="66" fillId="19" borderId="37" applyNumberFormat="0" applyProtection="0">
      <alignment horizontal="right" vertical="center"/>
    </xf>
    <xf numFmtId="4" fontId="94" fillId="19" borderId="0" applyNumberFormat="0" applyProtection="0">
      <alignment horizontal="left" vertical="center" indent="1"/>
    </xf>
    <xf numFmtId="4" fontId="94" fillId="27" borderId="0" applyNumberFormat="0" applyProtection="0">
      <alignment horizontal="left" vertical="center" indent="1"/>
    </xf>
    <xf numFmtId="4" fontId="66" fillId="11" borderId="37" applyNumberFormat="0" applyProtection="0">
      <alignment vertical="center"/>
    </xf>
    <xf numFmtId="4" fontId="164" fillId="11" borderId="37" applyNumberFormat="0" applyProtection="0">
      <alignment vertical="center"/>
    </xf>
    <xf numFmtId="4" fontId="162" fillId="19" borderId="39" applyNumberFormat="0" applyProtection="0">
      <alignment horizontal="left" vertical="center" indent="1"/>
    </xf>
    <xf numFmtId="4" fontId="66" fillId="11" borderId="37" applyNumberFormat="0" applyProtection="0">
      <alignment horizontal="right" vertical="center"/>
    </xf>
    <xf numFmtId="4" fontId="164" fillId="11" borderId="37" applyNumberFormat="0" applyProtection="0">
      <alignment horizontal="right" vertical="center"/>
    </xf>
    <xf numFmtId="4" fontId="162" fillId="19" borderId="37" applyNumberFormat="0" applyProtection="0">
      <alignment horizontal="left" vertical="center" indent="1"/>
    </xf>
    <xf numFmtId="4" fontId="165" fillId="31" borderId="39" applyNumberFormat="0" applyProtection="0">
      <alignment horizontal="left" vertical="center" indent="1"/>
    </xf>
    <xf numFmtId="4" fontId="166" fillId="11" borderId="37" applyNumberFormat="0" applyProtection="0">
      <alignment horizontal="right" vertical="center"/>
    </xf>
    <xf numFmtId="0" fontId="4" fillId="0" borderId="0">
      <alignment vertical="center"/>
    </xf>
    <xf numFmtId="0" fontId="160" fillId="1" borderId="8" applyNumberFormat="0" applyFont="0" applyAlignment="0">
      <alignment horizontal="center"/>
    </xf>
    <xf numFmtId="0" fontId="167" fillId="0" borderId="0" applyNumberFormat="0" applyFill="0" applyBorder="0" applyAlignment="0" applyProtection="0">
      <alignment vertical="top"/>
      <protection locked="0"/>
    </xf>
    <xf numFmtId="261" fontId="47" fillId="0" borderId="0"/>
    <xf numFmtId="0" fontId="168" fillId="0" borderId="0" applyNumberFormat="0" applyFill="0" applyBorder="0" applyAlignment="0">
      <alignment horizontal="center"/>
    </xf>
    <xf numFmtId="0" fontId="47" fillId="0" borderId="0"/>
    <xf numFmtId="164" fontId="169" fillId="0" borderId="0" applyNumberFormat="0" applyBorder="0" applyAlignment="0">
      <alignment horizontal="centerContinuous"/>
    </xf>
    <xf numFmtId="182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204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262" fontId="1" fillId="0" borderId="0" applyFont="0" applyFill="0" applyBorder="0" applyAlignment="0" applyProtection="0"/>
    <xf numFmtId="197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7" fontId="1" fillId="0" borderId="0" applyFont="0" applyFill="0" applyBorder="0" applyAlignment="0" applyProtection="0"/>
    <xf numFmtId="177" fontId="2" fillId="0" borderId="0" applyFont="0" applyFill="0" applyBorder="0" applyAlignment="0" applyProtection="0"/>
    <xf numFmtId="200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20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72" fontId="2" fillId="0" borderId="0" applyFont="0" applyFill="0" applyBorder="0" applyAlignment="0" applyProtection="0"/>
    <xf numFmtId="177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204" fontId="1" fillId="0" borderId="0" applyFont="0" applyFill="0" applyBorder="0" applyAlignment="0" applyProtection="0"/>
    <xf numFmtId="204" fontId="1" fillId="0" borderId="0" applyFont="0" applyFill="0" applyBorder="0" applyAlignment="0" applyProtection="0"/>
    <xf numFmtId="20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72" fontId="2" fillId="0" borderId="0" applyFont="0" applyFill="0" applyBorder="0" applyAlignment="0" applyProtection="0"/>
    <xf numFmtId="178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7" fontId="1" fillId="0" borderId="0" applyFont="0" applyFill="0" applyBorder="0" applyAlignment="0" applyProtection="0"/>
    <xf numFmtId="177" fontId="2" fillId="0" borderId="0" applyFont="0" applyFill="0" applyBorder="0" applyAlignment="0" applyProtection="0"/>
    <xf numFmtId="174" fontId="1" fillId="0" borderId="0" applyFont="0" applyFill="0" applyBorder="0" applyAlignment="0" applyProtection="0"/>
    <xf numFmtId="200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20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72" fontId="2" fillId="0" borderId="0" applyFont="0" applyFill="0" applyBorder="0" applyAlignment="0" applyProtection="0"/>
    <xf numFmtId="177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94" fontId="57" fillId="0" borderId="0" applyFont="0" applyFill="0" applyBorder="0" applyAlignment="0" applyProtection="0"/>
    <xf numFmtId="193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0" fontId="47" fillId="0" borderId="40" applyNumberFormat="0" applyFont="0" applyFill="0" applyAlignment="0" applyProtection="0"/>
    <xf numFmtId="176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204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1" fillId="0" borderId="0" applyFont="0" applyFill="0" applyBorder="0" applyAlignment="0" applyProtection="0"/>
    <xf numFmtId="14" fontId="83" fillId="0" borderId="0"/>
    <xf numFmtId="0" fontId="170" fillId="0" borderId="0"/>
    <xf numFmtId="0" fontId="171" fillId="0" borderId="0" applyNumberFormat="0" applyFill="0" applyBorder="0" applyAlignment="0" applyProtection="0"/>
    <xf numFmtId="0" fontId="147" fillId="0" borderId="0"/>
    <xf numFmtId="40" fontId="172" fillId="0" borderId="0" applyBorder="0">
      <alignment horizontal="right"/>
    </xf>
    <xf numFmtId="0" fontId="173" fillId="0" borderId="0"/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4" fontId="40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168" fontId="83" fillId="0" borderId="7">
      <alignment horizontal="right" vertical="center"/>
    </xf>
    <xf numFmtId="266" fontId="47" fillId="0" borderId="7">
      <alignment horizontal="right" vertical="center"/>
    </xf>
    <xf numFmtId="267" fontId="1" fillId="0" borderId="7">
      <alignment horizontal="right" vertical="center"/>
    </xf>
    <xf numFmtId="266" fontId="47" fillId="0" borderId="7">
      <alignment horizontal="right" vertical="center"/>
    </xf>
    <xf numFmtId="266" fontId="47" fillId="0" borderId="7">
      <alignment horizontal="right" vertical="center"/>
    </xf>
    <xf numFmtId="266" fontId="47" fillId="0" borderId="7">
      <alignment horizontal="right" vertical="center"/>
    </xf>
    <xf numFmtId="266" fontId="47" fillId="0" borderId="7">
      <alignment horizontal="right" vertical="center"/>
    </xf>
    <xf numFmtId="266" fontId="47" fillId="0" borderId="7">
      <alignment horizontal="right" vertical="center"/>
    </xf>
    <xf numFmtId="266" fontId="47" fillId="0" borderId="7">
      <alignment horizontal="right" vertical="center"/>
    </xf>
    <xf numFmtId="266" fontId="47" fillId="0" borderId="7">
      <alignment horizontal="right" vertical="center"/>
    </xf>
    <xf numFmtId="266" fontId="47" fillId="0" borderId="7">
      <alignment horizontal="right" vertical="center"/>
    </xf>
    <xf numFmtId="266" fontId="47" fillId="0" borderId="7">
      <alignment horizontal="right" vertical="center"/>
    </xf>
    <xf numFmtId="266" fontId="47" fillId="0" borderId="7">
      <alignment horizontal="right" vertical="center"/>
    </xf>
    <xf numFmtId="266" fontId="47" fillId="0" borderId="7">
      <alignment horizontal="right" vertical="center"/>
    </xf>
    <xf numFmtId="266" fontId="47" fillId="0" borderId="7">
      <alignment horizontal="right" vertical="center"/>
    </xf>
    <xf numFmtId="266" fontId="47" fillId="0" borderId="7">
      <alignment horizontal="right" vertical="center"/>
    </xf>
    <xf numFmtId="266" fontId="47" fillId="0" borderId="7">
      <alignment horizontal="right" vertical="center"/>
    </xf>
    <xf numFmtId="266" fontId="47" fillId="0" borderId="7">
      <alignment horizontal="right" vertical="center"/>
    </xf>
    <xf numFmtId="266" fontId="47" fillId="0" borderId="7">
      <alignment horizontal="right" vertical="center"/>
    </xf>
    <xf numFmtId="266" fontId="47" fillId="0" borderId="7">
      <alignment horizontal="right" vertical="center"/>
    </xf>
    <xf numFmtId="266" fontId="47" fillId="0" borderId="7">
      <alignment horizontal="right" vertical="center"/>
    </xf>
    <xf numFmtId="266" fontId="47" fillId="0" borderId="7">
      <alignment horizontal="right" vertical="center"/>
    </xf>
    <xf numFmtId="266" fontId="47" fillId="0" borderId="7">
      <alignment horizontal="right" vertical="center"/>
    </xf>
    <xf numFmtId="268" fontId="1" fillId="0" borderId="7">
      <alignment horizontal="right" vertical="center"/>
    </xf>
    <xf numFmtId="263" fontId="150" fillId="0" borderId="7">
      <alignment horizontal="right" vertical="center"/>
    </xf>
    <xf numFmtId="269" fontId="40" fillId="0" borderId="7">
      <alignment horizontal="right" vertical="center"/>
    </xf>
    <xf numFmtId="168" fontId="83" fillId="0" borderId="7">
      <alignment horizontal="right" vertical="center"/>
    </xf>
    <xf numFmtId="270" fontId="2" fillId="0" borderId="7">
      <alignment horizontal="right" vertical="center"/>
    </xf>
    <xf numFmtId="168" fontId="83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3" fontId="150" fillId="0" borderId="7">
      <alignment horizontal="right" vertical="center"/>
    </xf>
    <xf numFmtId="269" fontId="40" fillId="0" borderId="7">
      <alignment horizontal="right" vertical="center"/>
    </xf>
    <xf numFmtId="269" fontId="40" fillId="0" borderId="7">
      <alignment horizontal="right" vertical="center"/>
    </xf>
    <xf numFmtId="263" fontId="150" fillId="0" borderId="7">
      <alignment horizontal="right" vertical="center"/>
    </xf>
    <xf numFmtId="266" fontId="47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71" fontId="174" fillId="0" borderId="41" applyFont="0" applyFill="0" applyBorder="0"/>
    <xf numFmtId="263" fontId="150" fillId="0" borderId="7">
      <alignment horizontal="right" vertical="center"/>
    </xf>
    <xf numFmtId="263" fontId="150" fillId="0" borderId="7">
      <alignment horizontal="right" vertical="center"/>
    </xf>
    <xf numFmtId="268" fontId="1" fillId="0" borderId="7">
      <alignment horizontal="right" vertical="center"/>
    </xf>
    <xf numFmtId="266" fontId="47" fillId="0" borderId="7">
      <alignment horizontal="right" vertical="center"/>
    </xf>
    <xf numFmtId="272" fontId="175" fillId="0" borderId="7">
      <alignment horizontal="right" vertical="center"/>
    </xf>
    <xf numFmtId="263" fontId="150" fillId="0" borderId="7">
      <alignment horizontal="right" vertical="center"/>
    </xf>
    <xf numFmtId="269" fontId="47" fillId="0" borderId="7">
      <alignment horizontal="right" vertical="center"/>
    </xf>
    <xf numFmtId="269" fontId="47" fillId="0" borderId="7">
      <alignment horizontal="right" vertical="center"/>
    </xf>
    <xf numFmtId="269" fontId="47" fillId="0" borderId="7">
      <alignment horizontal="right" vertical="center"/>
    </xf>
    <xf numFmtId="269" fontId="47" fillId="0" borderId="7">
      <alignment horizontal="right" vertical="center"/>
    </xf>
    <xf numFmtId="269" fontId="47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6" fontId="47" fillId="0" borderId="7">
      <alignment horizontal="right" vertical="center"/>
    </xf>
    <xf numFmtId="268" fontId="1" fillId="0" borderId="7">
      <alignment horizontal="right" vertical="center"/>
    </xf>
    <xf numFmtId="266" fontId="47" fillId="0" borderId="7">
      <alignment horizontal="right" vertical="center"/>
    </xf>
    <xf numFmtId="266" fontId="47" fillId="0" borderId="7">
      <alignment horizontal="right" vertical="center"/>
    </xf>
    <xf numFmtId="263" fontId="150" fillId="0" borderId="7">
      <alignment horizontal="right" vertical="center"/>
    </xf>
    <xf numFmtId="5" fontId="47" fillId="0" borderId="7">
      <alignment horizontal="right" vertical="center"/>
    </xf>
    <xf numFmtId="5" fontId="47" fillId="0" borderId="7">
      <alignment horizontal="right" vertical="center"/>
    </xf>
    <xf numFmtId="273" fontId="47" fillId="0" borderId="7">
      <alignment horizontal="right" vertical="center"/>
    </xf>
    <xf numFmtId="273" fontId="47" fillId="0" borderId="7">
      <alignment horizontal="right" vertical="center"/>
    </xf>
    <xf numFmtId="273" fontId="47" fillId="0" borderId="7">
      <alignment horizontal="right" vertical="center"/>
    </xf>
    <xf numFmtId="273" fontId="47" fillId="0" borderId="7">
      <alignment horizontal="right" vertical="center"/>
    </xf>
    <xf numFmtId="273" fontId="47" fillId="0" borderId="7">
      <alignment horizontal="right" vertical="center"/>
    </xf>
    <xf numFmtId="273" fontId="47" fillId="0" borderId="7">
      <alignment horizontal="right" vertical="center"/>
    </xf>
    <xf numFmtId="273" fontId="47" fillId="0" borderId="7">
      <alignment horizontal="right" vertical="center"/>
    </xf>
    <xf numFmtId="273" fontId="47" fillId="0" borderId="7">
      <alignment horizontal="right" vertical="center"/>
    </xf>
    <xf numFmtId="273" fontId="47" fillId="0" borderId="7">
      <alignment horizontal="right" vertical="center"/>
    </xf>
    <xf numFmtId="273" fontId="47" fillId="0" borderId="7">
      <alignment horizontal="right" vertical="center"/>
    </xf>
    <xf numFmtId="273" fontId="47" fillId="0" borderId="7">
      <alignment horizontal="right" vertical="center"/>
    </xf>
    <xf numFmtId="273" fontId="47" fillId="0" borderId="7">
      <alignment horizontal="right" vertical="center"/>
    </xf>
    <xf numFmtId="273" fontId="47" fillId="0" borderId="7">
      <alignment horizontal="right" vertical="center"/>
    </xf>
    <xf numFmtId="273" fontId="47" fillId="0" borderId="7">
      <alignment horizontal="right" vertical="center"/>
    </xf>
    <xf numFmtId="273" fontId="47" fillId="0" borderId="7">
      <alignment horizontal="right" vertical="center"/>
    </xf>
    <xf numFmtId="273" fontId="47" fillId="0" borderId="7">
      <alignment horizontal="right" vertical="center"/>
    </xf>
    <xf numFmtId="273" fontId="47" fillId="0" borderId="7">
      <alignment horizontal="right" vertical="center"/>
    </xf>
    <xf numFmtId="273" fontId="47" fillId="0" borderId="7">
      <alignment horizontal="right" vertical="center"/>
    </xf>
    <xf numFmtId="273" fontId="47" fillId="0" borderId="7">
      <alignment horizontal="right" vertical="center"/>
    </xf>
    <xf numFmtId="273" fontId="47" fillId="0" borderId="7">
      <alignment horizontal="right" vertical="center"/>
    </xf>
    <xf numFmtId="273" fontId="47" fillId="0" borderId="7">
      <alignment horizontal="right" vertical="center"/>
    </xf>
    <xf numFmtId="273" fontId="47" fillId="0" borderId="7">
      <alignment horizontal="right" vertical="center"/>
    </xf>
    <xf numFmtId="273" fontId="47" fillId="0" borderId="7">
      <alignment horizontal="right" vertical="center"/>
    </xf>
    <xf numFmtId="273" fontId="47" fillId="0" borderId="7">
      <alignment horizontal="right" vertical="center"/>
    </xf>
    <xf numFmtId="273" fontId="47" fillId="0" borderId="7">
      <alignment horizontal="right" vertical="center"/>
    </xf>
    <xf numFmtId="273" fontId="47" fillId="0" borderId="7">
      <alignment horizontal="right" vertical="center"/>
    </xf>
    <xf numFmtId="273" fontId="47" fillId="0" borderId="7">
      <alignment horizontal="right" vertical="center"/>
    </xf>
    <xf numFmtId="273" fontId="47" fillId="0" borderId="7">
      <alignment horizontal="right" vertical="center"/>
    </xf>
    <xf numFmtId="273" fontId="47" fillId="0" borderId="7">
      <alignment horizontal="right" vertical="center"/>
    </xf>
    <xf numFmtId="273" fontId="47" fillId="0" borderId="7">
      <alignment horizontal="right" vertical="center"/>
    </xf>
    <xf numFmtId="273" fontId="47" fillId="0" borderId="7">
      <alignment horizontal="right" vertical="center"/>
    </xf>
    <xf numFmtId="273" fontId="47" fillId="0" borderId="7">
      <alignment horizontal="right" vertical="center"/>
    </xf>
    <xf numFmtId="273" fontId="47" fillId="0" borderId="7">
      <alignment horizontal="right" vertical="center"/>
    </xf>
    <xf numFmtId="273" fontId="47" fillId="0" borderId="7">
      <alignment horizontal="right" vertical="center"/>
    </xf>
    <xf numFmtId="273" fontId="47" fillId="0" borderId="7">
      <alignment horizontal="right" vertical="center"/>
    </xf>
    <xf numFmtId="273" fontId="47" fillId="0" borderId="7">
      <alignment horizontal="right" vertical="center"/>
    </xf>
    <xf numFmtId="273" fontId="47" fillId="0" borderId="7">
      <alignment horizontal="right" vertical="center"/>
    </xf>
    <xf numFmtId="273" fontId="47" fillId="0" borderId="7">
      <alignment horizontal="right" vertical="center"/>
    </xf>
    <xf numFmtId="273" fontId="47" fillId="0" borderId="7">
      <alignment horizontal="right" vertical="center"/>
    </xf>
    <xf numFmtId="273" fontId="47" fillId="0" borderId="7">
      <alignment horizontal="right" vertical="center"/>
    </xf>
    <xf numFmtId="273" fontId="47" fillId="0" borderId="7">
      <alignment horizontal="right" vertical="center"/>
    </xf>
    <xf numFmtId="273" fontId="47" fillId="0" borderId="7">
      <alignment horizontal="right" vertical="center"/>
    </xf>
    <xf numFmtId="273" fontId="47" fillId="0" borderId="7">
      <alignment horizontal="right" vertical="center"/>
    </xf>
    <xf numFmtId="273" fontId="47" fillId="0" borderId="7">
      <alignment horizontal="right" vertical="center"/>
    </xf>
    <xf numFmtId="273" fontId="47" fillId="0" borderId="7">
      <alignment horizontal="right" vertical="center"/>
    </xf>
    <xf numFmtId="273" fontId="47" fillId="0" borderId="7">
      <alignment horizontal="right" vertical="center"/>
    </xf>
    <xf numFmtId="273" fontId="47" fillId="0" borderId="7">
      <alignment horizontal="right" vertical="center"/>
    </xf>
    <xf numFmtId="273" fontId="47" fillId="0" borderId="7">
      <alignment horizontal="right" vertical="center"/>
    </xf>
    <xf numFmtId="273" fontId="47" fillId="0" borderId="7">
      <alignment horizontal="right" vertical="center"/>
    </xf>
    <xf numFmtId="273" fontId="47" fillId="0" borderId="7">
      <alignment horizontal="right" vertical="center"/>
    </xf>
    <xf numFmtId="273" fontId="47" fillId="0" borderId="7">
      <alignment horizontal="right" vertical="center"/>
    </xf>
    <xf numFmtId="273" fontId="47" fillId="0" borderId="7">
      <alignment horizontal="right" vertical="center"/>
    </xf>
    <xf numFmtId="273" fontId="47" fillId="0" borderId="7">
      <alignment horizontal="right" vertical="center"/>
    </xf>
    <xf numFmtId="273" fontId="47" fillId="0" borderId="7">
      <alignment horizontal="right" vertical="center"/>
    </xf>
    <xf numFmtId="273" fontId="47" fillId="0" borderId="7">
      <alignment horizontal="right" vertical="center"/>
    </xf>
    <xf numFmtId="273" fontId="47" fillId="0" borderId="7">
      <alignment horizontal="right" vertical="center"/>
    </xf>
    <xf numFmtId="273" fontId="47" fillId="0" borderId="7">
      <alignment horizontal="right" vertical="center"/>
    </xf>
    <xf numFmtId="273" fontId="47" fillId="0" borderId="7">
      <alignment horizontal="right" vertical="center"/>
    </xf>
    <xf numFmtId="273" fontId="47" fillId="0" borderId="7">
      <alignment horizontal="right" vertical="center"/>
    </xf>
    <xf numFmtId="273" fontId="47" fillId="0" borderId="7">
      <alignment horizontal="right" vertical="center"/>
    </xf>
    <xf numFmtId="273" fontId="47" fillId="0" borderId="7">
      <alignment horizontal="right" vertical="center"/>
    </xf>
    <xf numFmtId="273" fontId="47" fillId="0" borderId="7">
      <alignment horizontal="right" vertical="center"/>
    </xf>
    <xf numFmtId="273" fontId="47" fillId="0" borderId="7">
      <alignment horizontal="right" vertical="center"/>
    </xf>
    <xf numFmtId="273" fontId="47" fillId="0" borderId="7">
      <alignment horizontal="right" vertical="center"/>
    </xf>
    <xf numFmtId="273" fontId="47" fillId="0" borderId="7">
      <alignment horizontal="right" vertical="center"/>
    </xf>
    <xf numFmtId="273" fontId="47" fillId="0" borderId="7">
      <alignment horizontal="right" vertical="center"/>
    </xf>
    <xf numFmtId="273" fontId="47" fillId="0" borderId="7">
      <alignment horizontal="right" vertical="center"/>
    </xf>
    <xf numFmtId="273" fontId="47" fillId="0" borderId="7">
      <alignment horizontal="right" vertical="center"/>
    </xf>
    <xf numFmtId="273" fontId="47" fillId="0" borderId="7">
      <alignment horizontal="right" vertical="center"/>
    </xf>
    <xf numFmtId="273" fontId="47" fillId="0" borderId="7">
      <alignment horizontal="right" vertical="center"/>
    </xf>
    <xf numFmtId="266" fontId="47" fillId="0" borderId="7">
      <alignment horizontal="right" vertical="center"/>
    </xf>
    <xf numFmtId="266" fontId="47" fillId="0" borderId="7">
      <alignment horizontal="right" vertical="center"/>
    </xf>
    <xf numFmtId="272" fontId="175" fillId="0" borderId="7">
      <alignment horizontal="right" vertical="center"/>
    </xf>
    <xf numFmtId="266" fontId="47" fillId="0" borderId="7">
      <alignment horizontal="right" vertical="center"/>
    </xf>
    <xf numFmtId="266" fontId="47" fillId="0" borderId="7">
      <alignment horizontal="right" vertical="center"/>
    </xf>
    <xf numFmtId="266" fontId="47" fillId="0" borderId="7">
      <alignment horizontal="right" vertical="center"/>
    </xf>
    <xf numFmtId="274" fontId="150" fillId="0" borderId="7">
      <alignment horizontal="right" vertical="center"/>
    </xf>
    <xf numFmtId="274" fontId="150" fillId="0" borderId="7">
      <alignment horizontal="right" vertical="center"/>
    </xf>
    <xf numFmtId="266" fontId="47" fillId="0" borderId="7">
      <alignment horizontal="right" vertical="center"/>
    </xf>
    <xf numFmtId="266" fontId="47" fillId="0" borderId="7">
      <alignment horizontal="right" vertical="center"/>
    </xf>
    <xf numFmtId="268" fontId="1" fillId="0" borderId="7">
      <alignment horizontal="right" vertical="center"/>
    </xf>
    <xf numFmtId="266" fontId="47" fillId="0" borderId="7">
      <alignment horizontal="right" vertical="center"/>
    </xf>
    <xf numFmtId="266" fontId="47" fillId="0" borderId="7">
      <alignment horizontal="right" vertical="center"/>
    </xf>
    <xf numFmtId="266" fontId="47" fillId="0" borderId="7">
      <alignment horizontal="right" vertical="center"/>
    </xf>
    <xf numFmtId="266" fontId="47" fillId="0" borderId="7">
      <alignment horizontal="right" vertical="center"/>
    </xf>
    <xf numFmtId="266" fontId="47" fillId="0" borderId="7">
      <alignment horizontal="right" vertical="center"/>
    </xf>
    <xf numFmtId="266" fontId="47" fillId="0" borderId="7">
      <alignment horizontal="right" vertical="center"/>
    </xf>
    <xf numFmtId="266" fontId="47" fillId="0" borderId="7">
      <alignment horizontal="right" vertical="center"/>
    </xf>
    <xf numFmtId="266" fontId="47" fillId="0" borderId="7">
      <alignment horizontal="right" vertical="center"/>
    </xf>
    <xf numFmtId="266" fontId="47" fillId="0" borderId="7">
      <alignment horizontal="right" vertical="center"/>
    </xf>
    <xf numFmtId="266" fontId="47" fillId="0" borderId="7">
      <alignment horizontal="right" vertical="center"/>
    </xf>
    <xf numFmtId="266" fontId="47" fillId="0" borderId="7">
      <alignment horizontal="right" vertical="center"/>
    </xf>
    <xf numFmtId="266" fontId="47" fillId="0" borderId="7">
      <alignment horizontal="right" vertical="center"/>
    </xf>
    <xf numFmtId="266" fontId="47" fillId="0" borderId="7">
      <alignment horizontal="right" vertical="center"/>
    </xf>
    <xf numFmtId="266" fontId="47" fillId="0" borderId="7">
      <alignment horizontal="right" vertical="center"/>
    </xf>
    <xf numFmtId="266" fontId="47" fillId="0" borderId="7">
      <alignment horizontal="right" vertical="center"/>
    </xf>
    <xf numFmtId="266" fontId="47" fillId="0" borderId="7">
      <alignment horizontal="right" vertical="center"/>
    </xf>
    <xf numFmtId="266" fontId="47" fillId="0" borderId="7">
      <alignment horizontal="right" vertical="center"/>
    </xf>
    <xf numFmtId="266" fontId="47" fillId="0" borderId="7">
      <alignment horizontal="right" vertical="center"/>
    </xf>
    <xf numFmtId="266" fontId="47" fillId="0" borderId="7">
      <alignment horizontal="right" vertical="center"/>
    </xf>
    <xf numFmtId="266" fontId="47" fillId="0" borderId="7">
      <alignment horizontal="right" vertical="center"/>
    </xf>
    <xf numFmtId="266" fontId="47" fillId="0" borderId="7">
      <alignment horizontal="right" vertical="center"/>
    </xf>
    <xf numFmtId="266" fontId="47" fillId="0" borderId="7">
      <alignment horizontal="right" vertical="center"/>
    </xf>
    <xf numFmtId="266" fontId="47" fillId="0" borderId="7">
      <alignment horizontal="right" vertical="center"/>
    </xf>
    <xf numFmtId="266" fontId="47" fillId="0" borderId="7">
      <alignment horizontal="right" vertical="center"/>
    </xf>
    <xf numFmtId="266" fontId="47" fillId="0" borderId="7">
      <alignment horizontal="right" vertical="center"/>
    </xf>
    <xf numFmtId="266" fontId="47" fillId="0" borderId="7">
      <alignment horizontal="right" vertical="center"/>
    </xf>
    <xf numFmtId="266" fontId="47" fillId="0" borderId="7">
      <alignment horizontal="right" vertical="center"/>
    </xf>
    <xf numFmtId="266" fontId="47" fillId="0" borderId="7">
      <alignment horizontal="right" vertical="center"/>
    </xf>
    <xf numFmtId="266" fontId="47" fillId="0" borderId="7">
      <alignment horizontal="right" vertical="center"/>
    </xf>
    <xf numFmtId="266" fontId="47" fillId="0" borderId="7">
      <alignment horizontal="right" vertical="center"/>
    </xf>
    <xf numFmtId="266" fontId="47" fillId="0" borderId="7">
      <alignment horizontal="right" vertical="center"/>
    </xf>
    <xf numFmtId="266" fontId="47" fillId="0" borderId="7">
      <alignment horizontal="right" vertical="center"/>
    </xf>
    <xf numFmtId="266" fontId="47" fillId="0" borderId="7">
      <alignment horizontal="right" vertical="center"/>
    </xf>
    <xf numFmtId="266" fontId="47" fillId="0" borderId="7">
      <alignment horizontal="right" vertical="center"/>
    </xf>
    <xf numFmtId="266" fontId="47" fillId="0" borderId="7">
      <alignment horizontal="right" vertical="center"/>
    </xf>
    <xf numFmtId="266" fontId="47" fillId="0" borderId="7">
      <alignment horizontal="right" vertical="center"/>
    </xf>
    <xf numFmtId="266" fontId="47" fillId="0" borderId="7">
      <alignment horizontal="right" vertical="center"/>
    </xf>
    <xf numFmtId="247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168" fontId="83" fillId="0" borderId="7">
      <alignment horizontal="right" vertical="center"/>
    </xf>
    <xf numFmtId="268" fontId="1" fillId="0" borderId="7">
      <alignment horizontal="right" vertical="center"/>
    </xf>
    <xf numFmtId="268" fontId="1" fillId="0" borderId="7">
      <alignment horizontal="right" vertical="center"/>
    </xf>
    <xf numFmtId="268" fontId="1" fillId="0" borderId="7">
      <alignment horizontal="right" vertical="center"/>
    </xf>
    <xf numFmtId="268" fontId="1" fillId="0" borderId="7">
      <alignment horizontal="right" vertical="center"/>
    </xf>
    <xf numFmtId="268" fontId="1" fillId="0" borderId="7">
      <alignment horizontal="right" vertical="center"/>
    </xf>
    <xf numFmtId="268" fontId="1" fillId="0" borderId="7">
      <alignment horizontal="right" vertical="center"/>
    </xf>
    <xf numFmtId="168" fontId="83" fillId="0" borderId="7">
      <alignment horizontal="right" vertical="center"/>
    </xf>
    <xf numFmtId="275" fontId="40" fillId="0" borderId="7">
      <alignment horizontal="right" vertical="center"/>
    </xf>
    <xf numFmtId="263" fontId="150" fillId="0" borderId="7">
      <alignment horizontal="right" vertical="center"/>
    </xf>
    <xf numFmtId="247" fontId="150" fillId="0" borderId="7">
      <alignment horizontal="right" vertical="center"/>
    </xf>
    <xf numFmtId="276" fontId="150" fillId="0" borderId="42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168" fontId="83" fillId="0" borderId="7">
      <alignment horizontal="right" vertical="center"/>
    </xf>
    <xf numFmtId="268" fontId="1" fillId="0" borderId="7">
      <alignment horizontal="right" vertical="center"/>
    </xf>
    <xf numFmtId="263" fontId="150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47" fontId="150" fillId="0" borderId="7">
      <alignment horizontal="right" vertical="center"/>
    </xf>
    <xf numFmtId="168" fontId="83" fillId="0" borderId="7">
      <alignment horizontal="right" vertical="center"/>
    </xf>
    <xf numFmtId="168" fontId="83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77" fontId="40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168" fontId="83" fillId="0" borderId="7">
      <alignment horizontal="right" vertical="center"/>
    </xf>
    <xf numFmtId="168" fontId="83" fillId="0" borderId="7">
      <alignment horizontal="right" vertical="center"/>
    </xf>
    <xf numFmtId="168" fontId="83" fillId="0" borderId="7">
      <alignment horizontal="right" vertical="center"/>
    </xf>
    <xf numFmtId="168" fontId="83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8" fontId="1" fillId="0" borderId="7">
      <alignment horizontal="right" vertical="center"/>
    </xf>
    <xf numFmtId="278" fontId="47" fillId="0" borderId="7">
      <alignment horizontal="right" vertical="center"/>
    </xf>
    <xf numFmtId="278" fontId="47" fillId="0" borderId="7">
      <alignment horizontal="right" vertical="center"/>
    </xf>
    <xf numFmtId="278" fontId="47" fillId="0" borderId="7">
      <alignment horizontal="right" vertical="center"/>
    </xf>
    <xf numFmtId="278" fontId="47" fillId="0" borderId="7">
      <alignment horizontal="right" vertical="center"/>
    </xf>
    <xf numFmtId="278" fontId="47" fillId="0" borderId="7">
      <alignment horizontal="right" vertical="center"/>
    </xf>
    <xf numFmtId="278" fontId="47" fillId="0" borderId="7">
      <alignment horizontal="right" vertical="center"/>
    </xf>
    <xf numFmtId="278" fontId="47" fillId="0" borderId="7">
      <alignment horizontal="right" vertical="center"/>
    </xf>
    <xf numFmtId="278" fontId="47" fillId="0" borderId="7">
      <alignment horizontal="right" vertical="center"/>
    </xf>
    <xf numFmtId="278" fontId="47" fillId="0" borderId="7">
      <alignment horizontal="right" vertical="center"/>
    </xf>
    <xf numFmtId="278" fontId="47" fillId="0" borderId="7">
      <alignment horizontal="right" vertical="center"/>
    </xf>
    <xf numFmtId="278" fontId="47" fillId="0" borderId="7">
      <alignment horizontal="right" vertical="center"/>
    </xf>
    <xf numFmtId="278" fontId="47" fillId="0" borderId="7">
      <alignment horizontal="right" vertical="center"/>
    </xf>
    <xf numFmtId="278" fontId="47" fillId="0" borderId="7">
      <alignment horizontal="right" vertical="center"/>
    </xf>
    <xf numFmtId="278" fontId="47" fillId="0" borderId="7">
      <alignment horizontal="right" vertical="center"/>
    </xf>
    <xf numFmtId="278" fontId="47" fillId="0" borderId="7">
      <alignment horizontal="right" vertical="center"/>
    </xf>
    <xf numFmtId="278" fontId="47" fillId="0" borderId="7">
      <alignment horizontal="right" vertical="center"/>
    </xf>
    <xf numFmtId="278" fontId="47" fillId="0" borderId="7">
      <alignment horizontal="right" vertical="center"/>
    </xf>
    <xf numFmtId="278" fontId="47" fillId="0" borderId="7">
      <alignment horizontal="right" vertical="center"/>
    </xf>
    <xf numFmtId="278" fontId="47" fillId="0" borderId="7">
      <alignment horizontal="right" vertical="center"/>
    </xf>
    <xf numFmtId="278" fontId="47" fillId="0" borderId="7">
      <alignment horizontal="right" vertical="center"/>
    </xf>
    <xf numFmtId="278" fontId="47" fillId="0" borderId="7">
      <alignment horizontal="right" vertical="center"/>
    </xf>
    <xf numFmtId="278" fontId="47" fillId="0" borderId="7">
      <alignment horizontal="right" vertical="center"/>
    </xf>
    <xf numFmtId="278" fontId="47" fillId="0" borderId="7">
      <alignment horizontal="right" vertical="center"/>
    </xf>
    <xf numFmtId="278" fontId="47" fillId="0" borderId="7">
      <alignment horizontal="right" vertical="center"/>
    </xf>
    <xf numFmtId="278" fontId="47" fillId="0" borderId="7">
      <alignment horizontal="right" vertical="center"/>
    </xf>
    <xf numFmtId="278" fontId="47" fillId="0" borderId="7">
      <alignment horizontal="right" vertical="center"/>
    </xf>
    <xf numFmtId="278" fontId="47" fillId="0" borderId="7">
      <alignment horizontal="right" vertical="center"/>
    </xf>
    <xf numFmtId="278" fontId="47" fillId="0" borderId="7">
      <alignment horizontal="right" vertical="center"/>
    </xf>
    <xf numFmtId="278" fontId="47" fillId="0" borderId="7">
      <alignment horizontal="right" vertical="center"/>
    </xf>
    <xf numFmtId="278" fontId="47" fillId="0" borderId="7">
      <alignment horizontal="right" vertical="center"/>
    </xf>
    <xf numFmtId="278" fontId="47" fillId="0" borderId="7">
      <alignment horizontal="right" vertical="center"/>
    </xf>
    <xf numFmtId="278" fontId="47" fillId="0" borderId="7">
      <alignment horizontal="right" vertical="center"/>
    </xf>
    <xf numFmtId="278" fontId="47" fillId="0" borderId="7">
      <alignment horizontal="right" vertical="center"/>
    </xf>
    <xf numFmtId="278" fontId="47" fillId="0" borderId="7">
      <alignment horizontal="right" vertical="center"/>
    </xf>
    <xf numFmtId="278" fontId="47" fillId="0" borderId="7">
      <alignment horizontal="right" vertical="center"/>
    </xf>
    <xf numFmtId="278" fontId="47" fillId="0" borderId="7">
      <alignment horizontal="right" vertical="center"/>
    </xf>
    <xf numFmtId="278" fontId="47" fillId="0" borderId="7">
      <alignment horizontal="right" vertical="center"/>
    </xf>
    <xf numFmtId="278" fontId="47" fillId="0" borderId="7">
      <alignment horizontal="right" vertical="center"/>
    </xf>
    <xf numFmtId="278" fontId="47" fillId="0" borderId="7">
      <alignment horizontal="right" vertical="center"/>
    </xf>
    <xf numFmtId="278" fontId="47" fillId="0" borderId="7">
      <alignment horizontal="right" vertical="center"/>
    </xf>
    <xf numFmtId="278" fontId="47" fillId="0" borderId="7">
      <alignment horizontal="right" vertical="center"/>
    </xf>
    <xf numFmtId="278" fontId="47" fillId="0" borderId="7">
      <alignment horizontal="right" vertical="center"/>
    </xf>
    <xf numFmtId="278" fontId="47" fillId="0" borderId="7">
      <alignment horizontal="right" vertical="center"/>
    </xf>
    <xf numFmtId="278" fontId="47" fillId="0" borderId="7">
      <alignment horizontal="right" vertical="center"/>
    </xf>
    <xf numFmtId="278" fontId="47" fillId="0" borderId="7">
      <alignment horizontal="right" vertical="center"/>
    </xf>
    <xf numFmtId="278" fontId="47" fillId="0" borderId="7">
      <alignment horizontal="right" vertical="center"/>
    </xf>
    <xf numFmtId="278" fontId="47" fillId="0" borderId="7">
      <alignment horizontal="right" vertical="center"/>
    </xf>
    <xf numFmtId="278" fontId="47" fillId="0" borderId="7">
      <alignment horizontal="right" vertical="center"/>
    </xf>
    <xf numFmtId="278" fontId="47" fillId="0" borderId="7">
      <alignment horizontal="right" vertical="center"/>
    </xf>
    <xf numFmtId="278" fontId="47" fillId="0" borderId="7">
      <alignment horizontal="right" vertical="center"/>
    </xf>
    <xf numFmtId="278" fontId="47" fillId="0" borderId="7">
      <alignment horizontal="right" vertical="center"/>
    </xf>
    <xf numFmtId="278" fontId="47" fillId="0" borderId="7">
      <alignment horizontal="right" vertical="center"/>
    </xf>
    <xf numFmtId="278" fontId="47" fillId="0" borderId="7">
      <alignment horizontal="right" vertical="center"/>
    </xf>
    <xf numFmtId="278" fontId="47" fillId="0" borderId="7">
      <alignment horizontal="right" vertical="center"/>
    </xf>
    <xf numFmtId="278" fontId="47" fillId="0" borderId="7">
      <alignment horizontal="right" vertical="center"/>
    </xf>
    <xf numFmtId="278" fontId="47" fillId="0" borderId="7">
      <alignment horizontal="right" vertical="center"/>
    </xf>
    <xf numFmtId="278" fontId="47" fillId="0" borderId="7">
      <alignment horizontal="right" vertical="center"/>
    </xf>
    <xf numFmtId="278" fontId="47" fillId="0" borderId="7">
      <alignment horizontal="right" vertical="center"/>
    </xf>
    <xf numFmtId="278" fontId="47" fillId="0" borderId="7">
      <alignment horizontal="right" vertical="center"/>
    </xf>
    <xf numFmtId="278" fontId="47" fillId="0" borderId="7">
      <alignment horizontal="right" vertical="center"/>
    </xf>
    <xf numFmtId="278" fontId="47" fillId="0" borderId="7">
      <alignment horizontal="right" vertical="center"/>
    </xf>
    <xf numFmtId="278" fontId="47" fillId="0" borderId="7">
      <alignment horizontal="right" vertical="center"/>
    </xf>
    <xf numFmtId="278" fontId="47" fillId="0" borderId="7">
      <alignment horizontal="right" vertical="center"/>
    </xf>
    <xf numFmtId="278" fontId="47" fillId="0" borderId="7">
      <alignment horizontal="right" vertical="center"/>
    </xf>
    <xf numFmtId="278" fontId="47" fillId="0" borderId="7">
      <alignment horizontal="right" vertical="center"/>
    </xf>
    <xf numFmtId="278" fontId="47" fillId="0" borderId="7">
      <alignment horizontal="right" vertical="center"/>
    </xf>
    <xf numFmtId="278" fontId="47" fillId="0" borderId="7">
      <alignment horizontal="right" vertical="center"/>
    </xf>
    <xf numFmtId="278" fontId="47" fillId="0" borderId="7">
      <alignment horizontal="right" vertical="center"/>
    </xf>
    <xf numFmtId="278" fontId="47" fillId="0" borderId="7">
      <alignment horizontal="right" vertical="center"/>
    </xf>
    <xf numFmtId="278" fontId="47" fillId="0" borderId="7">
      <alignment horizontal="right" vertical="center"/>
    </xf>
    <xf numFmtId="168" fontId="83" fillId="0" borderId="7">
      <alignment horizontal="right" vertical="center"/>
    </xf>
    <xf numFmtId="168" fontId="83" fillId="0" borderId="7">
      <alignment horizontal="right" vertical="center"/>
    </xf>
    <xf numFmtId="168" fontId="83" fillId="0" borderId="7">
      <alignment horizontal="right" vertical="center"/>
    </xf>
    <xf numFmtId="271" fontId="174" fillId="0" borderId="41" applyFont="0" applyFill="0" applyBorder="0"/>
    <xf numFmtId="168" fontId="83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5" fontId="47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79" fontId="150" fillId="0" borderId="7">
      <alignment horizontal="right" vertical="center"/>
    </xf>
    <xf numFmtId="275" fontId="40" fillId="0" borderId="7">
      <alignment horizontal="right" vertical="center"/>
    </xf>
    <xf numFmtId="268" fontId="1" fillId="0" borderId="7">
      <alignment horizontal="right" vertical="center"/>
    </xf>
    <xf numFmtId="170" fontId="83" fillId="0" borderId="41" applyFont="0" applyFill="0" applyBorder="0"/>
    <xf numFmtId="175" fontId="2" fillId="0" borderId="41" applyFont="0" applyFill="0" applyBorder="0"/>
    <xf numFmtId="280" fontId="47" fillId="0" borderId="41" applyFont="0" applyFill="0" applyBorder="0"/>
    <xf numFmtId="271" fontId="174" fillId="0" borderId="41" applyFont="0" applyFill="0" applyBorder="0"/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63" fontId="150" fillId="0" borderId="7">
      <alignment horizontal="right" vertical="center"/>
    </xf>
    <xf numFmtId="271" fontId="174" fillId="0" borderId="41" applyFont="0" applyFill="0" applyBorder="0"/>
    <xf numFmtId="247" fontId="150" fillId="0" borderId="7">
      <alignment horizontal="right" vertical="center"/>
    </xf>
    <xf numFmtId="267" fontId="1" fillId="0" borderId="7">
      <alignment horizontal="right" vertical="center"/>
    </xf>
    <xf numFmtId="272" fontId="175" fillId="0" borderId="7">
      <alignment horizontal="right" vertical="center"/>
    </xf>
    <xf numFmtId="0" fontId="176" fillId="0" borderId="0">
      <alignment horizontal="center" vertical="center" wrapText="1"/>
    </xf>
    <xf numFmtId="281" fontId="83" fillId="0" borderId="5"/>
    <xf numFmtId="49" fontId="94" fillId="0" borderId="0" applyFill="0" applyBorder="0" applyAlignment="0"/>
    <xf numFmtId="282" fontId="47" fillId="0" borderId="0" applyFill="0" applyBorder="0" applyAlignment="0"/>
    <xf numFmtId="283" fontId="47" fillId="0" borderId="0" applyFill="0" applyBorder="0" applyAlignment="0"/>
    <xf numFmtId="172" fontId="150" fillId="0" borderId="7">
      <alignment horizontal="center"/>
    </xf>
    <xf numFmtId="0" fontId="40" fillId="0" borderId="43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158" fillId="0" borderId="0" applyNumberFormat="0" applyFill="0" applyBorder="0" applyAlignment="0" applyProtection="0"/>
    <xf numFmtId="0" fontId="177" fillId="0" borderId="5" applyNumberFormat="0" applyBorder="0" applyAlignment="0"/>
    <xf numFmtId="0" fontId="178" fillId="0" borderId="2" applyNumberFormat="0" applyBorder="0" applyAlignment="0">
      <alignment horizontal="center"/>
    </xf>
    <xf numFmtId="3" fontId="179" fillId="0" borderId="28" applyNumberFormat="0" applyBorder="0" applyAlignment="0"/>
    <xf numFmtId="284" fontId="180" fillId="0" borderId="3">
      <alignment horizontal="right"/>
    </xf>
    <xf numFmtId="0" fontId="181" fillId="0" borderId="0" applyNumberFormat="0" applyFill="0" applyBorder="0" applyAlignment="0" applyProtection="0"/>
    <xf numFmtId="40" fontId="35" fillId="0" borderId="0"/>
    <xf numFmtId="0" fontId="95" fillId="6" borderId="17" applyNumberFormat="0" applyAlignment="0" applyProtection="0"/>
    <xf numFmtId="3" fontId="182" fillId="0" borderId="0" applyNumberFormat="0" applyFill="0" applyBorder="0" applyAlignment="0" applyProtection="0">
      <alignment horizontal="center" wrapText="1"/>
    </xf>
    <xf numFmtId="0" fontId="183" fillId="0" borderId="3" applyBorder="0" applyAlignment="0">
      <alignment horizontal="center" vertical="center"/>
    </xf>
    <xf numFmtId="0" fontId="184" fillId="0" borderId="0" applyNumberFormat="0" applyFill="0" applyBorder="0" applyAlignment="0" applyProtection="0">
      <alignment horizontal="centerContinuous"/>
    </xf>
    <xf numFmtId="0" fontId="130" fillId="0" borderId="44" applyNumberFormat="0" applyFill="0" applyBorder="0" applyAlignment="0" applyProtection="0">
      <alignment horizontal="center" vertical="center" wrapText="1"/>
    </xf>
    <xf numFmtId="0" fontId="185" fillId="0" borderId="0" applyNumberFormat="0" applyFill="0" applyBorder="0" applyAlignment="0" applyProtection="0"/>
    <xf numFmtId="0" fontId="186" fillId="0" borderId="45" applyNumberFormat="0" applyFill="0" applyAlignment="0" applyProtection="0"/>
    <xf numFmtId="0" fontId="187" fillId="0" borderId="46" applyNumberFormat="0" applyBorder="0" applyAlignment="0">
      <alignment vertical="center"/>
    </xf>
    <xf numFmtId="0" fontId="45" fillId="0" borderId="47" applyNumberFormat="0" applyFont="0" applyFill="0" applyAlignment="0" applyProtection="0"/>
    <xf numFmtId="0" fontId="128" fillId="14" borderId="0" applyNumberFormat="0" applyBorder="0" applyAlignment="0" applyProtection="0"/>
    <xf numFmtId="0" fontId="47" fillId="0" borderId="40" applyNumberFormat="0" applyFont="0" applyFill="0" applyAlignment="0" applyProtection="0"/>
    <xf numFmtId="170" fontId="188" fillId="0" borderId="0"/>
    <xf numFmtId="285" fontId="189" fillId="0" borderId="0">
      <alignment horizontal="center"/>
    </xf>
    <xf numFmtId="21" fontId="189" fillId="0" borderId="0">
      <alignment horizontal="center"/>
    </xf>
    <xf numFmtId="0" fontId="149" fillId="18" borderId="0" applyNumberFormat="0" applyBorder="0" applyAlignment="0" applyProtection="0"/>
    <xf numFmtId="0" fontId="190" fillId="0" borderId="12">
      <alignment horizontal="center"/>
    </xf>
    <xf numFmtId="174" fontId="47" fillId="0" borderId="0" applyFont="0" applyFill="0" applyBorder="0" applyAlignment="0" applyProtection="0"/>
    <xf numFmtId="4" fontId="104" fillId="0" borderId="0" applyFont="0" applyFill="0" applyBorder="0" applyAlignment="0" applyProtection="0"/>
    <xf numFmtId="249" fontId="143" fillId="0" borderId="0" applyFont="0" applyFill="0" applyBorder="0" applyAlignment="0" applyProtection="0"/>
    <xf numFmtId="286" fontId="55" fillId="0" borderId="0" applyFont="0" applyFill="0" applyBorder="0" applyAlignment="0" applyProtection="0"/>
    <xf numFmtId="287" fontId="45" fillId="0" borderId="0" applyFont="0" applyFill="0" applyBorder="0" applyAlignment="0" applyProtection="0"/>
    <xf numFmtId="0" fontId="191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34" fillId="0" borderId="48">
      <alignment horizontal="center"/>
    </xf>
    <xf numFmtId="288" fontId="192" fillId="0" borderId="0"/>
    <xf numFmtId="247" fontId="150" fillId="0" borderId="1"/>
    <xf numFmtId="0" fontId="144" fillId="0" borderId="0"/>
    <xf numFmtId="0" fontId="193" fillId="0" borderId="0"/>
    <xf numFmtId="0" fontId="194" fillId="0" borderId="0"/>
    <xf numFmtId="3" fontId="150" fillId="0" borderId="0" applyNumberFormat="0" applyBorder="0" applyAlignment="0" applyProtection="0">
      <alignment horizontal="centerContinuous"/>
      <protection locked="0"/>
    </xf>
    <xf numFmtId="3" fontId="64" fillId="0" borderId="0">
      <protection locked="0"/>
    </xf>
    <xf numFmtId="0" fontId="193" fillId="0" borderId="0"/>
    <xf numFmtId="249" fontId="195" fillId="40" borderId="3">
      <alignment vertical="top"/>
    </xf>
    <xf numFmtId="0" fontId="196" fillId="41" borderId="1">
      <alignment horizontal="left" vertical="center"/>
    </xf>
    <xf numFmtId="275" fontId="197" fillId="42" borderId="3"/>
    <xf numFmtId="249" fontId="138" fillId="0" borderId="3">
      <alignment horizontal="left" vertical="top"/>
    </xf>
    <xf numFmtId="0" fontId="198" fillId="43" borderId="0">
      <alignment horizontal="left" vertical="center"/>
    </xf>
    <xf numFmtId="5" fontId="54" fillId="0" borderId="21">
      <alignment horizontal="left" vertical="top"/>
    </xf>
    <xf numFmtId="0" fontId="199" fillId="0" borderId="21">
      <alignment horizontal="left" vertical="center"/>
    </xf>
    <xf numFmtId="289" fontId="47" fillId="0" borderId="0" applyFont="0" applyFill="0" applyBorder="0" applyAlignment="0" applyProtection="0"/>
    <xf numFmtId="290" fontId="47" fillId="0" borderId="0" applyFont="0" applyFill="0" applyBorder="0" applyAlignment="0" applyProtection="0"/>
    <xf numFmtId="42" fontId="116" fillId="0" borderId="0" applyFont="0" applyFill="0" applyBorder="0" applyAlignment="0" applyProtection="0"/>
    <xf numFmtId="44" fontId="116" fillId="0" borderId="0" applyFont="0" applyFill="0" applyBorder="0" applyAlignment="0" applyProtection="0"/>
    <xf numFmtId="0" fontId="191" fillId="0" borderId="0" applyNumberFormat="0" applyFill="0" applyBorder="0" applyAlignment="0" applyProtection="0"/>
    <xf numFmtId="0" fontId="200" fillId="0" borderId="49" applyNumberFormat="0" applyFont="0" applyAlignment="0">
      <alignment horizontal="center"/>
    </xf>
    <xf numFmtId="0" fontId="87" fillId="13" borderId="0" applyNumberFormat="0" applyBorder="0" applyAlignment="0" applyProtection="0"/>
    <xf numFmtId="0" fontId="201" fillId="0" borderId="0" applyNumberFormat="0" applyFill="0" applyBorder="0" applyAlignment="0" applyProtection="0"/>
    <xf numFmtId="174" fontId="40" fillId="0" borderId="0" applyFont="0" applyFill="0" applyBorder="0" applyAlignment="0" applyProtection="0"/>
    <xf numFmtId="0" fontId="81" fillId="35" borderId="0" applyNumberFormat="0" applyBorder="0" applyAlignment="0" applyProtection="0">
      <alignment vertical="center"/>
    </xf>
    <xf numFmtId="0" fontId="81" fillId="36" borderId="0" applyNumberFormat="0" applyBorder="0" applyAlignment="0" applyProtection="0">
      <alignment vertical="center"/>
    </xf>
    <xf numFmtId="0" fontId="81" fillId="26" borderId="0" applyNumberFormat="0" applyBorder="0" applyAlignment="0" applyProtection="0">
      <alignment vertical="center"/>
    </xf>
    <xf numFmtId="0" fontId="81" fillId="24" borderId="0" applyNumberFormat="0" applyBorder="0" applyAlignment="0" applyProtection="0">
      <alignment vertical="center"/>
    </xf>
    <xf numFmtId="0" fontId="81" fillId="22" borderId="0" applyNumberFormat="0" applyBorder="0" applyAlignment="0" applyProtection="0">
      <alignment vertical="center"/>
    </xf>
    <xf numFmtId="0" fontId="81" fillId="28" borderId="0" applyNumberFormat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3" fillId="29" borderId="18" applyNumberFormat="0" applyAlignment="0" applyProtection="0">
      <alignment vertical="center"/>
    </xf>
    <xf numFmtId="0" fontId="204" fillId="18" borderId="0" applyNumberFormat="0" applyBorder="0" applyAlignment="0" applyProtection="0">
      <alignment vertical="center"/>
    </xf>
    <xf numFmtId="0" fontId="205" fillId="10" borderId="27" applyNumberFormat="0" applyFont="0" applyAlignment="0" applyProtection="0">
      <alignment vertical="center"/>
    </xf>
    <xf numFmtId="0" fontId="206" fillId="0" borderId="33" applyNumberFormat="0" applyFill="0" applyAlignment="0" applyProtection="0">
      <alignment vertical="center"/>
    </xf>
    <xf numFmtId="42" fontId="207" fillId="0" borderId="0" applyFont="0" applyFill="0" applyBorder="0" applyAlignment="0" applyProtection="0"/>
    <xf numFmtId="44" fontId="207" fillId="0" borderId="0" applyFont="0" applyFill="0" applyBorder="0" applyAlignment="0" applyProtection="0"/>
    <xf numFmtId="0" fontId="207" fillId="0" borderId="0"/>
    <xf numFmtId="0" fontId="208" fillId="0" borderId="0" applyFont="0" applyFill="0" applyBorder="0" applyAlignment="0" applyProtection="0"/>
    <xf numFmtId="0" fontId="208" fillId="0" borderId="0" applyFont="0" applyFill="0" applyBorder="0" applyAlignment="0" applyProtection="0"/>
    <xf numFmtId="0" fontId="4" fillId="0" borderId="0">
      <alignment vertical="center"/>
    </xf>
    <xf numFmtId="40" fontId="209" fillId="0" borderId="0" applyFont="0" applyFill="0" applyBorder="0" applyAlignment="0" applyProtection="0"/>
    <xf numFmtId="38" fontId="209" fillId="0" borderId="0" applyFont="0" applyFill="0" applyBorder="0" applyAlignment="0" applyProtection="0"/>
    <xf numFmtId="0" fontId="209" fillId="0" borderId="0" applyFont="0" applyFill="0" applyBorder="0" applyAlignment="0" applyProtection="0"/>
    <xf numFmtId="0" fontId="209" fillId="0" borderId="0" applyFont="0" applyFill="0" applyBorder="0" applyAlignment="0" applyProtection="0"/>
    <xf numFmtId="9" fontId="72" fillId="0" borderId="0" applyFont="0" applyFill="0" applyBorder="0" applyAlignment="0" applyProtection="0"/>
    <xf numFmtId="0" fontId="142" fillId="0" borderId="0"/>
    <xf numFmtId="197" fontId="62" fillId="0" borderId="0" applyFont="0" applyFill="0" applyBorder="0" applyAlignment="0" applyProtection="0"/>
    <xf numFmtId="0" fontId="210" fillId="0" borderId="11"/>
    <xf numFmtId="185" fontId="42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205" fontId="62" fillId="0" borderId="0" applyFont="0" applyFill="0" applyBorder="0" applyAlignment="0" applyProtection="0"/>
    <xf numFmtId="291" fontId="62" fillId="0" borderId="0" applyFont="0" applyFill="0" applyBorder="0" applyAlignment="0" applyProtection="0"/>
    <xf numFmtId="0" fontId="62" fillId="0" borderId="0"/>
    <xf numFmtId="0" fontId="62" fillId="0" borderId="0"/>
    <xf numFmtId="0" fontId="211" fillId="0" borderId="0"/>
    <xf numFmtId="0" fontId="67" fillId="0" borderId="0"/>
    <xf numFmtId="0" fontId="212" fillId="9" borderId="17" applyNumberFormat="0" applyAlignment="0" applyProtection="0">
      <alignment vertical="center"/>
    </xf>
    <xf numFmtId="0" fontId="213" fillId="6" borderId="20" applyNumberFormat="0" applyAlignment="0" applyProtection="0">
      <alignment vertical="center"/>
    </xf>
    <xf numFmtId="43" fontId="1" fillId="0" borderId="0" applyFont="0" applyFill="0" applyBorder="0" applyAlignment="0" applyProtection="0"/>
    <xf numFmtId="174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0" fontId="214" fillId="0" borderId="0">
      <alignment vertical="center"/>
    </xf>
    <xf numFmtId="0" fontId="215" fillId="0" borderId="0">
      <alignment vertical="center"/>
    </xf>
    <xf numFmtId="0" fontId="216" fillId="13" borderId="0" applyNumberFormat="0" applyBorder="0" applyAlignment="0" applyProtection="0">
      <alignment vertical="center"/>
    </xf>
    <xf numFmtId="175" fontId="47" fillId="0" borderId="0" applyFont="0" applyFill="0" applyBorder="0" applyAlignment="0" applyProtection="0"/>
    <xf numFmtId="38" fontId="217" fillId="0" borderId="0" applyFont="0" applyFill="0" applyBorder="0" applyAlignment="0" applyProtection="0"/>
    <xf numFmtId="0" fontId="47" fillId="0" borderId="0"/>
    <xf numFmtId="0" fontId="218" fillId="14" borderId="0" applyNumberFormat="0" applyBorder="0" applyAlignment="0" applyProtection="0">
      <alignment vertical="center"/>
    </xf>
    <xf numFmtId="0" fontId="219" fillId="0" borderId="22" applyNumberFormat="0" applyFill="0" applyAlignment="0" applyProtection="0">
      <alignment vertical="center"/>
    </xf>
    <xf numFmtId="0" fontId="220" fillId="0" borderId="23" applyNumberFormat="0" applyFill="0" applyAlignment="0" applyProtection="0">
      <alignment vertical="center"/>
    </xf>
    <xf numFmtId="0" fontId="221" fillId="0" borderId="24" applyNumberFormat="0" applyFill="0" applyAlignment="0" applyProtection="0">
      <alignment vertical="center"/>
    </xf>
    <xf numFmtId="0" fontId="221" fillId="0" borderId="0" applyNumberFormat="0" applyFill="0" applyBorder="0" applyAlignment="0" applyProtection="0">
      <alignment vertical="center"/>
    </xf>
    <xf numFmtId="0" fontId="222" fillId="6" borderId="17" applyNumberFormat="0" applyAlignment="0" applyProtection="0">
      <alignment vertical="center"/>
    </xf>
    <xf numFmtId="0" fontId="223" fillId="0" borderId="0" applyNumberFormat="0" applyFill="0" applyBorder="0" applyAlignment="0" applyProtection="0">
      <alignment vertical="center"/>
    </xf>
    <xf numFmtId="0" fontId="224" fillId="0" borderId="0" applyNumberFormat="0" applyFill="0" applyBorder="0" applyAlignment="0" applyProtection="0">
      <alignment vertical="center"/>
    </xf>
    <xf numFmtId="176" fontId="59" fillId="0" borderId="0" applyFont="0" applyFill="0" applyBorder="0" applyAlignment="0" applyProtection="0"/>
    <xf numFmtId="254" fontId="50" fillId="0" borderId="0" applyFont="0" applyFill="0" applyBorder="0" applyAlignment="0" applyProtection="0"/>
    <xf numFmtId="206" fontId="59" fillId="0" borderId="0" applyFont="0" applyFill="0" applyBorder="0" applyAlignment="0" applyProtection="0"/>
    <xf numFmtId="44" fontId="47" fillId="0" borderId="0" applyFont="0" applyFill="0" applyBorder="0" applyAlignment="0" applyProtection="0"/>
    <xf numFmtId="42" fontId="47" fillId="0" borderId="0" applyFont="0" applyFill="0" applyBorder="0" applyAlignment="0" applyProtection="0"/>
    <xf numFmtId="0" fontId="225" fillId="0" borderId="45" applyNumberFormat="0" applyFill="0" applyAlignment="0" applyProtection="0">
      <alignment vertical="center"/>
    </xf>
    <xf numFmtId="250" fontId="217" fillId="0" borderId="7">
      <alignment horizontal="center"/>
    </xf>
  </cellStyleXfs>
  <cellXfs count="363">
    <xf numFmtId="0" fontId="0" fillId="0" borderId="0" xfId="0">
      <alignment horizontal="center" vertical="center"/>
    </xf>
    <xf numFmtId="0" fontId="2" fillId="0" borderId="0" xfId="1" applyFont="1"/>
    <xf numFmtId="0" fontId="3" fillId="0" borderId="0" xfId="1" applyFont="1" applyFill="1" applyBorder="1" applyAlignment="1">
      <alignment horizontal="center"/>
    </xf>
    <xf numFmtId="0" fontId="3" fillId="2" borderId="0" xfId="2" applyFont="1" applyFill="1" applyBorder="1" applyAlignment="1">
      <alignment horizontal="center" vertical="center" wrapText="1"/>
    </xf>
    <xf numFmtId="0" fontId="3" fillId="2" borderId="0" xfId="2" applyFont="1" applyFill="1" applyBorder="1" applyAlignment="1">
      <alignment horizontal="center"/>
    </xf>
    <xf numFmtId="0" fontId="3" fillId="2" borderId="0" xfId="2" applyFont="1" applyFill="1" applyBorder="1" applyAlignment="1">
      <alignment horizontal="center"/>
    </xf>
    <xf numFmtId="0" fontId="3" fillId="2" borderId="0" xfId="2" applyFont="1" applyFill="1" applyBorder="1" applyAlignment="1">
      <alignment horizontal="center" wrapText="1"/>
    </xf>
    <xf numFmtId="0" fontId="4" fillId="0" borderId="0" xfId="1" applyFont="1"/>
    <xf numFmtId="0" fontId="3" fillId="0" borderId="1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/>
    </xf>
    <xf numFmtId="49" fontId="3" fillId="0" borderId="1" xfId="1" applyNumberFormat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 wrapText="1"/>
    </xf>
    <xf numFmtId="14" fontId="3" fillId="0" borderId="1" xfId="1" applyNumberFormat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vertical="center" wrapText="1"/>
    </xf>
    <xf numFmtId="0" fontId="4" fillId="0" borderId="1" xfId="1" applyNumberFormat="1" applyFont="1" applyBorder="1" applyAlignment="1">
      <alignment horizontal="center" vertical="center"/>
    </xf>
    <xf numFmtId="4" fontId="4" fillId="0" borderId="1" xfId="1" applyNumberFormat="1" applyFont="1" applyBorder="1" applyAlignment="1">
      <alignment vertical="center"/>
    </xf>
    <xf numFmtId="0" fontId="5" fillId="3" borderId="1" xfId="1" applyFont="1" applyFill="1" applyBorder="1" applyAlignment="1">
      <alignment horizontal="center" vertical="center" wrapText="1"/>
    </xf>
    <xf numFmtId="14" fontId="5" fillId="3" borderId="1" xfId="1" applyNumberFormat="1" applyFont="1" applyFill="1" applyBorder="1" applyAlignment="1">
      <alignment horizontal="center" vertical="center" wrapText="1"/>
    </xf>
    <xf numFmtId="0" fontId="4" fillId="0" borderId="1" xfId="3" applyNumberFormat="1" applyFont="1" applyBorder="1" applyAlignment="1">
      <alignment horizontal="center" vertical="center"/>
    </xf>
    <xf numFmtId="0" fontId="4" fillId="0" borderId="1" xfId="1" applyFont="1" applyFill="1" applyBorder="1" applyAlignment="1">
      <alignment vertical="center"/>
    </xf>
    <xf numFmtId="43" fontId="4" fillId="0" borderId="1" xfId="3" applyNumberFormat="1" applyFont="1" applyBorder="1" applyAlignment="1">
      <alignment vertical="center"/>
    </xf>
    <xf numFmtId="164" fontId="4" fillId="0" borderId="1" xfId="3" applyNumberFormat="1" applyFont="1" applyBorder="1" applyAlignment="1">
      <alignment vertical="center"/>
    </xf>
    <xf numFmtId="0" fontId="4" fillId="0" borderId="1" xfId="1" applyFont="1" applyBorder="1"/>
    <xf numFmtId="4" fontId="3" fillId="0" borderId="1" xfId="1" applyNumberFormat="1" applyFont="1" applyBorder="1" applyAlignment="1">
      <alignment vertical="center"/>
    </xf>
    <xf numFmtId="0" fontId="3" fillId="0" borderId="1" xfId="1" applyFont="1" applyFill="1" applyBorder="1" applyAlignment="1">
      <alignment vertical="center"/>
    </xf>
    <xf numFmtId="0" fontId="3" fillId="0" borderId="1" xfId="1" applyFont="1" applyBorder="1"/>
    <xf numFmtId="0" fontId="6" fillId="0" borderId="0" xfId="1" applyFont="1"/>
    <xf numFmtId="165" fontId="4" fillId="0" borderId="1" xfId="1" applyNumberFormat="1" applyFont="1" applyBorder="1" applyAlignment="1">
      <alignment horizontal="center" vertical="center"/>
    </xf>
    <xf numFmtId="166" fontId="4" fillId="0" borderId="1" xfId="1" applyNumberFormat="1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/>
    </xf>
    <xf numFmtId="164" fontId="4" fillId="0" borderId="1" xfId="3" applyNumberFormat="1" applyFont="1" applyBorder="1" applyAlignment="1">
      <alignment horizontal="center" vertical="center"/>
    </xf>
    <xf numFmtId="164" fontId="7" fillId="0" borderId="1" xfId="3" applyNumberFormat="1" applyFont="1" applyBorder="1" applyAlignment="1">
      <alignment vertical="center"/>
    </xf>
    <xf numFmtId="164" fontId="3" fillId="0" borderId="1" xfId="3" applyNumberFormat="1" applyFont="1" applyBorder="1" applyAlignment="1">
      <alignment vertical="center"/>
    </xf>
    <xf numFmtId="0" fontId="4" fillId="0" borderId="1" xfId="1" applyNumberFormat="1" applyFont="1" applyFill="1" applyBorder="1" applyAlignment="1">
      <alignment vertical="center"/>
    </xf>
    <xf numFmtId="2" fontId="4" fillId="0" borderId="1" xfId="3" applyNumberFormat="1" applyFont="1" applyBorder="1" applyAlignment="1">
      <alignment horizontal="center" vertical="center"/>
    </xf>
    <xf numFmtId="0" fontId="4" fillId="0" borderId="1" xfId="1" applyFont="1" applyBorder="1" applyAlignment="1">
      <alignment horizontal="center" wrapText="1"/>
    </xf>
    <xf numFmtId="0" fontId="4" fillId="0" borderId="1" xfId="1" applyNumberFormat="1" applyFont="1" applyBorder="1" applyAlignment="1">
      <alignment vertical="center"/>
    </xf>
    <xf numFmtId="43" fontId="4" fillId="0" borderId="1" xfId="3" applyNumberFormat="1" applyFont="1" applyBorder="1" applyAlignment="1">
      <alignment horizontal="center" vertical="center"/>
    </xf>
    <xf numFmtId="1" fontId="4" fillId="0" borderId="1" xfId="3" applyNumberFormat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1" xfId="1" applyFont="1" applyBorder="1" applyAlignment="1">
      <alignment horizontal="left" vertical="center" wrapText="1"/>
    </xf>
    <xf numFmtId="4" fontId="4" fillId="0" borderId="1" xfId="1" applyNumberFormat="1" applyFont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/>
    </xf>
    <xf numFmtId="0" fontId="7" fillId="0" borderId="1" xfId="1" applyNumberFormat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3" fontId="4" fillId="0" borderId="1" xfId="1" applyNumberFormat="1" applyFont="1" applyBorder="1" applyAlignment="1">
      <alignment horizontal="center" vertical="center"/>
    </xf>
    <xf numFmtId="3" fontId="4" fillId="0" borderId="1" xfId="1" applyNumberFormat="1" applyFont="1" applyBorder="1" applyAlignment="1">
      <alignment vertical="center"/>
    </xf>
    <xf numFmtId="164" fontId="3" fillId="0" borderId="1" xfId="1" applyNumberFormat="1" applyFont="1" applyBorder="1" applyAlignment="1">
      <alignment vertical="center"/>
    </xf>
    <xf numFmtId="0" fontId="2" fillId="0" borderId="0" xfId="1" applyFont="1" applyAlignment="1">
      <alignment horizontal="center"/>
    </xf>
    <xf numFmtId="0" fontId="2" fillId="0" borderId="0" xfId="1" applyFont="1" applyAlignment="1">
      <alignment wrapText="1"/>
    </xf>
    <xf numFmtId="3" fontId="2" fillId="0" borderId="0" xfId="1" applyNumberFormat="1" applyFont="1" applyAlignment="1">
      <alignment horizontal="center"/>
    </xf>
    <xf numFmtId="3" fontId="2" fillId="0" borderId="0" xfId="1" applyNumberFormat="1" applyFont="1"/>
    <xf numFmtId="0" fontId="3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8" fillId="0" borderId="0" xfId="1" applyFont="1" applyAlignment="1">
      <alignment vertical="center"/>
    </xf>
    <xf numFmtId="41" fontId="8" fillId="0" borderId="0" xfId="1" applyNumberFormat="1" applyFont="1" applyAlignment="1">
      <alignment horizontal="center" vertical="center"/>
    </xf>
    <xf numFmtId="0" fontId="8" fillId="0" borderId="0" xfId="1" applyFont="1" applyAlignment="1">
      <alignment horizontal="left" vertical="center" wrapText="1"/>
    </xf>
    <xf numFmtId="167" fontId="8" fillId="0" borderId="0" xfId="1" applyNumberFormat="1" applyFont="1" applyAlignment="1">
      <alignment horizontal="center" vertical="center"/>
    </xf>
    <xf numFmtId="0" fontId="8" fillId="0" borderId="0" xfId="1" applyFont="1" applyFill="1" applyAlignment="1">
      <alignment horizontal="center" vertical="center"/>
    </xf>
    <xf numFmtId="0" fontId="10" fillId="0" borderId="0" xfId="0" applyFont="1">
      <alignment horizontal="center" vertical="center"/>
    </xf>
    <xf numFmtId="0" fontId="8" fillId="0" borderId="0" xfId="0" applyFont="1" applyAlignment="1">
      <alignment horizontal="center" vertical="center"/>
    </xf>
    <xf numFmtId="49" fontId="8" fillId="0" borderId="0" xfId="2" applyNumberFormat="1" applyFont="1" applyFill="1" applyAlignment="1">
      <alignment horizontal="center" wrapText="1"/>
    </xf>
    <xf numFmtId="0" fontId="10" fillId="0" borderId="0" xfId="1" applyFont="1" applyAlignment="1">
      <alignment horizontal="left" vertical="center" wrapText="1"/>
    </xf>
    <xf numFmtId="0" fontId="8" fillId="0" borderId="0" xfId="1" applyFont="1" applyAlignment="1">
      <alignment horizontal="center" vertical="center" wrapText="1"/>
    </xf>
    <xf numFmtId="0" fontId="10" fillId="0" borderId="0" xfId="1" applyFont="1" applyAlignment="1">
      <alignment horizontal="center" vertical="center"/>
    </xf>
    <xf numFmtId="0" fontId="10" fillId="0" borderId="0" xfId="1" applyFont="1" applyAlignment="1">
      <alignment vertical="center"/>
    </xf>
    <xf numFmtId="0" fontId="11" fillId="0" borderId="0" xfId="1" applyFont="1" applyAlignment="1">
      <alignment horizontal="center"/>
    </xf>
    <xf numFmtId="0" fontId="11" fillId="0" borderId="0" xfId="1" applyFont="1"/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vertical="center"/>
    </xf>
    <xf numFmtId="41" fontId="3" fillId="0" borderId="0" xfId="1" applyNumberFormat="1" applyFont="1" applyAlignment="1">
      <alignment horizontal="center" vertical="center"/>
    </xf>
    <xf numFmtId="0" fontId="3" fillId="0" borderId="0" xfId="1" applyFont="1" applyAlignment="1">
      <alignment horizontal="left" vertical="center" wrapText="1"/>
    </xf>
    <xf numFmtId="167" fontId="3" fillId="0" borderId="0" xfId="1" applyNumberFormat="1" applyFont="1" applyAlignment="1">
      <alignment horizontal="center" vertical="center"/>
    </xf>
    <xf numFmtId="49" fontId="3" fillId="2" borderId="0" xfId="2" applyNumberFormat="1" applyFont="1" applyFill="1" applyAlignment="1">
      <alignment horizontal="center" wrapText="1"/>
    </xf>
    <xf numFmtId="49" fontId="3" fillId="2" borderId="0" xfId="2" applyNumberFormat="1" applyFont="1" applyFill="1" applyAlignment="1">
      <alignment wrapText="1"/>
    </xf>
    <xf numFmtId="49" fontId="3" fillId="2" borderId="0" xfId="2" applyNumberFormat="1" applyFont="1" applyFill="1" applyAlignment="1">
      <alignment horizontal="center" wrapText="1"/>
    </xf>
    <xf numFmtId="0" fontId="4" fillId="0" borderId="0" xfId="1" applyFont="1" applyAlignment="1">
      <alignment horizontal="left" vertical="center" wrapText="1"/>
    </xf>
    <xf numFmtId="41" fontId="4" fillId="0" borderId="0" xfId="1" applyNumberFormat="1" applyFont="1" applyAlignment="1">
      <alignment horizontal="center" vertical="center"/>
    </xf>
    <xf numFmtId="167" fontId="4" fillId="0" borderId="0" xfId="1" applyNumberFormat="1" applyFont="1" applyAlignment="1">
      <alignment horizontal="center" vertical="center"/>
    </xf>
    <xf numFmtId="0" fontId="1" fillId="0" borderId="0" xfId="4"/>
    <xf numFmtId="0" fontId="12" fillId="0" borderId="0" xfId="4" applyFont="1" applyAlignment="1">
      <alignment horizontal="center" vertical="center" wrapText="1"/>
    </xf>
    <xf numFmtId="0" fontId="13" fillId="0" borderId="0" xfId="4" applyFont="1" applyAlignment="1">
      <alignment horizontal="center" vertical="center" wrapText="1"/>
    </xf>
    <xf numFmtId="0" fontId="12" fillId="0" borderId="0" xfId="4" applyFont="1" applyAlignment="1">
      <alignment vertical="center" wrapText="1"/>
    </xf>
    <xf numFmtId="0" fontId="14" fillId="0" borderId="0" xfId="4" applyFont="1" applyAlignment="1">
      <alignment horizontal="center" vertical="center" wrapText="1"/>
    </xf>
    <xf numFmtId="0" fontId="15" fillId="0" borderId="0" xfId="4" applyFont="1" applyAlignment="1">
      <alignment horizontal="center"/>
    </xf>
    <xf numFmtId="0" fontId="14" fillId="0" borderId="0" xfId="4" applyFont="1" applyAlignment="1">
      <alignment horizontal="center" vertical="center" wrapText="1"/>
    </xf>
    <xf numFmtId="0" fontId="16" fillId="0" borderId="0" xfId="4" applyFont="1" applyAlignment="1">
      <alignment horizontal="center" vertical="center" wrapText="1"/>
    </xf>
    <xf numFmtId="0" fontId="15" fillId="0" borderId="0" xfId="4" applyFont="1"/>
    <xf numFmtId="164" fontId="15" fillId="0" borderId="0" xfId="4" applyNumberFormat="1" applyFont="1"/>
    <xf numFmtId="0" fontId="15" fillId="0" borderId="0" xfId="4" applyFont="1" applyAlignment="1">
      <alignment vertical="top" wrapText="1"/>
    </xf>
    <xf numFmtId="0" fontId="16" fillId="0" borderId="0" xfId="4" applyFont="1" applyAlignment="1">
      <alignment horizontal="center" vertical="center" wrapText="1"/>
    </xf>
    <xf numFmtId="0" fontId="16" fillId="0" borderId="0" xfId="4" applyFont="1" applyAlignment="1">
      <alignment vertical="center" wrapText="1"/>
    </xf>
    <xf numFmtId="0" fontId="17" fillId="0" borderId="0" xfId="4" applyFont="1" applyAlignment="1">
      <alignment horizontal="center" vertical="center"/>
    </xf>
    <xf numFmtId="0" fontId="14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8" fillId="0" borderId="0" xfId="4" applyFont="1" applyAlignment="1">
      <alignment horizontal="left" vertical="center"/>
    </xf>
    <xf numFmtId="0" fontId="19" fillId="0" borderId="0" xfId="4" applyFont="1" applyAlignment="1">
      <alignment horizontal="left" vertical="justify"/>
    </xf>
    <xf numFmtId="0" fontId="12" fillId="0" borderId="2" xfId="4" applyFont="1" applyBorder="1" applyAlignment="1">
      <alignment horizontal="center" vertical="center" wrapText="1"/>
    </xf>
    <xf numFmtId="164" fontId="20" fillId="0" borderId="2" xfId="4" applyNumberFormat="1" applyFont="1" applyBorder="1" applyAlignment="1">
      <alignment horizontal="center" vertical="center" wrapText="1"/>
    </xf>
    <xf numFmtId="0" fontId="20" fillId="0" borderId="2" xfId="4" applyFont="1" applyBorder="1" applyAlignment="1">
      <alignment horizontal="center" vertical="center" wrapText="1"/>
    </xf>
    <xf numFmtId="0" fontId="1" fillId="0" borderId="0" xfId="4" applyAlignment="1">
      <alignment vertical="center"/>
    </xf>
    <xf numFmtId="0" fontId="4" fillId="0" borderId="1" xfId="4" applyFont="1" applyBorder="1" applyAlignment="1">
      <alignment horizontal="center" vertical="center" wrapText="1"/>
    </xf>
    <xf numFmtId="0" fontId="4" fillId="0" borderId="1" xfId="4" applyFont="1" applyBorder="1" applyAlignment="1">
      <alignment vertical="center" shrinkToFit="1"/>
    </xf>
    <xf numFmtId="0" fontId="4" fillId="0" borderId="1" xfId="4" applyFont="1" applyBorder="1" applyAlignment="1">
      <alignment horizontal="center" vertical="center"/>
    </xf>
    <xf numFmtId="0" fontId="4" fillId="0" borderId="1" xfId="5" applyNumberFormat="1" applyFont="1" applyBorder="1" applyAlignment="1">
      <alignment horizontal="center" vertical="center"/>
    </xf>
    <xf numFmtId="164" fontId="4" fillId="0" borderId="1" xfId="5" applyNumberFormat="1" applyFont="1" applyBorder="1" applyAlignment="1">
      <alignment vertical="center"/>
    </xf>
    <xf numFmtId="0" fontId="5" fillId="3" borderId="1" xfId="4" applyFont="1" applyFill="1" applyBorder="1" applyAlignment="1">
      <alignment horizontal="center" vertical="center" wrapText="1"/>
    </xf>
    <xf numFmtId="14" fontId="5" fillId="3" borderId="1" xfId="4" applyNumberFormat="1" applyFont="1" applyFill="1" applyBorder="1" applyAlignment="1">
      <alignment horizontal="center" vertical="center" wrapText="1"/>
    </xf>
    <xf numFmtId="1" fontId="4" fillId="0" borderId="1" xfId="5" applyNumberFormat="1" applyFont="1" applyBorder="1" applyAlignment="1">
      <alignment horizontal="center" vertical="center"/>
    </xf>
    <xf numFmtId="0" fontId="5" fillId="0" borderId="1" xfId="4" applyFont="1" applyFill="1" applyBorder="1" applyAlignment="1">
      <alignment vertical="center" wrapText="1"/>
    </xf>
    <xf numFmtId="14" fontId="5" fillId="0" borderId="1" xfId="4" applyNumberFormat="1" applyFont="1" applyFill="1" applyBorder="1" applyAlignment="1">
      <alignment horizontal="center" vertical="center" wrapText="1"/>
    </xf>
    <xf numFmtId="0" fontId="1" fillId="0" borderId="1" xfId="4" applyFont="1" applyBorder="1"/>
    <xf numFmtId="0" fontId="3" fillId="0" borderId="1" xfId="4" applyFont="1" applyBorder="1" applyAlignment="1">
      <alignment horizontal="center" vertical="center" wrapText="1"/>
    </xf>
    <xf numFmtId="0" fontId="1" fillId="0" borderId="1" xfId="4" applyFont="1" applyBorder="1" applyAlignment="1">
      <alignment horizontal="center"/>
    </xf>
    <xf numFmtId="0" fontId="1" fillId="0" borderId="1" xfId="4" applyBorder="1"/>
    <xf numFmtId="164" fontId="3" fillId="0" borderId="1" xfId="5" applyNumberFormat="1" applyFont="1" applyBorder="1"/>
    <xf numFmtId="0" fontId="7" fillId="0" borderId="0" xfId="4" applyFont="1" applyBorder="1" applyAlignment="1">
      <alignment vertical="center" wrapText="1"/>
    </xf>
    <xf numFmtId="0" fontId="1" fillId="0" borderId="0" xfId="4" applyAlignment="1">
      <alignment horizontal="center"/>
    </xf>
    <xf numFmtId="164" fontId="1" fillId="0" borderId="0" xfId="4" applyNumberFormat="1"/>
    <xf numFmtId="167" fontId="10" fillId="0" borderId="0" xfId="1" applyNumberFormat="1" applyFont="1" applyAlignment="1">
      <alignment horizontal="center" vertical="center"/>
    </xf>
    <xf numFmtId="0" fontId="1" fillId="0" borderId="0" xfId="6" applyFill="1"/>
    <xf numFmtId="0" fontId="3" fillId="0" borderId="0" xfId="7" applyFont="1" applyFill="1" applyBorder="1" applyAlignment="1" applyProtection="1">
      <alignment horizontal="center" vertical="center"/>
    </xf>
    <xf numFmtId="0" fontId="3" fillId="0" borderId="0" xfId="7" applyFont="1" applyFill="1" applyBorder="1" applyAlignment="1" applyProtection="1">
      <alignment horizontal="center" vertical="center"/>
    </xf>
    <xf numFmtId="41" fontId="1" fillId="0" borderId="0" xfId="6" applyNumberFormat="1" applyFill="1"/>
    <xf numFmtId="0" fontId="3" fillId="0" borderId="0" xfId="2" applyFont="1" applyFill="1" applyBorder="1" applyAlignment="1">
      <alignment horizontal="center" vertical="center" wrapText="1"/>
    </xf>
    <xf numFmtId="0" fontId="3" fillId="0" borderId="0" xfId="2" applyFont="1" applyFill="1" applyBorder="1" applyAlignment="1">
      <alignment horizontal="center" vertical="center" wrapText="1"/>
    </xf>
    <xf numFmtId="41" fontId="3" fillId="0" borderId="0" xfId="2" applyNumberFormat="1" applyFont="1" applyFill="1" applyAlignment="1">
      <alignment vertical="center" wrapText="1"/>
    </xf>
    <xf numFmtId="0" fontId="3" fillId="0" borderId="0" xfId="2" applyFont="1" applyFill="1" applyAlignment="1">
      <alignment vertical="center" wrapText="1"/>
    </xf>
    <xf numFmtId="0" fontId="3" fillId="0" borderId="0" xfId="2" applyFont="1" applyFill="1" applyBorder="1" applyAlignment="1">
      <alignment horizontal="center"/>
    </xf>
    <xf numFmtId="0" fontId="3" fillId="0" borderId="0" xfId="2" applyFont="1" applyFill="1" applyBorder="1" applyAlignment="1">
      <alignment horizontal="center"/>
    </xf>
    <xf numFmtId="41" fontId="3" fillId="0" borderId="0" xfId="2" applyNumberFormat="1" applyFont="1" applyFill="1" applyAlignment="1"/>
    <xf numFmtId="0" fontId="3" fillId="0" borderId="0" xfId="2" applyFont="1" applyFill="1" applyAlignment="1"/>
    <xf numFmtId="0" fontId="3" fillId="0" borderId="0" xfId="6" applyFont="1" applyFill="1" applyAlignment="1">
      <alignment vertical="center"/>
    </xf>
    <xf numFmtId="3" fontId="3" fillId="0" borderId="1" xfId="6" applyNumberFormat="1" applyFont="1" applyFill="1" applyBorder="1" applyAlignment="1">
      <alignment horizontal="center" vertical="center"/>
    </xf>
    <xf numFmtId="0" fontId="3" fillId="0" borderId="1" xfId="7" applyFont="1" applyFill="1" applyBorder="1" applyAlignment="1" applyProtection="1">
      <alignment horizontal="center" vertical="center" wrapText="1"/>
    </xf>
    <xf numFmtId="0" fontId="3" fillId="0" borderId="1" xfId="6" applyFont="1" applyFill="1" applyBorder="1" applyAlignment="1">
      <alignment horizontal="center" vertical="center" wrapText="1"/>
    </xf>
    <xf numFmtId="164" fontId="3" fillId="0" borderId="1" xfId="8" applyNumberFormat="1" applyFont="1" applyFill="1" applyBorder="1" applyAlignment="1" applyProtection="1">
      <alignment horizontal="center" vertical="center" wrapText="1"/>
    </xf>
    <xf numFmtId="3" fontId="3" fillId="0" borderId="1" xfId="6" applyNumberFormat="1" applyFont="1" applyFill="1" applyBorder="1" applyAlignment="1">
      <alignment horizontal="center" vertical="center" wrapText="1"/>
    </xf>
    <xf numFmtId="3" fontId="3" fillId="0" borderId="0" xfId="6" applyNumberFormat="1" applyFont="1" applyFill="1" applyBorder="1" applyAlignment="1">
      <alignment horizontal="center" vertical="center" wrapText="1"/>
    </xf>
    <xf numFmtId="41" fontId="3" fillId="0" borderId="0" xfId="6" applyNumberFormat="1" applyFont="1" applyFill="1" applyBorder="1" applyAlignment="1">
      <alignment horizontal="center" vertical="center" wrapText="1"/>
    </xf>
    <xf numFmtId="0" fontId="3" fillId="0" borderId="1" xfId="6" applyFont="1" applyFill="1" applyBorder="1" applyAlignment="1">
      <alignment horizontal="center" vertical="center" wrapText="1"/>
    </xf>
    <xf numFmtId="167" fontId="3" fillId="0" borderId="1" xfId="7" applyNumberFormat="1" applyFont="1" applyFill="1" applyBorder="1" applyAlignment="1" applyProtection="1">
      <alignment horizontal="center" vertical="center" wrapText="1"/>
    </xf>
    <xf numFmtId="3" fontId="3" fillId="0" borderId="1" xfId="6" applyNumberFormat="1" applyFont="1" applyFill="1" applyBorder="1" applyAlignment="1">
      <alignment horizontal="center" vertical="center"/>
    </xf>
    <xf numFmtId="0" fontId="3" fillId="0" borderId="1" xfId="7" applyFont="1" applyFill="1" applyBorder="1" applyAlignment="1" applyProtection="1">
      <alignment horizontal="center" vertical="center" wrapText="1"/>
    </xf>
    <xf numFmtId="164" fontId="3" fillId="0" borderId="1" xfId="8" applyNumberFormat="1" applyFont="1" applyFill="1" applyBorder="1" applyAlignment="1" applyProtection="1">
      <alignment horizontal="center" vertical="center" wrapText="1"/>
    </xf>
    <xf numFmtId="3" fontId="3" fillId="0" borderId="1" xfId="6" applyNumberFormat="1" applyFont="1" applyFill="1" applyBorder="1" applyAlignment="1">
      <alignment horizontal="center" vertical="center" wrapText="1"/>
    </xf>
    <xf numFmtId="0" fontId="22" fillId="0" borderId="0" xfId="6" applyFont="1" applyFill="1" applyAlignment="1">
      <alignment horizontal="center" vertical="center"/>
    </xf>
    <xf numFmtId="0" fontId="23" fillId="0" borderId="0" xfId="6" applyFont="1" applyFill="1" applyAlignment="1">
      <alignment vertical="center"/>
    </xf>
    <xf numFmtId="0" fontId="4" fillId="0" borderId="1" xfId="6" applyFont="1" applyFill="1" applyBorder="1" applyAlignment="1">
      <alignment vertical="center" wrapText="1"/>
    </xf>
    <xf numFmtId="0" fontId="4" fillId="0" borderId="1" xfId="6" applyFont="1" applyFill="1" applyBorder="1" applyAlignment="1">
      <alignment horizontal="center" vertical="center" wrapText="1"/>
    </xf>
    <xf numFmtId="168" fontId="4" fillId="0" borderId="1" xfId="8" applyNumberFormat="1" applyFont="1" applyFill="1" applyBorder="1" applyAlignment="1">
      <alignment horizontal="center" vertical="center" wrapText="1"/>
    </xf>
    <xf numFmtId="168" fontId="4" fillId="0" borderId="1" xfId="8" applyNumberFormat="1" applyFont="1" applyFill="1" applyBorder="1" applyAlignment="1">
      <alignment horizontal="center" vertical="center"/>
    </xf>
    <xf numFmtId="41" fontId="4" fillId="0" borderId="3" xfId="8" applyNumberFormat="1" applyFont="1" applyFill="1" applyBorder="1" applyAlignment="1">
      <alignment horizontal="center" vertical="center"/>
    </xf>
    <xf numFmtId="41" fontId="23" fillId="0" borderId="0" xfId="8" applyNumberFormat="1" applyFont="1" applyFill="1" applyBorder="1" applyAlignment="1">
      <alignment horizontal="center" vertical="center"/>
    </xf>
    <xf numFmtId="0" fontId="24" fillId="0" borderId="0" xfId="6" applyFont="1" applyFill="1" applyAlignment="1">
      <alignment horizontal="center" vertical="center"/>
    </xf>
    <xf numFmtId="0" fontId="4" fillId="0" borderId="1" xfId="6" applyFont="1" applyFill="1" applyBorder="1" applyAlignment="1">
      <alignment horizontal="center" vertical="center"/>
    </xf>
    <xf numFmtId="168" fontId="4" fillId="0" borderId="1" xfId="6" applyNumberFormat="1" applyFont="1" applyFill="1" applyBorder="1" applyAlignment="1">
      <alignment horizontal="center" vertical="center" wrapText="1"/>
    </xf>
    <xf numFmtId="41" fontId="4" fillId="0" borderId="1" xfId="8" applyNumberFormat="1" applyFont="1" applyFill="1" applyBorder="1" applyAlignment="1">
      <alignment horizontal="center" vertical="center"/>
    </xf>
    <xf numFmtId="164" fontId="4" fillId="0" borderId="1" xfId="8" applyNumberFormat="1" applyFont="1" applyFill="1" applyBorder="1" applyAlignment="1">
      <alignment vertical="center"/>
    </xf>
    <xf numFmtId="41" fontId="4" fillId="0" borderId="4" xfId="8" applyNumberFormat="1" applyFont="1" applyFill="1" applyBorder="1" applyAlignment="1">
      <alignment horizontal="center" vertical="center"/>
    </xf>
    <xf numFmtId="164" fontId="3" fillId="0" borderId="1" xfId="8" applyNumberFormat="1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horizontal="left" vertical="center" shrinkToFit="1"/>
    </xf>
    <xf numFmtId="0" fontId="25" fillId="4" borderId="1" xfId="0" applyFont="1" applyFill="1" applyBorder="1">
      <alignment horizontal="center" vertical="center"/>
    </xf>
    <xf numFmtId="1" fontId="25" fillId="4" borderId="1" xfId="0" applyNumberFormat="1" applyFont="1" applyFill="1" applyBorder="1">
      <alignment horizontal="center" vertical="center"/>
    </xf>
    <xf numFmtId="41" fontId="4" fillId="0" borderId="3" xfId="8" applyNumberFormat="1" applyFont="1" applyFill="1" applyBorder="1" applyAlignment="1">
      <alignment vertical="center"/>
    </xf>
    <xf numFmtId="0" fontId="0" fillId="0" borderId="1" xfId="0" applyBorder="1">
      <alignment horizontal="center" vertical="center"/>
    </xf>
    <xf numFmtId="0" fontId="3" fillId="0" borderId="1" xfId="6" applyFont="1" applyFill="1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1" fontId="0" fillId="0" borderId="1" xfId="0" applyNumberFormat="1" applyBorder="1">
      <alignment horizontal="center" vertical="center"/>
    </xf>
    <xf numFmtId="169" fontId="4" fillId="0" borderId="0" xfId="8" applyNumberFormat="1" applyFont="1" applyFill="1" applyAlignment="1">
      <alignment vertical="center"/>
    </xf>
    <xf numFmtId="164" fontId="4" fillId="0" borderId="0" xfId="8" applyNumberFormat="1" applyFont="1" applyFill="1" applyAlignment="1">
      <alignment vertical="center"/>
    </xf>
    <xf numFmtId="41" fontId="4" fillId="0" borderId="1" xfId="8" applyNumberFormat="1" applyFont="1" applyFill="1" applyBorder="1" applyAlignment="1">
      <alignment vertical="center"/>
    </xf>
    <xf numFmtId="0" fontId="4" fillId="0" borderId="0" xfId="6" applyFont="1" applyFill="1" applyAlignment="1">
      <alignment vertical="center"/>
    </xf>
    <xf numFmtId="0" fontId="4" fillId="0" borderId="0" xfId="6" applyFont="1" applyFill="1" applyAlignment="1">
      <alignment horizontal="center" vertical="center"/>
    </xf>
    <xf numFmtId="169" fontId="4" fillId="0" borderId="0" xfId="6" applyNumberFormat="1" applyFont="1" applyFill="1" applyAlignment="1">
      <alignment horizontal="center" vertical="center"/>
    </xf>
    <xf numFmtId="167" fontId="4" fillId="0" borderId="0" xfId="8" applyNumberFormat="1" applyFont="1" applyFill="1" applyAlignment="1">
      <alignment vertical="center"/>
    </xf>
    <xf numFmtId="41" fontId="4" fillId="0" borderId="0" xfId="8" applyNumberFormat="1" applyFont="1" applyFill="1" applyAlignment="1">
      <alignment vertical="center"/>
    </xf>
    <xf numFmtId="0" fontId="25" fillId="0" borderId="0" xfId="6" applyFont="1" applyFill="1" applyBorder="1" applyAlignment="1">
      <alignment horizontal="center" vertical="center"/>
    </xf>
    <xf numFmtId="0" fontId="25" fillId="0" borderId="0" xfId="6" applyFont="1" applyFill="1" applyAlignment="1">
      <alignment vertical="center"/>
    </xf>
    <xf numFmtId="0" fontId="26" fillId="0" borderId="0" xfId="6" applyFont="1" applyFill="1" applyAlignment="1">
      <alignment vertical="center" wrapText="1"/>
    </xf>
    <xf numFmtId="0" fontId="25" fillId="0" borderId="0" xfId="6" applyFont="1" applyFill="1" applyBorder="1" applyAlignment="1">
      <alignment horizontal="center" vertical="center"/>
    </xf>
    <xf numFmtId="0" fontId="25" fillId="0" borderId="0" xfId="6" applyFont="1" applyFill="1" applyBorder="1" applyAlignment="1">
      <alignment vertical="center"/>
    </xf>
    <xf numFmtId="0" fontId="25" fillId="0" borderId="0" xfId="6" applyFont="1" applyFill="1" applyAlignment="1">
      <alignment horizontal="center" vertical="center"/>
    </xf>
    <xf numFmtId="0" fontId="25" fillId="0" borderId="0" xfId="6" applyFont="1" applyFill="1" applyAlignment="1">
      <alignment horizontal="center" vertical="center"/>
    </xf>
    <xf numFmtId="0" fontId="25" fillId="0" borderId="0" xfId="6" applyFont="1" applyFill="1" applyAlignment="1"/>
    <xf numFmtId="0" fontId="25" fillId="0" borderId="0" xfId="6" applyFont="1" applyFill="1" applyAlignment="1">
      <alignment horizontal="center"/>
    </xf>
    <xf numFmtId="0" fontId="26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horizontal="center"/>
    </xf>
    <xf numFmtId="0" fontId="9" fillId="0" borderId="0" xfId="6" applyFont="1" applyFill="1"/>
    <xf numFmtId="41" fontId="9" fillId="0" borderId="0" xfId="6" applyNumberFormat="1" applyFont="1" applyFill="1"/>
    <xf numFmtId="0" fontId="27" fillId="0" borderId="0" xfId="6" applyFont="1" applyFill="1" applyAlignment="1">
      <alignment horizontal="center" vertical="center" wrapText="1"/>
    </xf>
    <xf numFmtId="0" fontId="25" fillId="0" borderId="0" xfId="6" applyFont="1" applyFill="1" applyAlignment="1">
      <alignment horizontal="center" vertical="justify" wrapText="1"/>
    </xf>
    <xf numFmtId="0" fontId="25" fillId="0" borderId="0" xfId="6" applyFont="1" applyFill="1" applyAlignment="1">
      <alignment horizontal="center" vertical="justify"/>
    </xf>
    <xf numFmtId="0" fontId="25" fillId="0" borderId="0" xfId="6" applyFont="1" applyFill="1" applyAlignment="1">
      <alignment horizontal="left"/>
    </xf>
    <xf numFmtId="0" fontId="25" fillId="0" borderId="0" xfId="6" applyFont="1" applyFill="1" applyAlignment="1">
      <alignment horizontal="center"/>
    </xf>
    <xf numFmtId="0" fontId="25" fillId="0" borderId="0" xfId="6" applyFont="1" applyFill="1" applyAlignment="1">
      <alignment horizontal="left" vertical="center"/>
    </xf>
    <xf numFmtId="0" fontId="26" fillId="0" borderId="0" xfId="6" applyFont="1" applyFill="1" applyAlignment="1">
      <alignment horizontal="left" vertical="center" wrapText="1"/>
    </xf>
    <xf numFmtId="164" fontId="4" fillId="0" borderId="1" xfId="8" applyNumberFormat="1" applyFont="1" applyFill="1" applyBorder="1" applyAlignment="1">
      <alignment horizontal="center" vertical="center"/>
    </xf>
    <xf numFmtId="167" fontId="4" fillId="0" borderId="1" xfId="8" applyNumberFormat="1" applyFont="1" applyFill="1" applyBorder="1" applyAlignment="1">
      <alignment horizontal="center" vertical="center"/>
    </xf>
    <xf numFmtId="0" fontId="3" fillId="0" borderId="1" xfId="6" applyFont="1" applyFill="1" applyBorder="1" applyAlignment="1">
      <alignment horizontal="center" vertical="center"/>
    </xf>
    <xf numFmtId="41" fontId="4" fillId="0" borderId="1" xfId="8" applyNumberFormat="1" applyFont="1" applyFill="1" applyBorder="1" applyAlignment="1">
      <alignment horizontal="center" vertical="center" wrapText="1"/>
    </xf>
    <xf numFmtId="0" fontId="4" fillId="0" borderId="0" xfId="6" applyFont="1" applyFill="1"/>
    <xf numFmtId="0" fontId="3" fillId="0" borderId="0" xfId="6" applyFont="1" applyFill="1" applyBorder="1" applyAlignment="1">
      <alignment vertical="center"/>
    </xf>
    <xf numFmtId="0" fontId="28" fillId="0" borderId="0" xfId="6" applyFont="1" applyFill="1" applyAlignment="1">
      <alignment vertical="center" wrapText="1"/>
    </xf>
    <xf numFmtId="0" fontId="3" fillId="0" borderId="0" xfId="6" applyFont="1" applyFill="1" applyAlignment="1"/>
    <xf numFmtId="0" fontId="3" fillId="0" borderId="0" xfId="6" applyFont="1" applyFill="1" applyAlignment="1">
      <alignment horizontal="center" vertical="center"/>
    </xf>
    <xf numFmtId="41" fontId="4" fillId="0" borderId="0" xfId="6" applyNumberFormat="1" applyFont="1" applyFill="1"/>
    <xf numFmtId="0" fontId="29" fillId="0" borderId="0" xfId="6" applyFont="1" applyFill="1" applyAlignment="1">
      <alignment vertical="center" wrapText="1"/>
    </xf>
    <xf numFmtId="0" fontId="27" fillId="0" borderId="0" xfId="6" applyFont="1" applyFill="1" applyAlignment="1">
      <alignment vertical="center" wrapText="1"/>
    </xf>
    <xf numFmtId="0" fontId="25" fillId="0" borderId="0" xfId="6" applyFont="1" applyFill="1" applyAlignment="1">
      <alignment vertical="justify"/>
    </xf>
    <xf numFmtId="0" fontId="3" fillId="5" borderId="0" xfId="7" applyFont="1" applyFill="1" applyBorder="1" applyAlignment="1" applyProtection="1">
      <alignment horizontal="center" vertical="center"/>
    </xf>
    <xf numFmtId="0" fontId="3" fillId="5" borderId="0" xfId="2" applyFont="1" applyFill="1" applyBorder="1" applyAlignment="1">
      <alignment horizontal="center" vertical="center" wrapText="1"/>
    </xf>
    <xf numFmtId="0" fontId="3" fillId="5" borderId="0" xfId="2" applyFont="1" applyFill="1" applyBorder="1" applyAlignment="1">
      <alignment horizontal="center"/>
    </xf>
    <xf numFmtId="3" fontId="3" fillId="5" borderId="1" xfId="6" applyNumberFormat="1" applyFont="1" applyFill="1" applyBorder="1" applyAlignment="1">
      <alignment horizontal="center" vertical="center"/>
    </xf>
    <xf numFmtId="0" fontId="3" fillId="5" borderId="1" xfId="7" applyFont="1" applyFill="1" applyBorder="1" applyAlignment="1" applyProtection="1">
      <alignment horizontal="center" vertical="center" wrapText="1"/>
    </xf>
    <xf numFmtId="0" fontId="3" fillId="5" borderId="1" xfId="6" applyFont="1" applyFill="1" applyBorder="1" applyAlignment="1">
      <alignment horizontal="center" vertical="center" wrapText="1"/>
    </xf>
    <xf numFmtId="3" fontId="3" fillId="5" borderId="1" xfId="6" applyNumberFormat="1" applyFont="1" applyFill="1" applyBorder="1" applyAlignment="1">
      <alignment horizontal="center" vertical="center" wrapText="1"/>
    </xf>
    <xf numFmtId="0" fontId="3" fillId="5" borderId="1" xfId="6" applyFont="1" applyFill="1" applyBorder="1" applyAlignment="1">
      <alignment horizontal="center" vertical="center" wrapText="1"/>
    </xf>
    <xf numFmtId="167" fontId="3" fillId="5" borderId="1" xfId="7" applyNumberFormat="1" applyFont="1" applyFill="1" applyBorder="1" applyAlignment="1" applyProtection="1">
      <alignment horizontal="center" vertical="center" wrapText="1"/>
    </xf>
    <xf numFmtId="3" fontId="3" fillId="5" borderId="1" xfId="6" applyNumberFormat="1" applyFont="1" applyFill="1" applyBorder="1" applyAlignment="1">
      <alignment horizontal="center" vertical="center"/>
    </xf>
    <xf numFmtId="0" fontId="3" fillId="5" borderId="1" xfId="7" applyFont="1" applyFill="1" applyBorder="1" applyAlignment="1" applyProtection="1">
      <alignment horizontal="center" vertical="center" wrapText="1"/>
    </xf>
    <xf numFmtId="3" fontId="3" fillId="5" borderId="1" xfId="6" applyNumberFormat="1" applyFont="1" applyFill="1" applyBorder="1" applyAlignment="1">
      <alignment horizontal="center" vertical="center" wrapText="1"/>
    </xf>
    <xf numFmtId="0" fontId="25" fillId="5" borderId="1" xfId="0" applyFont="1" applyFill="1" applyBorder="1" applyAlignment="1">
      <alignment horizontal="left" vertical="center" shrinkToFit="1"/>
    </xf>
    <xf numFmtId="0" fontId="25" fillId="5" borderId="1" xfId="0" applyFont="1" applyFill="1" applyBorder="1">
      <alignment horizontal="center" vertical="center"/>
    </xf>
    <xf numFmtId="3" fontId="3" fillId="5" borderId="1" xfId="8" applyNumberFormat="1" applyFont="1" applyFill="1" applyBorder="1" applyAlignment="1">
      <alignment horizontal="center" vertical="center"/>
    </xf>
    <xf numFmtId="41" fontId="4" fillId="5" borderId="1" xfId="8" applyNumberFormat="1" applyFont="1" applyFill="1" applyBorder="1" applyAlignment="1">
      <alignment vertical="center" wrapText="1"/>
    </xf>
    <xf numFmtId="0" fontId="4" fillId="5" borderId="1" xfId="6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 shrinkToFit="1"/>
    </xf>
    <xf numFmtId="0" fontId="0" fillId="5" borderId="1" xfId="0" applyFill="1" applyBorder="1">
      <alignment horizontal="center" vertical="center"/>
    </xf>
    <xf numFmtId="3" fontId="4" fillId="5" borderId="1" xfId="8" applyNumberFormat="1" applyFont="1" applyFill="1" applyBorder="1" applyAlignment="1">
      <alignment horizontal="center" vertical="center"/>
    </xf>
    <xf numFmtId="0" fontId="30" fillId="0" borderId="0" xfId="6" applyFont="1" applyFill="1" applyAlignment="1">
      <alignment vertical="center"/>
    </xf>
    <xf numFmtId="0" fontId="3" fillId="5" borderId="1" xfId="6" applyFont="1" applyFill="1" applyBorder="1" applyAlignment="1">
      <alignment horizontal="center" vertical="center"/>
    </xf>
    <xf numFmtId="4" fontId="4" fillId="5" borderId="1" xfId="8" applyNumberFormat="1" applyFont="1" applyFill="1" applyBorder="1" applyAlignment="1">
      <alignment horizontal="center" vertical="center"/>
    </xf>
    <xf numFmtId="41" fontId="4" fillId="5" borderId="4" xfId="8" applyNumberFormat="1" applyFont="1" applyFill="1" applyBorder="1" applyAlignment="1">
      <alignment vertical="center" wrapText="1"/>
    </xf>
    <xf numFmtId="168" fontId="4" fillId="5" borderId="1" xfId="8" applyNumberFormat="1" applyFont="1" applyFill="1" applyBorder="1" applyAlignment="1">
      <alignment horizontal="center" vertical="center"/>
    </xf>
    <xf numFmtId="0" fontId="31" fillId="5" borderId="1" xfId="0" applyFont="1" applyFill="1" applyBorder="1" applyAlignment="1">
      <alignment horizontal="left" vertical="center" shrinkToFit="1"/>
    </xf>
    <xf numFmtId="0" fontId="31" fillId="5" borderId="1" xfId="0" applyFont="1" applyFill="1" applyBorder="1">
      <alignment horizontal="center" vertical="center"/>
    </xf>
    <xf numFmtId="1" fontId="0" fillId="5" borderId="1" xfId="0" applyNumberFormat="1" applyFill="1" applyBorder="1">
      <alignment horizontal="center" vertical="center"/>
    </xf>
    <xf numFmtId="0" fontId="32" fillId="5" borderId="1" xfId="0" applyFont="1" applyFill="1" applyBorder="1" applyAlignment="1">
      <alignment horizontal="left" vertical="center" shrinkToFit="1"/>
    </xf>
    <xf numFmtId="0" fontId="32" fillId="5" borderId="1" xfId="0" applyFont="1" applyFill="1" applyBorder="1">
      <alignment horizontal="center" vertical="center"/>
    </xf>
    <xf numFmtId="0" fontId="33" fillId="5" borderId="1" xfId="0" applyFont="1" applyFill="1" applyBorder="1">
      <alignment horizontal="center" vertical="center"/>
    </xf>
    <xf numFmtId="1" fontId="33" fillId="5" borderId="1" xfId="0" applyNumberFormat="1" applyFont="1" applyFill="1" applyBorder="1">
      <alignment horizontal="center" vertical="center"/>
    </xf>
    <xf numFmtId="3" fontId="34" fillId="5" borderId="1" xfId="8" applyNumberFormat="1" applyFont="1" applyFill="1" applyBorder="1" applyAlignment="1">
      <alignment horizontal="center" vertical="center"/>
    </xf>
    <xf numFmtId="0" fontId="33" fillId="5" borderId="1" xfId="0" applyFont="1" applyFill="1" applyBorder="1" applyAlignment="1">
      <alignment horizontal="left" vertical="center" shrinkToFit="1"/>
    </xf>
    <xf numFmtId="3" fontId="4" fillId="0" borderId="1" xfId="8" applyNumberFormat="1" applyFont="1" applyFill="1" applyBorder="1" applyAlignment="1">
      <alignment horizontal="center" vertical="center"/>
    </xf>
    <xf numFmtId="41" fontId="4" fillId="0" borderId="4" xfId="8" applyNumberFormat="1" applyFont="1" applyFill="1" applyBorder="1" applyAlignment="1">
      <alignment vertical="center" wrapText="1"/>
    </xf>
    <xf numFmtId="0" fontId="35" fillId="0" borderId="0" xfId="6" applyFont="1" applyFill="1" applyAlignment="1">
      <alignment vertical="center"/>
    </xf>
    <xf numFmtId="41" fontId="3" fillId="0" borderId="1" xfId="8" applyNumberFormat="1" applyFont="1" applyFill="1" applyBorder="1" applyAlignment="1">
      <alignment horizontal="center" vertical="center"/>
    </xf>
    <xf numFmtId="164" fontId="3" fillId="0" borderId="1" xfId="8" applyNumberFormat="1" applyFont="1" applyFill="1" applyBorder="1" applyAlignment="1">
      <alignment vertical="center"/>
    </xf>
    <xf numFmtId="41" fontId="35" fillId="0" borderId="0" xfId="8" applyNumberFormat="1" applyFont="1" applyFill="1" applyBorder="1" applyAlignment="1">
      <alignment horizontal="center" vertical="center"/>
    </xf>
    <xf numFmtId="0" fontId="4" fillId="5" borderId="3" xfId="6" applyFont="1" applyFill="1" applyBorder="1" applyAlignment="1">
      <alignment horizontal="center" vertical="center"/>
    </xf>
    <xf numFmtId="3" fontId="4" fillId="5" borderId="3" xfId="8" applyNumberFormat="1" applyFont="1" applyFill="1" applyBorder="1" applyAlignment="1">
      <alignment horizontal="center" vertical="center"/>
    </xf>
    <xf numFmtId="0" fontId="0" fillId="5" borderId="3" xfId="0" applyFill="1" applyBorder="1">
      <alignment horizontal="center" vertical="center"/>
    </xf>
    <xf numFmtId="3" fontId="34" fillId="5" borderId="3" xfId="8" applyNumberFormat="1" applyFont="1" applyFill="1" applyBorder="1" applyAlignment="1">
      <alignment horizontal="center" vertical="center"/>
    </xf>
    <xf numFmtId="168" fontId="4" fillId="5" borderId="3" xfId="8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5" borderId="1" xfId="0" applyFill="1" applyBorder="1" applyAlignment="1">
      <alignment horizontal="center" vertical="center" shrinkToFit="1"/>
    </xf>
    <xf numFmtId="0" fontId="4" fillId="0" borderId="3" xfId="6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shrinkToFit="1"/>
    </xf>
    <xf numFmtId="3" fontId="4" fillId="0" borderId="3" xfId="8" applyNumberFormat="1" applyFont="1" applyFill="1" applyBorder="1" applyAlignment="1">
      <alignment horizontal="center" vertical="center"/>
    </xf>
    <xf numFmtId="0" fontId="0" fillId="0" borderId="3" xfId="0" applyBorder="1">
      <alignment horizontal="center" vertical="center"/>
    </xf>
    <xf numFmtId="170" fontId="4" fillId="5" borderId="3" xfId="8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shrinkToFit="1"/>
    </xf>
    <xf numFmtId="170" fontId="4" fillId="0" borderId="3" xfId="8" applyNumberFormat="1" applyFont="1" applyFill="1" applyBorder="1" applyAlignment="1">
      <alignment horizontal="center" vertical="center"/>
    </xf>
    <xf numFmtId="0" fontId="25" fillId="5" borderId="3" xfId="0" applyFont="1" applyFill="1" applyBorder="1" applyAlignment="1">
      <alignment horizontal="left" vertical="center" shrinkToFit="1"/>
    </xf>
    <xf numFmtId="1" fontId="36" fillId="5" borderId="3" xfId="0" applyNumberFormat="1" applyFont="1" applyFill="1" applyBorder="1">
      <alignment horizontal="center" vertical="center"/>
    </xf>
    <xf numFmtId="1" fontId="36" fillId="0" borderId="3" xfId="0" applyNumberFormat="1" applyFont="1" applyBorder="1">
      <alignment horizontal="center" vertical="center"/>
    </xf>
    <xf numFmtId="0" fontId="4" fillId="5" borderId="1" xfId="6" applyFont="1" applyFill="1" applyBorder="1" applyAlignment="1">
      <alignment vertical="center" wrapText="1"/>
    </xf>
    <xf numFmtId="1" fontId="36" fillId="5" borderId="1" xfId="0" applyNumberFormat="1" applyFont="1" applyFill="1" applyBorder="1">
      <alignment horizontal="center" vertical="center"/>
    </xf>
    <xf numFmtId="0" fontId="4" fillId="5" borderId="0" xfId="6" applyFont="1" applyFill="1" applyAlignment="1">
      <alignment vertical="center"/>
    </xf>
    <xf numFmtId="0" fontId="4" fillId="5" borderId="0" xfId="6" applyFont="1" applyFill="1" applyAlignment="1">
      <alignment horizontal="center" vertical="center"/>
    </xf>
    <xf numFmtId="169" fontId="4" fillId="5" borderId="0" xfId="6" applyNumberFormat="1" applyFont="1" applyFill="1" applyAlignment="1">
      <alignment horizontal="center" vertical="center"/>
    </xf>
    <xf numFmtId="167" fontId="4" fillId="5" borderId="0" xfId="8" applyNumberFormat="1" applyFont="1" applyFill="1" applyAlignment="1">
      <alignment vertical="center"/>
    </xf>
    <xf numFmtId="169" fontId="4" fillId="5" borderId="0" xfId="8" applyNumberFormat="1" applyFont="1" applyFill="1" applyAlignment="1">
      <alignment vertical="center"/>
    </xf>
    <xf numFmtId="0" fontId="25" fillId="5" borderId="0" xfId="6" applyFont="1" applyFill="1" applyBorder="1" applyAlignment="1">
      <alignment horizontal="center" vertical="center"/>
    </xf>
    <xf numFmtId="0" fontId="25" fillId="5" borderId="0" xfId="6" applyFont="1" applyFill="1" applyAlignment="1">
      <alignment vertical="center"/>
    </xf>
    <xf numFmtId="0" fontId="26" fillId="5" borderId="0" xfId="6" applyFont="1" applyFill="1" applyAlignment="1">
      <alignment vertical="center" wrapText="1"/>
    </xf>
    <xf numFmtId="0" fontId="25" fillId="5" borderId="0" xfId="6" applyFont="1" applyFill="1" applyBorder="1" applyAlignment="1">
      <alignment horizontal="center" vertical="center"/>
    </xf>
    <xf numFmtId="0" fontId="25" fillId="5" borderId="0" xfId="6" applyFont="1" applyFill="1" applyBorder="1" applyAlignment="1">
      <alignment vertical="center"/>
    </xf>
    <xf numFmtId="0" fontId="25" fillId="5" borderId="0" xfId="6" applyFont="1" applyFill="1" applyAlignment="1">
      <alignment horizontal="center" vertical="center"/>
    </xf>
    <xf numFmtId="0" fontId="25" fillId="5" borderId="0" xfId="6" applyFont="1" applyFill="1" applyAlignment="1">
      <alignment horizontal="center" vertical="center"/>
    </xf>
    <xf numFmtId="0" fontId="25" fillId="5" borderId="0" xfId="6" applyFont="1" applyFill="1" applyAlignment="1"/>
    <xf numFmtId="0" fontId="25" fillId="5" borderId="0" xfId="6" applyFont="1" applyFill="1" applyAlignment="1">
      <alignment horizontal="center"/>
    </xf>
    <xf numFmtId="0" fontId="26" fillId="5" borderId="0" xfId="6" applyFont="1" applyFill="1" applyAlignment="1">
      <alignment horizontal="center" vertical="center" wrapText="1"/>
    </xf>
    <xf numFmtId="0" fontId="9" fillId="5" borderId="0" xfId="6" applyFont="1" applyFill="1" applyAlignment="1">
      <alignment horizontal="center"/>
    </xf>
    <xf numFmtId="0" fontId="9" fillId="5" borderId="0" xfId="6" applyFont="1" applyFill="1"/>
    <xf numFmtId="41" fontId="9" fillId="5" borderId="0" xfId="6" applyNumberFormat="1" applyFont="1" applyFill="1"/>
    <xf numFmtId="0" fontId="27" fillId="5" borderId="0" xfId="6" applyFont="1" applyFill="1" applyAlignment="1">
      <alignment horizontal="center" vertical="center" wrapText="1"/>
    </xf>
    <xf numFmtId="0" fontId="25" fillId="5" borderId="0" xfId="6" applyFont="1" applyFill="1" applyAlignment="1">
      <alignment horizontal="center" vertical="justify" wrapText="1"/>
    </xf>
    <xf numFmtId="0" fontId="25" fillId="5" borderId="0" xfId="6" applyFont="1" applyFill="1" applyAlignment="1">
      <alignment horizontal="center" vertical="justify"/>
    </xf>
    <xf numFmtId="0" fontId="25" fillId="5" borderId="0" xfId="6" applyFont="1" applyFill="1" applyAlignment="1">
      <alignment horizontal="left"/>
    </xf>
    <xf numFmtId="0" fontId="25" fillId="5" borderId="0" xfId="6" applyFont="1" applyFill="1" applyAlignment="1">
      <alignment horizontal="center"/>
    </xf>
    <xf numFmtId="0" fontId="25" fillId="5" borderId="0" xfId="6" applyFont="1" applyFill="1" applyAlignment="1">
      <alignment horizontal="left" vertical="center"/>
    </xf>
    <xf numFmtId="0" fontId="26" fillId="5" borderId="0" xfId="6" applyFont="1" applyFill="1" applyAlignment="1">
      <alignment horizontal="left" vertical="center" wrapText="1"/>
    </xf>
    <xf numFmtId="3" fontId="3" fillId="0" borderId="1" xfId="8" applyNumberFormat="1" applyFont="1" applyFill="1" applyBorder="1" applyAlignment="1">
      <alignment horizontal="center" vertical="center"/>
    </xf>
    <xf numFmtId="41" fontId="4" fillId="0" borderId="1" xfId="8" applyNumberFormat="1" applyFont="1" applyFill="1" applyBorder="1" applyAlignment="1">
      <alignment vertical="center" wrapText="1"/>
    </xf>
    <xf numFmtId="4" fontId="4" fillId="0" borderId="1" xfId="8" applyNumberFormat="1" applyFont="1" applyFill="1" applyBorder="1" applyAlignment="1">
      <alignment horizontal="center" vertical="center"/>
    </xf>
    <xf numFmtId="0" fontId="31" fillId="0" borderId="1" xfId="0" applyFont="1" applyBorder="1" applyAlignment="1">
      <alignment horizontal="left" vertical="center" shrinkToFit="1"/>
    </xf>
    <xf numFmtId="0" fontId="31" fillId="0" borderId="1" xfId="0" applyFont="1" applyBorder="1">
      <alignment horizontal="center" vertical="center"/>
    </xf>
    <xf numFmtId="0" fontId="32" fillId="0" borderId="1" xfId="0" applyFont="1" applyBorder="1" applyAlignment="1">
      <alignment horizontal="left" vertical="center" shrinkToFit="1"/>
    </xf>
    <xf numFmtId="0" fontId="32" fillId="0" borderId="1" xfId="0" applyFont="1" applyBorder="1">
      <alignment horizontal="center" vertical="center"/>
    </xf>
    <xf numFmtId="0" fontId="33" fillId="0" borderId="1" xfId="0" applyFont="1" applyBorder="1">
      <alignment horizontal="center" vertical="center"/>
    </xf>
    <xf numFmtId="1" fontId="33" fillId="0" borderId="1" xfId="0" applyNumberFormat="1" applyFont="1" applyBorder="1">
      <alignment horizontal="center" vertical="center"/>
    </xf>
    <xf numFmtId="3" fontId="34" fillId="0" borderId="1" xfId="8" applyNumberFormat="1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left" vertical="center" shrinkToFit="1"/>
    </xf>
    <xf numFmtId="0" fontId="33" fillId="4" borderId="1" xfId="0" applyFont="1" applyFill="1" applyBorder="1">
      <alignment horizontal="center" vertical="center"/>
    </xf>
    <xf numFmtId="1" fontId="33" fillId="4" borderId="1" xfId="0" applyNumberFormat="1" applyFont="1" applyFill="1" applyBorder="1">
      <alignment horizontal="center" vertical="center"/>
    </xf>
    <xf numFmtId="0" fontId="25" fillId="0" borderId="1" xfId="0" applyFont="1" applyBorder="1">
      <alignment horizontal="center" vertical="center"/>
    </xf>
    <xf numFmtId="3" fontId="34" fillId="4" borderId="3" xfId="8" applyNumberFormat="1" applyFont="1" applyFill="1" applyBorder="1" applyAlignment="1">
      <alignment horizontal="center" vertical="center"/>
    </xf>
    <xf numFmtId="168" fontId="4" fillId="0" borderId="3" xfId="8" applyNumberFormat="1" applyFont="1" applyFill="1" applyBorder="1" applyAlignment="1">
      <alignment horizontal="center" vertical="center"/>
    </xf>
    <xf numFmtId="0" fontId="25" fillId="0" borderId="3" xfId="0" applyFont="1" applyBorder="1" applyAlignment="1">
      <alignment horizontal="left" vertical="center" shrinkToFit="1"/>
    </xf>
    <xf numFmtId="1" fontId="36" fillId="0" borderId="1" xfId="0" applyNumberFormat="1" applyFont="1" applyBorder="1">
      <alignment horizontal="center" vertical="center"/>
    </xf>
    <xf numFmtId="0" fontId="8" fillId="0" borderId="0" xfId="6" applyNumberFormat="1" applyFont="1" applyFill="1" applyAlignment="1" applyProtection="1">
      <alignment horizontal="center" vertical="center" wrapText="1"/>
      <protection hidden="1"/>
    </xf>
    <xf numFmtId="0" fontId="3" fillId="0" borderId="0" xfId="6" applyNumberFormat="1" applyFont="1" applyFill="1" applyAlignment="1" applyProtection="1">
      <alignment vertical="center" wrapText="1"/>
      <protection hidden="1"/>
    </xf>
    <xf numFmtId="0" fontId="8" fillId="0" borderId="0" xfId="9" applyFont="1" applyAlignment="1" applyProtection="1">
      <alignment horizontal="centerContinuous"/>
      <protection hidden="1"/>
    </xf>
    <xf numFmtId="0" fontId="8" fillId="0" borderId="0" xfId="9" applyFont="1" applyFill="1" applyAlignment="1" applyProtection="1">
      <alignment horizontal="centerContinuous"/>
      <protection hidden="1"/>
    </xf>
    <xf numFmtId="0" fontId="37" fillId="0" borderId="0" xfId="6" applyFont="1"/>
    <xf numFmtId="0" fontId="3" fillId="2" borderId="0" xfId="2" applyFont="1" applyFill="1" applyBorder="1" applyAlignment="1">
      <alignment vertical="center" wrapText="1"/>
    </xf>
    <xf numFmtId="0" fontId="3" fillId="2" borderId="0" xfId="2" applyFont="1" applyFill="1" applyBorder="1" applyAlignment="1">
      <alignment horizontal="center" vertical="center" wrapText="1"/>
    </xf>
    <xf numFmtId="41" fontId="3" fillId="2" borderId="0" xfId="2" applyNumberFormat="1" applyFont="1" applyFill="1" applyAlignment="1">
      <alignment vertical="center" wrapText="1"/>
    </xf>
    <xf numFmtId="0" fontId="3" fillId="2" borderId="0" xfId="2" applyFont="1" applyFill="1" applyAlignment="1">
      <alignment vertical="center" wrapText="1"/>
    </xf>
    <xf numFmtId="0" fontId="1" fillId="0" borderId="0" xfId="6"/>
    <xf numFmtId="0" fontId="3" fillId="2" borderId="0" xfId="2" applyFont="1" applyFill="1" applyBorder="1" applyAlignment="1"/>
    <xf numFmtId="41" fontId="3" fillId="2" borderId="0" xfId="2" applyNumberFormat="1" applyFont="1" applyFill="1" applyAlignment="1"/>
    <xf numFmtId="0" fontId="3" fillId="2" borderId="0" xfId="2" applyFont="1" applyFill="1" applyAlignment="1"/>
    <xf numFmtId="0" fontId="4" fillId="0" borderId="0" xfId="9" applyFont="1" applyAlignment="1" applyProtection="1">
      <alignment horizontal="center"/>
      <protection hidden="1"/>
    </xf>
    <xf numFmtId="0" fontId="4" fillId="0" borderId="0" xfId="9" applyFont="1" applyAlignment="1" applyProtection="1">
      <alignment horizontal="centerContinuous"/>
    </xf>
    <xf numFmtId="0" fontId="4" fillId="0" borderId="0" xfId="9" applyFont="1" applyAlignment="1" applyProtection="1">
      <alignment horizontal="centerContinuous"/>
      <protection hidden="1"/>
    </xf>
    <xf numFmtId="0" fontId="4" fillId="0" borderId="0" xfId="9" applyFont="1" applyFill="1" applyAlignment="1" applyProtection="1">
      <alignment horizontal="centerContinuous"/>
      <protection hidden="1"/>
    </xf>
    <xf numFmtId="0" fontId="4" fillId="0" borderId="0" xfId="6" applyFont="1"/>
    <xf numFmtId="0" fontId="25" fillId="0" borderId="2" xfId="6" applyFont="1" applyBorder="1" applyAlignment="1">
      <alignment horizontal="center"/>
    </xf>
    <xf numFmtId="0" fontId="25" fillId="0" borderId="0" xfId="6" applyFont="1" applyAlignment="1">
      <alignment horizontal="center"/>
    </xf>
    <xf numFmtId="0" fontId="25" fillId="0" borderId="5" xfId="6" applyFont="1" applyBorder="1" applyAlignment="1">
      <alignment horizontal="center"/>
    </xf>
    <xf numFmtId="0" fontId="25" fillId="0" borderId="5" xfId="6" applyFont="1" applyBorder="1"/>
    <xf numFmtId="0" fontId="0" fillId="0" borderId="5" xfId="6" applyFont="1" applyBorder="1" applyAlignment="1">
      <alignment horizontal="center"/>
    </xf>
    <xf numFmtId="164" fontId="25" fillId="0" borderId="5" xfId="6" applyNumberFormat="1" applyFont="1" applyBorder="1"/>
    <xf numFmtId="0" fontId="0" fillId="0" borderId="5" xfId="6" applyFont="1" applyBorder="1"/>
    <xf numFmtId="0" fontId="0" fillId="0" borderId="0" xfId="6" applyFont="1"/>
    <xf numFmtId="164" fontId="0" fillId="0" borderId="5" xfId="6" applyNumberFormat="1" applyFont="1" applyBorder="1"/>
    <xf numFmtId="0" fontId="25" fillId="0" borderId="0" xfId="6" applyFont="1"/>
    <xf numFmtId="0" fontId="38" fillId="0" borderId="5" xfId="6" applyFont="1" applyBorder="1" applyAlignment="1"/>
    <xf numFmtId="164" fontId="25" fillId="0" borderId="5" xfId="8" applyNumberFormat="1" applyFont="1" applyBorder="1" applyAlignment="1"/>
    <xf numFmtId="0" fontId="0" fillId="0" borderId="6" xfId="6" applyFont="1" applyBorder="1" applyAlignment="1">
      <alignment horizontal="center"/>
    </xf>
    <xf numFmtId="0" fontId="0" fillId="0" borderId="6" xfId="6" applyFont="1" applyBorder="1"/>
    <xf numFmtId="0" fontId="38" fillId="0" borderId="6" xfId="6" applyFont="1" applyBorder="1" applyAlignment="1"/>
    <xf numFmtId="0" fontId="25" fillId="0" borderId="7" xfId="6" applyFont="1" applyBorder="1" applyAlignment="1">
      <alignment horizontal="center" vertical="center"/>
    </xf>
    <xf numFmtId="0" fontId="25" fillId="0" borderId="8" xfId="6" applyFont="1" applyBorder="1" applyAlignment="1">
      <alignment horizontal="center" vertical="center"/>
    </xf>
    <xf numFmtId="0" fontId="25" fillId="0" borderId="9" xfId="6" applyFont="1" applyBorder="1" applyAlignment="1">
      <alignment horizontal="center" vertical="center"/>
    </xf>
    <xf numFmtId="3" fontId="25" fillId="0" borderId="1" xfId="8" applyNumberFormat="1" applyFont="1" applyBorder="1" applyAlignment="1">
      <alignment horizontal="right" vertical="center"/>
    </xf>
    <xf numFmtId="164" fontId="25" fillId="0" borderId="1" xfId="8" applyNumberFormat="1" applyFont="1" applyBorder="1" applyAlignment="1">
      <alignment horizontal="right" vertical="center"/>
    </xf>
    <xf numFmtId="164" fontId="38" fillId="0" borderId="1" xfId="6" applyNumberFormat="1" applyFont="1" applyBorder="1" applyAlignment="1">
      <alignment vertical="center"/>
    </xf>
    <xf numFmtId="0" fontId="0" fillId="0" borderId="0" xfId="6" applyFont="1" applyAlignment="1">
      <alignment vertical="center"/>
    </xf>
    <xf numFmtId="0" fontId="33" fillId="0" borderId="7" xfId="6" applyFont="1" applyBorder="1" applyAlignment="1">
      <alignment horizontal="left"/>
    </xf>
    <xf numFmtId="0" fontId="33" fillId="0" borderId="8" xfId="6" applyFont="1" applyBorder="1" applyAlignment="1">
      <alignment horizontal="left"/>
    </xf>
    <xf numFmtId="0" fontId="33" fillId="0" borderId="9" xfId="6" applyFont="1" applyBorder="1" applyAlignment="1">
      <alignment horizontal="left"/>
    </xf>
    <xf numFmtId="0" fontId="4" fillId="0" borderId="0" xfId="6" applyFont="1" applyAlignment="1">
      <alignment horizontal="center"/>
    </xf>
    <xf numFmtId="0" fontId="39" fillId="0" borderId="0" xfId="6" applyFont="1" applyAlignment="1" applyProtection="1"/>
    <xf numFmtId="0" fontId="37" fillId="0" borderId="0" xfId="6" applyFont="1" applyAlignment="1">
      <alignment horizontal="center"/>
    </xf>
  </cellXfs>
  <cellStyles count="2191">
    <cellStyle name="_x0001_" xfId="10"/>
    <cellStyle name="          _x000d__x000a_shell=progman.exe_x000d__x000a_m" xfId="11"/>
    <cellStyle name="###.###.###" xfId="12"/>
    <cellStyle name="#,##0" xfId="13"/>
    <cellStyle name=",." xfId="14"/>
    <cellStyle name="." xfId="15"/>
    <cellStyle name="??" xfId="16"/>
    <cellStyle name="?? [ - ??1" xfId="17"/>
    <cellStyle name="?? [ - ??2" xfId="18"/>
    <cellStyle name="?? [ - ??3" xfId="19"/>
    <cellStyle name="?? [ - ??4" xfId="20"/>
    <cellStyle name="?? [ - ??5" xfId="21"/>
    <cellStyle name="?? [ - ??6" xfId="22"/>
    <cellStyle name="?? [ - ??7" xfId="23"/>
    <cellStyle name="?? [ - ??8" xfId="24"/>
    <cellStyle name="?? [0.00]_ Att. 1- Cover" xfId="25"/>
    <cellStyle name="?? [0]" xfId="26"/>
    <cellStyle name="?_x001d_??%U©÷u&amp;H©÷9_x0008_? s_x000a__x0007__x0001__x0001_" xfId="27"/>
    <cellStyle name="?_x001d_??%U©÷u&amp;H©÷9_x0008_? s_x000a__x0007__x0001__x0001_?_x0002_???????????????_x0001_(_x0002_u_x000d_?????_x001f_????????_x0007_????????????????!???????????           ?????           ?????????_x000d_C:\WINDOWS\country.sys_x000d_???????????????????????" xfId="28"/>
    <cellStyle name="???? [0.00]_BE-BQ" xfId="29"/>
    <cellStyle name="??????" xfId="30"/>
    <cellStyle name="????_??" xfId="31"/>
    <cellStyle name="???[0]_?? DI" xfId="32"/>
    <cellStyle name="???_?? DI" xfId="33"/>
    <cellStyle name="??[0]_BRE" xfId="34"/>
    <cellStyle name="??_ ??? ???? " xfId="35"/>
    <cellStyle name="??A? [0]_laroux_1_¢¬???¢â? " xfId="36"/>
    <cellStyle name="??A?_laroux_1_¢¬???¢â? " xfId="37"/>
    <cellStyle name="?¡±¢¥?_?¨ù??¢´¢¥_¢¬???¢â? " xfId="38"/>
    <cellStyle name="_x0001_?¶æµ_x001b_ºß­ " xfId="39"/>
    <cellStyle name="_x0001_?¶æµ_x001b_ºß­_" xfId="40"/>
    <cellStyle name="?ðÇ%U?&amp;H?_x0008_?s_x000a__x0007__x0001__x0001_" xfId="41"/>
    <cellStyle name="?ðÇ%U?&amp;H?_x0008_?s_x000a__x0007__x0001__x0001_?_x0002_ÿÿÿÿÿÿÿÿÿÿÿÿÿÿÿ_x0001_(_x0002_?????ÿÿÿÿ????_x0007_??????????????????????????           ?????           ?????????_x000d_C:\WINDOWS\country.sys_x000d_???????????????????????????????????????????????????" xfId="42"/>
    <cellStyle name="[0]_Chi phÝ kh¸c_V" xfId="43"/>
    <cellStyle name="_x0001_\Ô" xfId="44"/>
    <cellStyle name="_x0001__10-SAN NEN" xfId="45"/>
    <cellStyle name="_16" xfId="46"/>
    <cellStyle name="_2-Don gia Nhan cong+May" xfId="47"/>
    <cellStyle name="_attXD" xfId="48"/>
    <cellStyle name="_Bang Chi tieu (2)" xfId="49"/>
    <cellStyle name="_Book1" xfId="50"/>
    <cellStyle name="_Book1_1" xfId="51"/>
    <cellStyle name="_Book1_10-SAN NEN" xfId="52"/>
    <cellStyle name="_Book1_BC-QT-WB-dthao" xfId="53"/>
    <cellStyle name="_Book1_Du toan chi phi thiet ke nao vet san lap-REV" xfId="54"/>
    <cellStyle name="_Book1_Kinh_phi_Khao_sat__TK_nao_vet_Cang_Nghi_Son_buoc_TK_BVTCrev" xfId="55"/>
    <cellStyle name="_Book1_PHU LUC DU TOAN (gd TK)" xfId="56"/>
    <cellStyle name="_Book1_TDT dieu chinh" xfId="57"/>
    <cellStyle name="_Book1_TKHC-THOIQUAN-05-04-2004" xfId="58"/>
    <cellStyle name="_Book3" xfId="59"/>
    <cellStyle name="_C.cong+B.luong-Sanluong" xfId="60"/>
    <cellStyle name="_cham cong Thang 09.2009(HIEN)" xfId="61"/>
    <cellStyle name="_DAN SINH-CUU LONG" xfId="62"/>
    <cellStyle name="_DON GIA - BA T9-09" xfId="63"/>
    <cellStyle name="_DON GIA_NAMMUC_GT" xfId="64"/>
    <cellStyle name="_DON GIA_XD02_2010" xfId="65"/>
    <cellStyle name="_DON GIA_XD03_2010" xfId="66"/>
    <cellStyle name="_Du toan" xfId="67"/>
    <cellStyle name="_Du toan chi phi thiet ke nao vet san lap-REV" xfId="68"/>
    <cellStyle name="_Du toan goi thau thuy cong 26 PAN TDT (8-2007)" xfId="69"/>
    <cellStyle name="_gia" xfId="70"/>
    <cellStyle name="_GIA VLXD" xfId="71"/>
    <cellStyle name="_Giai Doan 3 Hong Ngu" xfId="72"/>
    <cellStyle name="_GOITHAUSO2" xfId="73"/>
    <cellStyle name="_GOITHAUSO3" xfId="74"/>
    <cellStyle name="_GOITHAUSO4" xfId="75"/>
    <cellStyle name="_GOITHAUSO5" xfId="76"/>
    <cellStyle name="_GOITHAUSO6" xfId="77"/>
    <cellStyle name="_Kinh_phi_Khao_sat__TK_nao_vet_Cang_Nghi_Son_buoc_TK_BVTCrev" xfId="78"/>
    <cellStyle name="_KT (2)" xfId="79"/>
    <cellStyle name="_KT (2)_1" xfId="80"/>
    <cellStyle name="_KT (2)_1_Lora-tungchau" xfId="81"/>
    <cellStyle name="_KT (2)_1_Qt-HT3PQ1(CauKho)" xfId="82"/>
    <cellStyle name="_KT (2)_2" xfId="83"/>
    <cellStyle name="_KT (2)_2_TG-TH" xfId="84"/>
    <cellStyle name="_KT (2)_2_TG-TH_10-SAN NEN" xfId="85"/>
    <cellStyle name="_KT (2)_2_TG-TH_BAO CAO KLCT PT2000" xfId="86"/>
    <cellStyle name="_KT (2)_2_TG-TH_BAO CAO PT2000" xfId="87"/>
    <cellStyle name="_KT (2)_2_TG-TH_BAO CAO PT2000_Book1" xfId="88"/>
    <cellStyle name="_KT (2)_2_TG-TH_BAO CAO QUYET TOAN 2004" xfId="89"/>
    <cellStyle name="_KT (2)_2_TG-TH_BAO CAO QUYET TOAN 2004_Book1" xfId="90"/>
    <cellStyle name="_KT (2)_2_TG-TH_Bao cao XDCB 2001 - T11 KH dieu chinh 20-11-THAI" xfId="91"/>
    <cellStyle name="_KT (2)_2_TG-TH_be400m3-Aloc" xfId="92"/>
    <cellStyle name="_KT (2)_2_TG-TH_Book1" xfId="93"/>
    <cellStyle name="_KT (2)_2_TG-TH_Book1_1" xfId="94"/>
    <cellStyle name="_KT (2)_2_TG-TH_Book1_1_HT_Dien_CNguon_TCong_OM4" xfId="95"/>
    <cellStyle name="_KT (2)_2_TG-TH_Book1_1_PHU LUC DU TOAN (gd TK)" xfId="96"/>
    <cellStyle name="_KT (2)_2_TG-TH_Book1_10-SAN NEN" xfId="97"/>
    <cellStyle name="_KT (2)_2_TG-TH_Book1_2" xfId="98"/>
    <cellStyle name="_KT (2)_2_TG-TH_Book1_3" xfId="99"/>
    <cellStyle name="_KT (2)_2_TG-TH_Book1_4" xfId="100"/>
    <cellStyle name="_KT (2)_2_TG-TH_Book1_Book1" xfId="101"/>
    <cellStyle name="_KT (2)_2_TG-TH_Book1_DT Tram110kv LMX-xld4" xfId="102"/>
    <cellStyle name="_KT (2)_2_TG-TH_Book1_Du toan chi phi thiet ke nao vet san lap-REV" xfId="103"/>
    <cellStyle name="_KT (2)_2_TG-TH_Book1_HT_Dien_CNguon_TCong_OM4" xfId="104"/>
    <cellStyle name="_KT (2)_2_TG-TH_Book1_Kinh_phi_Khao_sat__TK_nao_vet_Cang_Nghi_Son_buoc_TK_BVTCrev" xfId="105"/>
    <cellStyle name="_KT (2)_2_TG-TH_Book1_PHU LUC DU TOAN (gd TK)" xfId="106"/>
    <cellStyle name="_KT (2)_2_TG-TH_Book1_TKHC-THOIQUAN-05-04-2004" xfId="107"/>
    <cellStyle name="_KT (2)_2_TG-TH_Can Don moi da xong anh thuat" xfId="108"/>
    <cellStyle name="_KT (2)_2_TG-TH_DAU NOI PL-CL TAI PHU LAMHC" xfId="109"/>
    <cellStyle name="_KT (2)_2_TG-TH_DO-D1500 2" xfId="110"/>
    <cellStyle name="_KT (2)_2_TG-TH_DO-D1500-QUA CAU GO DUA-NOP" xfId="111"/>
    <cellStyle name="_KT (2)_2_TG-TH_DT Tram110kv LMX-xld4" xfId="112"/>
    <cellStyle name="_KT (2)_2_TG-TH_DTCDT MR.2N110.HOCMON.TDTOAN.CCUNG" xfId="113"/>
    <cellStyle name="_KT (2)_2_TG-TH_Du toan chi phi thiet ke nao vet san lap-REV" xfId="114"/>
    <cellStyle name="_KT (2)_2_TG-TH_Giai Doan 3 Hong Ngu" xfId="115"/>
    <cellStyle name="_KT (2)_2_TG-TH_HDPE 1200" xfId="116"/>
    <cellStyle name="_KT (2)_2_TG-TH_HT_Dien_CNguon_TCong_OM4" xfId="117"/>
    <cellStyle name="_KT (2)_2_TG-TH_Kinh_phi_Khao_sat__TK_nao_vet_Cang_Nghi_Son_buoc_TK_BVTCrev" xfId="118"/>
    <cellStyle name="_KT (2)_2_TG-TH_Lora-tungchau" xfId="119"/>
    <cellStyle name="_KT (2)_2_TG-TH_MBA-TDDONG" xfId="120"/>
    <cellStyle name="_KT (2)_2_TG-TH_muong cap DH My Thuat" xfId="121"/>
    <cellStyle name="_KT (2)_2_TG-TH_muong cap DH My Thuat_Book1" xfId="122"/>
    <cellStyle name="_KT (2)_2_TG-TH_PGIA-phieu tham tra Kho bac" xfId="123"/>
    <cellStyle name="_KT (2)_2_TG-TH_PHU LUC DU TOAN (gd TK)" xfId="124"/>
    <cellStyle name="_KT (2)_2_TG-TH_PT02-02" xfId="125"/>
    <cellStyle name="_KT (2)_2_TG-TH_PT02-02_Book1" xfId="126"/>
    <cellStyle name="_KT (2)_2_TG-TH_PT02-02_MBA-TDDONG" xfId="127"/>
    <cellStyle name="_KT (2)_2_TG-TH_PT02-02_PHIEU KIEM TRA KSTK-BCNCKT(LDIEN2001)" xfId="128"/>
    <cellStyle name="_KT (2)_2_TG-TH_PT02-02_VTTB PT2001" xfId="129"/>
    <cellStyle name="_KT (2)_2_TG-TH_PT02-03" xfId="130"/>
    <cellStyle name="_KT (2)_2_TG-TH_PT02-03_Book1" xfId="131"/>
    <cellStyle name="_KT (2)_2_TG-TH_PT02-03_MBA-TDDONG" xfId="132"/>
    <cellStyle name="_KT (2)_2_TG-TH_PT02-03_PHIEU KIEM TRA KSTK-BCNCKT(LDIEN2001)" xfId="133"/>
    <cellStyle name="_KT (2)_2_TG-TH_PT02-03_VTTB PT2001" xfId="134"/>
    <cellStyle name="_KT (2)_2_TG-TH_Qt-HT3PQ1(CauKho)" xfId="135"/>
    <cellStyle name="_KT (2)_2_TG-TH_TKHC-THOIQUAN-05-04-2004" xfId="136"/>
    <cellStyle name="_KT (2)_3" xfId="137"/>
    <cellStyle name="_KT (2)_3_TG-TH" xfId="138"/>
    <cellStyle name="_KT (2)_3_TG-TH_Book1" xfId="139"/>
    <cellStyle name="_KT (2)_3_TG-TH_Book1_1" xfId="140"/>
    <cellStyle name="_KT (2)_3_TG-TH_Book1_BC-QT-WB-dthao" xfId="141"/>
    <cellStyle name="_KT (2)_3_TG-TH_Book1_Du toan chi phi thiet ke nao vet san lap-REV" xfId="142"/>
    <cellStyle name="_KT (2)_3_TG-TH_Book1_Kinh_phi_Khao_sat__TK_nao_vet_Cang_Nghi_Son_buoc_TK_BVTCrev" xfId="143"/>
    <cellStyle name="_KT (2)_3_TG-TH_Book1_PHU LUC DU TOAN (gd TK)" xfId="144"/>
    <cellStyle name="_KT (2)_3_TG-TH_Book1_TKHC-THOIQUAN-05-04-2004" xfId="145"/>
    <cellStyle name="_KT (2)_3_TG-TH_Du toan chi phi thiet ke nao vet san lap-REV" xfId="146"/>
    <cellStyle name="_KT (2)_3_TG-TH_Giai Doan 3 Hong Ngu" xfId="147"/>
    <cellStyle name="_KT (2)_3_TG-TH_Kinh_phi_Khao_sat__TK_nao_vet_Cang_Nghi_Son_buoc_TK_BVTCrev" xfId="148"/>
    <cellStyle name="_KT (2)_3_TG-TH_Lora-tungchau" xfId="149"/>
    <cellStyle name="_KT (2)_3_TG-TH_PERSONAL" xfId="150"/>
    <cellStyle name="_KT (2)_3_TG-TH_PERSONAL_10-SAN NEN" xfId="151"/>
    <cellStyle name="_KT (2)_3_TG-TH_PERSONAL_Book1" xfId="152"/>
    <cellStyle name="_KT (2)_3_TG-TH_PERSONAL_Book1_10-SAN NEN" xfId="153"/>
    <cellStyle name="_KT (2)_3_TG-TH_PERSONAL_Book1_Book1" xfId="154"/>
    <cellStyle name="_KT (2)_3_TG-TH_PERSONAL_Book2" xfId="155"/>
    <cellStyle name="_KT (2)_3_TG-TH_PERSONAL_HTQ.8 GD1" xfId="156"/>
    <cellStyle name="_KT (2)_3_TG-TH_PERSONAL_Tong hop KHCB 2001" xfId="157"/>
    <cellStyle name="_KT (2)_3_TG-TH_PHU LUC DU TOAN (gd TK)" xfId="158"/>
    <cellStyle name="_KT (2)_3_TG-TH_Qt-HT3PQ1(CauKho)" xfId="159"/>
    <cellStyle name="_KT (2)_3_TG-TH_TKHC-THOIQUAN-05-04-2004" xfId="160"/>
    <cellStyle name="_KT (2)_4" xfId="161"/>
    <cellStyle name="_KT (2)_4_10-SAN NEN" xfId="162"/>
    <cellStyle name="_KT (2)_4_BAO CAO KLCT PT2000" xfId="163"/>
    <cellStyle name="_KT (2)_4_BAO CAO PT2000" xfId="164"/>
    <cellStyle name="_KT (2)_4_BAO CAO PT2000_Book1" xfId="165"/>
    <cellStyle name="_KT (2)_4_BAO CAO QUYET TOAN 2004" xfId="166"/>
    <cellStyle name="_KT (2)_4_BAO CAO QUYET TOAN 2004_Book1" xfId="167"/>
    <cellStyle name="_KT (2)_4_Bao cao XDCB 2001 - T11 KH dieu chinh 20-11-THAI" xfId="168"/>
    <cellStyle name="_KT (2)_4_be400m3-Aloc" xfId="169"/>
    <cellStyle name="_KT (2)_4_Book1" xfId="170"/>
    <cellStyle name="_KT (2)_4_Book1_1" xfId="171"/>
    <cellStyle name="_KT (2)_4_Book1_1_HT_Dien_CNguon_TCong_OM4" xfId="172"/>
    <cellStyle name="_KT (2)_4_Book1_1_PHU LUC DU TOAN (gd TK)" xfId="173"/>
    <cellStyle name="_KT (2)_4_Book1_10-SAN NEN" xfId="174"/>
    <cellStyle name="_KT (2)_4_Book1_2" xfId="175"/>
    <cellStyle name="_KT (2)_4_Book1_3" xfId="176"/>
    <cellStyle name="_KT (2)_4_Book1_4" xfId="177"/>
    <cellStyle name="_KT (2)_4_Book1_Book1" xfId="178"/>
    <cellStyle name="_KT (2)_4_Book1_DT Tram110kv LMX-xld4" xfId="179"/>
    <cellStyle name="_KT (2)_4_Book1_Du toan chi phi thiet ke nao vet san lap-REV" xfId="180"/>
    <cellStyle name="_KT (2)_4_Book1_HT_Dien_CNguon_TCong_OM4" xfId="181"/>
    <cellStyle name="_KT (2)_4_Book1_Kinh_phi_Khao_sat__TK_nao_vet_Cang_Nghi_Son_buoc_TK_BVTCrev" xfId="182"/>
    <cellStyle name="_KT (2)_4_Book1_PHU LUC DU TOAN (gd TK)" xfId="183"/>
    <cellStyle name="_KT (2)_4_Book1_TKHC-THOIQUAN-05-04-2004" xfId="184"/>
    <cellStyle name="_KT (2)_4_Can Don moi da xong anh thuat" xfId="185"/>
    <cellStyle name="_KT (2)_4_DAU NOI PL-CL TAI PHU LAMHC" xfId="186"/>
    <cellStyle name="_KT (2)_4_DO-D1500 2" xfId="187"/>
    <cellStyle name="_KT (2)_4_DO-D1500-QUA CAU GO DUA-NOP" xfId="188"/>
    <cellStyle name="_KT (2)_4_DT Tram110kv LMX-xld4" xfId="189"/>
    <cellStyle name="_KT (2)_4_DTCDT MR.2N110.HOCMON.TDTOAN.CCUNG" xfId="190"/>
    <cellStyle name="_KT (2)_4_Du toan chi phi thiet ke nao vet san lap-REV" xfId="191"/>
    <cellStyle name="_KT (2)_4_Giai Doan 3 Hong Ngu" xfId="192"/>
    <cellStyle name="_KT (2)_4_HDPE 1200" xfId="193"/>
    <cellStyle name="_KT (2)_4_HT_Dien_CNguon_TCong_OM4" xfId="194"/>
    <cellStyle name="_KT (2)_4_Kinh_phi_Khao_sat__TK_nao_vet_Cang_Nghi_Son_buoc_TK_BVTCrev" xfId="195"/>
    <cellStyle name="_KT (2)_4_Lora-tungchau" xfId="196"/>
    <cellStyle name="_KT (2)_4_MBA-TDDONG" xfId="197"/>
    <cellStyle name="_KT (2)_4_muong cap DH My Thuat" xfId="198"/>
    <cellStyle name="_KT (2)_4_muong cap DH My Thuat_Book1" xfId="199"/>
    <cellStyle name="_KT (2)_4_PGIA-phieu tham tra Kho bac" xfId="200"/>
    <cellStyle name="_KT (2)_4_PHU LUC DU TOAN (gd TK)" xfId="201"/>
    <cellStyle name="_KT (2)_4_PT02-02" xfId="202"/>
    <cellStyle name="_KT (2)_4_PT02-02_Book1" xfId="203"/>
    <cellStyle name="_KT (2)_4_PT02-02_MBA-TDDONG" xfId="204"/>
    <cellStyle name="_KT (2)_4_PT02-02_PHIEU KIEM TRA KSTK-BCNCKT(LDIEN2001)" xfId="205"/>
    <cellStyle name="_KT (2)_4_PT02-02_VTTB PT2001" xfId="206"/>
    <cellStyle name="_KT (2)_4_PT02-03" xfId="207"/>
    <cellStyle name="_KT (2)_4_PT02-03_Book1" xfId="208"/>
    <cellStyle name="_KT (2)_4_PT02-03_MBA-TDDONG" xfId="209"/>
    <cellStyle name="_KT (2)_4_PT02-03_PHIEU KIEM TRA KSTK-BCNCKT(LDIEN2001)" xfId="210"/>
    <cellStyle name="_KT (2)_4_PT02-03_VTTB PT2001" xfId="211"/>
    <cellStyle name="_KT (2)_4_Qt-HT3PQ1(CauKho)" xfId="212"/>
    <cellStyle name="_KT (2)_4_TG-TH" xfId="213"/>
    <cellStyle name="_KT (2)_4_TKHC-THOIQUAN-05-04-2004" xfId="214"/>
    <cellStyle name="_KT (2)_5" xfId="215"/>
    <cellStyle name="_KT (2)_5_10-SAN NEN" xfId="216"/>
    <cellStyle name="_KT (2)_5_BAO CAO KLCT PT2000" xfId="217"/>
    <cellStyle name="_KT (2)_5_BAO CAO PT2000" xfId="218"/>
    <cellStyle name="_KT (2)_5_BAO CAO PT2000_Book1" xfId="219"/>
    <cellStyle name="_KT (2)_5_BAO CAO QUYET TOAN 2004" xfId="220"/>
    <cellStyle name="_KT (2)_5_BAO CAO QUYET TOAN 2004_Book1" xfId="221"/>
    <cellStyle name="_KT (2)_5_Bao cao XDCB 2001 - T11 KH dieu chinh 20-11-THAI" xfId="222"/>
    <cellStyle name="_KT (2)_5_be400m3-Aloc" xfId="223"/>
    <cellStyle name="_KT (2)_5_Book1" xfId="224"/>
    <cellStyle name="_KT (2)_5_Book1_1" xfId="225"/>
    <cellStyle name="_KT (2)_5_Book1_1_HT_Dien_CNguon_TCong_OM4" xfId="226"/>
    <cellStyle name="_KT (2)_5_Book1_1_PHU LUC DU TOAN (gd TK)" xfId="227"/>
    <cellStyle name="_KT (2)_5_Book1_2" xfId="228"/>
    <cellStyle name="_KT (2)_5_Book1_3" xfId="229"/>
    <cellStyle name="_KT (2)_5_Book1_BC-QT-WB-dthao" xfId="230"/>
    <cellStyle name="_KT (2)_5_Book1_Book1" xfId="231"/>
    <cellStyle name="_KT (2)_5_Book1_DT Tram110kv LMX-xld4" xfId="232"/>
    <cellStyle name="_KT (2)_5_Book1_Du toan chi phi thiet ke nao vet san lap-REV" xfId="233"/>
    <cellStyle name="_KT (2)_5_Book1_Kinh_phi_Khao_sat__TK_nao_vet_Cang_Nghi_Son_buoc_TK_BVTCrev" xfId="234"/>
    <cellStyle name="_KT (2)_5_Book1_PHU LUC DU TOAN (gd TK)" xfId="235"/>
    <cellStyle name="_KT (2)_5_Book1_TKHC-THOIQUAN-05-04-2004" xfId="236"/>
    <cellStyle name="_KT (2)_5_Can Don moi da xong anh thuat" xfId="237"/>
    <cellStyle name="_KT (2)_5_DAU NOI PL-CL TAI PHU LAMHC" xfId="238"/>
    <cellStyle name="_KT (2)_5_DO-D1500 2" xfId="239"/>
    <cellStyle name="_KT (2)_5_DO-D1500-QUA CAU GO DUA-NOP" xfId="240"/>
    <cellStyle name="_KT (2)_5_DT Tram110kv LMX-xld4" xfId="241"/>
    <cellStyle name="_KT (2)_5_DTCDT MR.2N110.HOCMON.TDTOAN.CCUNG" xfId="242"/>
    <cellStyle name="_KT (2)_5_Du toan chi phi thiet ke nao vet san lap-REV" xfId="243"/>
    <cellStyle name="_KT (2)_5_Giai Doan 3 Hong Ngu" xfId="244"/>
    <cellStyle name="_KT (2)_5_HDPE 1200" xfId="245"/>
    <cellStyle name="_KT (2)_5_HT_Dien_CNguon_TCong_OM4" xfId="246"/>
    <cellStyle name="_KT (2)_5_Kinh_phi_Khao_sat__TK_nao_vet_Cang_Nghi_Son_buoc_TK_BVTCrev" xfId="247"/>
    <cellStyle name="_KT (2)_5_Lora-tungchau" xfId="248"/>
    <cellStyle name="_KT (2)_5_MBA-TDDONG" xfId="249"/>
    <cellStyle name="_KT (2)_5_muong cap DH My Thuat" xfId="250"/>
    <cellStyle name="_KT (2)_5_muong cap DH My Thuat_Book1" xfId="251"/>
    <cellStyle name="_KT (2)_5_PGIA-phieu tham tra Kho bac" xfId="252"/>
    <cellStyle name="_KT (2)_5_PHU LUC DU TOAN (gd TK)" xfId="253"/>
    <cellStyle name="_KT (2)_5_PT02-02" xfId="254"/>
    <cellStyle name="_KT (2)_5_PT02-02_Book1" xfId="255"/>
    <cellStyle name="_KT (2)_5_PT02-02_MBA-TDDONG" xfId="256"/>
    <cellStyle name="_KT (2)_5_PT02-02_PHIEU KIEM TRA KSTK-BCNCKT(LDIEN2001)" xfId="257"/>
    <cellStyle name="_KT (2)_5_PT02-02_VTTB PT2001" xfId="258"/>
    <cellStyle name="_KT (2)_5_PT02-03" xfId="259"/>
    <cellStyle name="_KT (2)_5_PT02-03_Book1" xfId="260"/>
    <cellStyle name="_KT (2)_5_PT02-03_MBA-TDDONG" xfId="261"/>
    <cellStyle name="_KT (2)_5_PT02-03_PHIEU KIEM TRA KSTK-BCNCKT(LDIEN2001)" xfId="262"/>
    <cellStyle name="_KT (2)_5_PT02-03_VTTB PT2001" xfId="263"/>
    <cellStyle name="_KT (2)_5_Qt-HT3PQ1(CauKho)" xfId="264"/>
    <cellStyle name="_KT (2)_5_TKHC-THOIQUAN-05-04-2004" xfId="265"/>
    <cellStyle name="_KT (2)_Book1" xfId="266"/>
    <cellStyle name="_KT (2)_Book1_1" xfId="267"/>
    <cellStyle name="_KT (2)_Book1_BC-QT-WB-dthao" xfId="268"/>
    <cellStyle name="_KT (2)_Book1_Du toan chi phi thiet ke nao vet san lap-REV" xfId="269"/>
    <cellStyle name="_KT (2)_Book1_Kinh_phi_Khao_sat__TK_nao_vet_Cang_Nghi_Son_buoc_TK_BVTCrev" xfId="270"/>
    <cellStyle name="_KT (2)_Book1_PHU LUC DU TOAN (gd TK)" xfId="271"/>
    <cellStyle name="_KT (2)_Book1_TKHC-THOIQUAN-05-04-2004" xfId="272"/>
    <cellStyle name="_KT (2)_Du toan chi phi thiet ke nao vet san lap-REV" xfId="273"/>
    <cellStyle name="_KT (2)_Giai Doan 3 Hong Ngu" xfId="274"/>
    <cellStyle name="_KT (2)_Kinh_phi_Khao_sat__TK_nao_vet_Cang_Nghi_Son_buoc_TK_BVTCrev" xfId="275"/>
    <cellStyle name="_KT (2)_Lora-tungchau" xfId="276"/>
    <cellStyle name="_KT (2)_PERSONAL" xfId="277"/>
    <cellStyle name="_KT (2)_PERSONAL_10-SAN NEN" xfId="278"/>
    <cellStyle name="_KT (2)_PERSONAL_Book1" xfId="279"/>
    <cellStyle name="_KT (2)_PERSONAL_Book1_10-SAN NEN" xfId="280"/>
    <cellStyle name="_KT (2)_PERSONAL_Book1_Book1" xfId="281"/>
    <cellStyle name="_KT (2)_PERSONAL_Book2" xfId="282"/>
    <cellStyle name="_KT (2)_PERSONAL_HTQ.8 GD1" xfId="283"/>
    <cellStyle name="_KT (2)_PERSONAL_Tong hop KHCB 2001" xfId="284"/>
    <cellStyle name="_KT (2)_PHU LUC DU TOAN (gd TK)" xfId="285"/>
    <cellStyle name="_KT (2)_Qt-HT3PQ1(CauKho)" xfId="286"/>
    <cellStyle name="_KT (2)_TG-TH" xfId="287"/>
    <cellStyle name="_KT (2)_TKHC-THOIQUAN-05-04-2004" xfId="288"/>
    <cellStyle name="_KT_TG" xfId="289"/>
    <cellStyle name="_KT_TG_1" xfId="290"/>
    <cellStyle name="_KT_TG_1_10-SAN NEN" xfId="291"/>
    <cellStyle name="_KT_TG_1_BAO CAO KLCT PT2000" xfId="292"/>
    <cellStyle name="_KT_TG_1_BAO CAO PT2000" xfId="293"/>
    <cellStyle name="_KT_TG_1_BAO CAO PT2000_Book1" xfId="294"/>
    <cellStyle name="_KT_TG_1_BAO CAO QUYET TOAN 2004" xfId="295"/>
    <cellStyle name="_KT_TG_1_BAO CAO QUYET TOAN 2004_Book1" xfId="296"/>
    <cellStyle name="_KT_TG_1_Bao cao XDCB 2001 - T11 KH dieu chinh 20-11-THAI" xfId="297"/>
    <cellStyle name="_KT_TG_1_be400m3-Aloc" xfId="298"/>
    <cellStyle name="_KT_TG_1_Book1" xfId="299"/>
    <cellStyle name="_KT_TG_1_Book1_1" xfId="300"/>
    <cellStyle name="_KT_TG_1_Book1_1_HT_Dien_CNguon_TCong_OM4" xfId="301"/>
    <cellStyle name="_KT_TG_1_Book1_1_PHU LUC DU TOAN (gd TK)" xfId="302"/>
    <cellStyle name="_KT_TG_1_Book1_2" xfId="303"/>
    <cellStyle name="_KT_TG_1_Book1_3" xfId="304"/>
    <cellStyle name="_KT_TG_1_Book1_BC-QT-WB-dthao" xfId="305"/>
    <cellStyle name="_KT_TG_1_Book1_Book1" xfId="306"/>
    <cellStyle name="_KT_TG_1_Book1_DT Tram110kv LMX-xld4" xfId="307"/>
    <cellStyle name="_KT_TG_1_Book1_Du toan chi phi thiet ke nao vet san lap-REV" xfId="308"/>
    <cellStyle name="_KT_TG_1_Book1_Kinh_phi_Khao_sat__TK_nao_vet_Cang_Nghi_Son_buoc_TK_BVTCrev" xfId="309"/>
    <cellStyle name="_KT_TG_1_Book1_PHU LUC DU TOAN (gd TK)" xfId="310"/>
    <cellStyle name="_KT_TG_1_Book1_TKHC-THOIQUAN-05-04-2004" xfId="311"/>
    <cellStyle name="_KT_TG_1_Can Don moi da xong anh thuat" xfId="312"/>
    <cellStyle name="_KT_TG_1_DAU NOI PL-CL TAI PHU LAMHC" xfId="313"/>
    <cellStyle name="_KT_TG_1_DO-D1500 2" xfId="314"/>
    <cellStyle name="_KT_TG_1_DO-D1500-QUA CAU GO DUA-NOP" xfId="315"/>
    <cellStyle name="_KT_TG_1_DT Tram110kv LMX-xld4" xfId="316"/>
    <cellStyle name="_KT_TG_1_DTCDT MR.2N110.HOCMON.TDTOAN.CCUNG" xfId="317"/>
    <cellStyle name="_KT_TG_1_Du toan chi phi thiet ke nao vet san lap-REV" xfId="318"/>
    <cellStyle name="_KT_TG_1_Giai Doan 3 Hong Ngu" xfId="319"/>
    <cellStyle name="_KT_TG_1_HDPE 1200" xfId="320"/>
    <cellStyle name="_KT_TG_1_HT_Dien_CNguon_TCong_OM4" xfId="321"/>
    <cellStyle name="_KT_TG_1_Kinh_phi_Khao_sat__TK_nao_vet_Cang_Nghi_Son_buoc_TK_BVTCrev" xfId="322"/>
    <cellStyle name="_KT_TG_1_Lora-tungchau" xfId="323"/>
    <cellStyle name="_KT_TG_1_MBA-TDDONG" xfId="324"/>
    <cellStyle name="_KT_TG_1_muong cap DH My Thuat" xfId="325"/>
    <cellStyle name="_KT_TG_1_muong cap DH My Thuat_Book1" xfId="326"/>
    <cellStyle name="_KT_TG_1_PGIA-phieu tham tra Kho bac" xfId="327"/>
    <cellStyle name="_KT_TG_1_PHU LUC DU TOAN (gd TK)" xfId="328"/>
    <cellStyle name="_KT_TG_1_PT02-02" xfId="329"/>
    <cellStyle name="_KT_TG_1_PT02-02_Book1" xfId="330"/>
    <cellStyle name="_KT_TG_1_PT02-02_MBA-TDDONG" xfId="331"/>
    <cellStyle name="_KT_TG_1_PT02-02_PHIEU KIEM TRA KSTK-BCNCKT(LDIEN2001)" xfId="332"/>
    <cellStyle name="_KT_TG_1_PT02-02_VTTB PT2001" xfId="333"/>
    <cellStyle name="_KT_TG_1_PT02-03" xfId="334"/>
    <cellStyle name="_KT_TG_1_PT02-03_Book1" xfId="335"/>
    <cellStyle name="_KT_TG_1_PT02-03_MBA-TDDONG" xfId="336"/>
    <cellStyle name="_KT_TG_1_PT02-03_PHIEU KIEM TRA KSTK-BCNCKT(LDIEN2001)" xfId="337"/>
    <cellStyle name="_KT_TG_1_PT02-03_VTTB PT2001" xfId="338"/>
    <cellStyle name="_KT_TG_1_Qt-HT3PQ1(CauKho)" xfId="339"/>
    <cellStyle name="_KT_TG_1_TKHC-THOIQUAN-05-04-2004" xfId="340"/>
    <cellStyle name="_KT_TG_2" xfId="341"/>
    <cellStyle name="_KT_TG_2_10-SAN NEN" xfId="342"/>
    <cellStyle name="_KT_TG_2_BAO CAO KLCT PT2000" xfId="343"/>
    <cellStyle name="_KT_TG_2_BAO CAO PT2000" xfId="344"/>
    <cellStyle name="_KT_TG_2_BAO CAO PT2000_Book1" xfId="345"/>
    <cellStyle name="_KT_TG_2_BAO CAO QUYET TOAN 2004" xfId="346"/>
    <cellStyle name="_KT_TG_2_BAO CAO QUYET TOAN 2004_Book1" xfId="347"/>
    <cellStyle name="_KT_TG_2_Bao cao XDCB 2001 - T11 KH dieu chinh 20-11-THAI" xfId="348"/>
    <cellStyle name="_KT_TG_2_be400m3-Aloc" xfId="349"/>
    <cellStyle name="_KT_TG_2_Book1" xfId="350"/>
    <cellStyle name="_KT_TG_2_Book1_1" xfId="351"/>
    <cellStyle name="_KT_TG_2_Book1_1_HT_Dien_CNguon_TCong_OM4" xfId="352"/>
    <cellStyle name="_KT_TG_2_Book1_1_PHU LUC DU TOAN (gd TK)" xfId="353"/>
    <cellStyle name="_KT_TG_2_Book1_10-SAN NEN" xfId="354"/>
    <cellStyle name="_KT_TG_2_Book1_2" xfId="355"/>
    <cellStyle name="_KT_TG_2_Book1_3" xfId="356"/>
    <cellStyle name="_KT_TG_2_Book1_4" xfId="357"/>
    <cellStyle name="_KT_TG_2_Book1_Book1" xfId="358"/>
    <cellStyle name="_KT_TG_2_Book1_DT Tram110kv LMX-xld4" xfId="359"/>
    <cellStyle name="_KT_TG_2_Book1_Du toan chi phi thiet ke nao vet san lap-REV" xfId="360"/>
    <cellStyle name="_KT_TG_2_Book1_HT_Dien_CNguon_TCong_OM4" xfId="361"/>
    <cellStyle name="_KT_TG_2_Book1_Kinh_phi_Khao_sat__TK_nao_vet_Cang_Nghi_Son_buoc_TK_BVTCrev" xfId="362"/>
    <cellStyle name="_KT_TG_2_Book1_PHU LUC DU TOAN (gd TK)" xfId="363"/>
    <cellStyle name="_KT_TG_2_Book1_TKHC-THOIQUAN-05-04-2004" xfId="364"/>
    <cellStyle name="_KT_TG_2_Can Don moi da xong anh thuat" xfId="365"/>
    <cellStyle name="_KT_TG_2_DAU NOI PL-CL TAI PHU LAMHC" xfId="366"/>
    <cellStyle name="_KT_TG_2_DO-D1500 2" xfId="367"/>
    <cellStyle name="_KT_TG_2_DO-D1500-QUA CAU GO DUA-NOP" xfId="368"/>
    <cellStyle name="_KT_TG_2_DT Tram110kv LMX-xld4" xfId="369"/>
    <cellStyle name="_KT_TG_2_DTCDT MR.2N110.HOCMON.TDTOAN.CCUNG" xfId="370"/>
    <cellStyle name="_KT_TG_2_Du toan chi phi thiet ke nao vet san lap-REV" xfId="371"/>
    <cellStyle name="_KT_TG_2_Giai Doan 3 Hong Ngu" xfId="372"/>
    <cellStyle name="_KT_TG_2_HDPE 1200" xfId="373"/>
    <cellStyle name="_KT_TG_2_HT_Dien_CNguon_TCong_OM4" xfId="374"/>
    <cellStyle name="_KT_TG_2_Kinh_phi_Khao_sat__TK_nao_vet_Cang_Nghi_Son_buoc_TK_BVTCrev" xfId="375"/>
    <cellStyle name="_KT_TG_2_Lora-tungchau" xfId="376"/>
    <cellStyle name="_KT_TG_2_MBA-TDDONG" xfId="377"/>
    <cellStyle name="_KT_TG_2_muong cap DH My Thuat" xfId="378"/>
    <cellStyle name="_KT_TG_2_muong cap DH My Thuat_Book1" xfId="379"/>
    <cellStyle name="_KT_TG_2_PGIA-phieu tham tra Kho bac" xfId="380"/>
    <cellStyle name="_KT_TG_2_PHU LUC DU TOAN (gd TK)" xfId="381"/>
    <cellStyle name="_KT_TG_2_PT02-02" xfId="382"/>
    <cellStyle name="_KT_TG_2_PT02-02_Book1" xfId="383"/>
    <cellStyle name="_KT_TG_2_PT02-02_MBA-TDDONG" xfId="384"/>
    <cellStyle name="_KT_TG_2_PT02-02_PHIEU KIEM TRA KSTK-BCNCKT(LDIEN2001)" xfId="385"/>
    <cellStyle name="_KT_TG_2_PT02-02_VTTB PT2001" xfId="386"/>
    <cellStyle name="_KT_TG_2_PT02-03" xfId="387"/>
    <cellStyle name="_KT_TG_2_PT02-03_Book1" xfId="388"/>
    <cellStyle name="_KT_TG_2_PT02-03_MBA-TDDONG" xfId="389"/>
    <cellStyle name="_KT_TG_2_PT02-03_PHIEU KIEM TRA KSTK-BCNCKT(LDIEN2001)" xfId="390"/>
    <cellStyle name="_KT_TG_2_PT02-03_VTTB PT2001" xfId="391"/>
    <cellStyle name="_KT_TG_2_Qt-HT3PQ1(CauKho)" xfId="392"/>
    <cellStyle name="_KT_TG_2_TKHC-THOIQUAN-05-04-2004" xfId="393"/>
    <cellStyle name="_KT_TG_3" xfId="394"/>
    <cellStyle name="_KT_TG_4" xfId="395"/>
    <cellStyle name="_KT_TG_4_Lora-tungchau" xfId="396"/>
    <cellStyle name="_KT_TG_4_Qt-HT3PQ1(CauKho)" xfId="397"/>
    <cellStyle name="_LONG BINH TANN - CU - THEM" xfId="398"/>
    <cellStyle name="_Lora-tungchau" xfId="399"/>
    <cellStyle name="_MSTB- TD Song Tranh 2 (9-2007)" xfId="400"/>
    <cellStyle name="_MSTB-Song Tranh (9-2007)" xfId="401"/>
    <cellStyle name="_PERSONAL" xfId="402"/>
    <cellStyle name="_PERSONAL_10-SAN NEN" xfId="403"/>
    <cellStyle name="_PERSONAL_Book1" xfId="404"/>
    <cellStyle name="_PERSONAL_Book1_10-SAN NEN" xfId="405"/>
    <cellStyle name="_PERSONAL_Book1_Book1" xfId="406"/>
    <cellStyle name="_PERSONAL_Book2" xfId="407"/>
    <cellStyle name="_PERSONAL_HTQ.8 GD1" xfId="408"/>
    <cellStyle name="_PERSONAL_Tong hop KHCB 2001" xfId="409"/>
    <cellStyle name="_PHU LUC DU TOAN (gd TK)" xfId="410"/>
    <cellStyle name="_Qt-HT3PQ1(CauKho)" xfId="411"/>
    <cellStyle name="_Song Tranh 2 Price Schedule-euro with service price" xfId="412"/>
    <cellStyle name="_TBTC-VC" xfId="413"/>
    <cellStyle name="_TDT AN KHE KANAK Ban hanh theo QD 682 (8-2007)" xfId="414"/>
    <cellStyle name="_TDT8-09" xfId="415"/>
    <cellStyle name="_TG-TH" xfId="416"/>
    <cellStyle name="_TG-TH_1" xfId="417"/>
    <cellStyle name="_TG-TH_1_10-SAN NEN" xfId="418"/>
    <cellStyle name="_TG-TH_1_BAO CAO KLCT PT2000" xfId="419"/>
    <cellStyle name="_TG-TH_1_BAO CAO PT2000" xfId="420"/>
    <cellStyle name="_TG-TH_1_BAO CAO PT2000_Book1" xfId="421"/>
    <cellStyle name="_TG-TH_1_BAO CAO QUYET TOAN 2004" xfId="422"/>
    <cellStyle name="_TG-TH_1_BAO CAO QUYET TOAN 2004_Book1" xfId="423"/>
    <cellStyle name="_TG-TH_1_Bao cao XDCB 2001 - T11 KH dieu chinh 20-11-THAI" xfId="424"/>
    <cellStyle name="_TG-TH_1_be400m3-Aloc" xfId="425"/>
    <cellStyle name="_TG-TH_1_Book1" xfId="426"/>
    <cellStyle name="_TG-TH_1_Book1_1" xfId="427"/>
    <cellStyle name="_TG-TH_1_Book1_1_HT_Dien_CNguon_TCong_OM4" xfId="428"/>
    <cellStyle name="_TG-TH_1_Book1_1_PHU LUC DU TOAN (gd TK)" xfId="429"/>
    <cellStyle name="_TG-TH_1_Book1_2" xfId="430"/>
    <cellStyle name="_TG-TH_1_Book1_3" xfId="431"/>
    <cellStyle name="_TG-TH_1_Book1_BC-QT-WB-dthao" xfId="432"/>
    <cellStyle name="_TG-TH_1_Book1_Book1" xfId="433"/>
    <cellStyle name="_TG-TH_1_Book1_DT Tram110kv LMX-xld4" xfId="434"/>
    <cellStyle name="_TG-TH_1_Book1_Du toan chi phi thiet ke nao vet san lap-REV" xfId="435"/>
    <cellStyle name="_TG-TH_1_Book1_Kinh_phi_Khao_sat__TK_nao_vet_Cang_Nghi_Son_buoc_TK_BVTCrev" xfId="436"/>
    <cellStyle name="_TG-TH_1_Book1_PHU LUC DU TOAN (gd TK)" xfId="437"/>
    <cellStyle name="_TG-TH_1_Book1_TKHC-THOIQUAN-05-04-2004" xfId="438"/>
    <cellStyle name="_TG-TH_1_Can Don moi da xong anh thuat" xfId="439"/>
    <cellStyle name="_TG-TH_1_DAU NOI PL-CL TAI PHU LAMHC" xfId="440"/>
    <cellStyle name="_TG-TH_1_DO-D1500 2" xfId="441"/>
    <cellStyle name="_TG-TH_1_DO-D1500-QUA CAU GO DUA-NOP" xfId="442"/>
    <cellStyle name="_TG-TH_1_DT Tram110kv LMX-xld4" xfId="443"/>
    <cellStyle name="_TG-TH_1_DTCDT MR.2N110.HOCMON.TDTOAN.CCUNG" xfId="444"/>
    <cellStyle name="_TG-TH_1_Du toan chi phi thiet ke nao vet san lap-REV" xfId="445"/>
    <cellStyle name="_TG-TH_1_Giai Doan 3 Hong Ngu" xfId="446"/>
    <cellStyle name="_TG-TH_1_HDPE 1200" xfId="447"/>
    <cellStyle name="_TG-TH_1_HT_Dien_CNguon_TCong_OM4" xfId="448"/>
    <cellStyle name="_TG-TH_1_Kinh_phi_Khao_sat__TK_nao_vet_Cang_Nghi_Son_buoc_TK_BVTCrev" xfId="449"/>
    <cellStyle name="_TG-TH_1_Lora-tungchau" xfId="450"/>
    <cellStyle name="_TG-TH_1_MBA-TDDONG" xfId="451"/>
    <cellStyle name="_TG-TH_1_muong cap DH My Thuat" xfId="452"/>
    <cellStyle name="_TG-TH_1_muong cap DH My Thuat_Book1" xfId="453"/>
    <cellStyle name="_TG-TH_1_PGIA-phieu tham tra Kho bac" xfId="454"/>
    <cellStyle name="_TG-TH_1_PHU LUC DU TOAN (gd TK)" xfId="455"/>
    <cellStyle name="_TG-TH_1_PT02-02" xfId="456"/>
    <cellStyle name="_TG-TH_1_PT02-02_Book1" xfId="457"/>
    <cellStyle name="_TG-TH_1_PT02-02_MBA-TDDONG" xfId="458"/>
    <cellStyle name="_TG-TH_1_PT02-02_PHIEU KIEM TRA KSTK-BCNCKT(LDIEN2001)" xfId="459"/>
    <cellStyle name="_TG-TH_1_PT02-02_VTTB PT2001" xfId="460"/>
    <cellStyle name="_TG-TH_1_PT02-03" xfId="461"/>
    <cellStyle name="_TG-TH_1_PT02-03_Book1" xfId="462"/>
    <cellStyle name="_TG-TH_1_PT02-03_MBA-TDDONG" xfId="463"/>
    <cellStyle name="_TG-TH_1_PT02-03_PHIEU KIEM TRA KSTK-BCNCKT(LDIEN2001)" xfId="464"/>
    <cellStyle name="_TG-TH_1_PT02-03_VTTB PT2001" xfId="465"/>
    <cellStyle name="_TG-TH_1_Qt-HT3PQ1(CauKho)" xfId="466"/>
    <cellStyle name="_TG-TH_1_TKHC-THOIQUAN-05-04-2004" xfId="467"/>
    <cellStyle name="_TG-TH_2" xfId="468"/>
    <cellStyle name="_TG-TH_2_10-SAN NEN" xfId="469"/>
    <cellStyle name="_TG-TH_2_BAO CAO KLCT PT2000" xfId="470"/>
    <cellStyle name="_TG-TH_2_BAO CAO PT2000" xfId="471"/>
    <cellStyle name="_TG-TH_2_BAO CAO PT2000_Book1" xfId="472"/>
    <cellStyle name="_TG-TH_2_BAO CAO QUYET TOAN 2004" xfId="473"/>
    <cellStyle name="_TG-TH_2_BAO CAO QUYET TOAN 2004_Book1" xfId="474"/>
    <cellStyle name="_TG-TH_2_Bao cao XDCB 2001 - T11 KH dieu chinh 20-11-THAI" xfId="475"/>
    <cellStyle name="_TG-TH_2_be400m3-Aloc" xfId="476"/>
    <cellStyle name="_TG-TH_2_Book1" xfId="477"/>
    <cellStyle name="_TG-TH_2_Book1_1" xfId="478"/>
    <cellStyle name="_TG-TH_2_Book1_1_HT_Dien_CNguon_TCong_OM4" xfId="479"/>
    <cellStyle name="_TG-TH_2_Book1_1_PHU LUC DU TOAN (gd TK)" xfId="480"/>
    <cellStyle name="_TG-TH_2_Book1_10-SAN NEN" xfId="481"/>
    <cellStyle name="_TG-TH_2_Book1_2" xfId="482"/>
    <cellStyle name="_TG-TH_2_Book1_3" xfId="483"/>
    <cellStyle name="_TG-TH_2_Book1_4" xfId="484"/>
    <cellStyle name="_TG-TH_2_Book1_Book1" xfId="485"/>
    <cellStyle name="_TG-TH_2_Book1_DT Tram110kv LMX-xld4" xfId="486"/>
    <cellStyle name="_TG-TH_2_Book1_Du toan chi phi thiet ke nao vet san lap-REV" xfId="487"/>
    <cellStyle name="_TG-TH_2_Book1_HT_Dien_CNguon_TCong_OM4" xfId="488"/>
    <cellStyle name="_TG-TH_2_Book1_Kinh_phi_Khao_sat__TK_nao_vet_Cang_Nghi_Son_buoc_TK_BVTCrev" xfId="489"/>
    <cellStyle name="_TG-TH_2_Book1_PHU LUC DU TOAN (gd TK)" xfId="490"/>
    <cellStyle name="_TG-TH_2_Book1_TKHC-THOIQUAN-05-04-2004" xfId="491"/>
    <cellStyle name="_TG-TH_2_Can Don moi da xong anh thuat" xfId="492"/>
    <cellStyle name="_TG-TH_2_DAU NOI PL-CL TAI PHU LAMHC" xfId="493"/>
    <cellStyle name="_TG-TH_2_DO-D1500 2" xfId="494"/>
    <cellStyle name="_TG-TH_2_DO-D1500-QUA CAU GO DUA-NOP" xfId="495"/>
    <cellStyle name="_TG-TH_2_DT Tram110kv LMX-xld4" xfId="496"/>
    <cellStyle name="_TG-TH_2_DTCDT MR.2N110.HOCMON.TDTOAN.CCUNG" xfId="497"/>
    <cellStyle name="_TG-TH_2_Du toan chi phi thiet ke nao vet san lap-REV" xfId="498"/>
    <cellStyle name="_TG-TH_2_Giai Doan 3 Hong Ngu" xfId="499"/>
    <cellStyle name="_TG-TH_2_HDPE 1200" xfId="500"/>
    <cellStyle name="_TG-TH_2_HT_Dien_CNguon_TCong_OM4" xfId="501"/>
    <cellStyle name="_TG-TH_2_Kinh_phi_Khao_sat__TK_nao_vet_Cang_Nghi_Son_buoc_TK_BVTCrev" xfId="502"/>
    <cellStyle name="_TG-TH_2_Lora-tungchau" xfId="503"/>
    <cellStyle name="_TG-TH_2_MBA-TDDONG" xfId="504"/>
    <cellStyle name="_TG-TH_2_muong cap DH My Thuat" xfId="505"/>
    <cellStyle name="_TG-TH_2_muong cap DH My Thuat_Book1" xfId="506"/>
    <cellStyle name="_TG-TH_2_PGIA-phieu tham tra Kho bac" xfId="507"/>
    <cellStyle name="_TG-TH_2_PHU LUC DU TOAN (gd TK)" xfId="508"/>
    <cellStyle name="_TG-TH_2_PT02-02" xfId="509"/>
    <cellStyle name="_TG-TH_2_PT02-02_Book1" xfId="510"/>
    <cellStyle name="_TG-TH_2_PT02-02_MBA-TDDONG" xfId="511"/>
    <cellStyle name="_TG-TH_2_PT02-02_PHIEU KIEM TRA KSTK-BCNCKT(LDIEN2001)" xfId="512"/>
    <cellStyle name="_TG-TH_2_PT02-02_VTTB PT2001" xfId="513"/>
    <cellStyle name="_TG-TH_2_PT02-03" xfId="514"/>
    <cellStyle name="_TG-TH_2_PT02-03_Book1" xfId="515"/>
    <cellStyle name="_TG-TH_2_PT02-03_MBA-TDDONG" xfId="516"/>
    <cellStyle name="_TG-TH_2_PT02-03_PHIEU KIEM TRA KSTK-BCNCKT(LDIEN2001)" xfId="517"/>
    <cellStyle name="_TG-TH_2_PT02-03_VTTB PT2001" xfId="518"/>
    <cellStyle name="_TG-TH_2_Qt-HT3PQ1(CauKho)" xfId="519"/>
    <cellStyle name="_TG-TH_2_TKHC-THOIQUAN-05-04-2004" xfId="520"/>
    <cellStyle name="_TG-TH_3" xfId="521"/>
    <cellStyle name="_TG-TH_3_Lora-tungchau" xfId="522"/>
    <cellStyle name="_TG-TH_3_Qt-HT3PQ1(CauKho)" xfId="523"/>
    <cellStyle name="_TG-TH_4" xfId="524"/>
    <cellStyle name="_TH_TDT_NS1_DOT4(HC8-2007)" xfId="525"/>
    <cellStyle name="_thuycong" xfId="526"/>
    <cellStyle name="_TKHC-THOIQUAN-05-04-2004" xfId="527"/>
    <cellStyle name="_TMDT HOI XUAN HC 05-08" xfId="528"/>
    <cellStyle name="_Tong dutoan PP LAHAI" xfId="529"/>
    <cellStyle name="_Tong hop may cheu nganh 1" xfId="530"/>
    <cellStyle name="_TONG TUYEN PP-CT" xfId="531"/>
    <cellStyle name="_tpp" xfId="532"/>
    <cellStyle name="_TPP 220kV Nghi Son-19-06-07-ban A" xfId="533"/>
    <cellStyle name="_TPP 220kV Nghi Son-19-06-07-ban A_TMDT_HTCS_LP1_T03-2009" xfId="534"/>
    <cellStyle name="_TPP 220kV Nghi Son-19-06-07-ban A_TMDT_HTCS_LP1_T03-2009_1.GD1_2x600+HTKT_TMDT_DH3_(T04-2010)_QDoi_EVN_Than NK" xfId="535"/>
    <cellStyle name="_TPP 220kV Nghi Son-19-06-07-ban A_TMDT_HTCS_LP1_T03-2009_1.TH_TMDT_DH3_(T02-2010)_PA1-GC_B" xfId="536"/>
    <cellStyle name="_TPP 220kV Nghi Son-19-06-07-ban A_TMDT_HTCS_LP1_T03-2009_1.TH_TMDT_DH3_(T02-2010)_PA2-BT_B" xfId="537"/>
    <cellStyle name="_TPP 220kV Nghi Son-19-06-07-ban A_TMDT_HTCS_LP1_T03-2009_1.TH_TMDT_DH3_(T03-2010)_PA1-GC_2x660+HTKT" xfId="538"/>
    <cellStyle name="_TPP 220kV Nghi Son-19-06-07-ban A_TMDT_HTCS_LP1_T03-2009_1.TH_TMDT_DH3_(T11-2009)_PA1-GC" xfId="539"/>
    <cellStyle name="_TPP 220kV Nghi Son-19-06-07-ban A_TMDT_HTCS_LP1_T03-2009_1.TH_TMDT_DH3_(T11-2009)_PA1-GC_1.TH_TMDT_LP1_(06-2010)_DP2.0%_Rev311-06-2010" xfId="540"/>
    <cellStyle name="_TPP 220kV Nghi Son-19-06-07-ban A_TMDT_HTCS_LP1_T03-2009_1.TH_TMDT_DH3_(T11-2009)_PA1-GC_1.TH_TMDT_LP1_(06-2010)_DP2.5%_tg18544_15-6-2010" xfId="541"/>
    <cellStyle name="_TPP 220kV Nghi Son-19-06-07-ban A_TMDT_HTCS_LP1_T03-2009_1.TH_TMDT_DH3_(T11-2009)_PA1-GC_1.TH_TMDT_LP1_(06-2010)_DP2.5%_tg18544_17-6-2010_xac dinh USD" xfId="542"/>
    <cellStyle name="_TPP 220kV Nghi Son-19-06-07-ban A_TMDT_HTCS_LP1_T03-2009_1.TH_TMDT_DH3_(T11-2009)_PA1-GC_1.TH_TMDT_LP1_(HCTD-02-2010)_sauTD" xfId="543"/>
    <cellStyle name="_TPP 220kV Nghi Son-19-06-07-ban A_TMDT_HTCS_LP1_T03-2009_1.TH_TMDT_DH3_(T11-2009)_PA1-GC_1.TH_TMDT_LP1_(HCTD-02-2010_QD957)" xfId="544"/>
    <cellStyle name="_TPP 220kV Nghi Son-19-06-07-ban A_TMDT_HTCS_LP1_T03-2009_1.TH_TMDT_DH3_(T11-2009)_PA1-GC_Book1" xfId="545"/>
    <cellStyle name="_TPP 220kV Nghi Son-19-06-07-ban A_TMDT_HTCS_LP1_T03-2009_1.TH_TMDT_DH3_(T11-2009)_PA1-GC_Qui doi 2006" xfId="546"/>
    <cellStyle name="_TPP 220kV Nghi Son-19-06-07-ban A_TMDT_HTCS_LP1_T03-2009_1.TH_TMDT_DH3_(T11-2009)_PA1-GC_Qui doi TMDT_LP1_(TDinh-02-2010) ve 2006 (CSG III-2009)_Rev2" xfId="547"/>
    <cellStyle name="_TPP 220kV Nghi Son-19-06-07-ban A_TMDT_HTCS_LP1_T03-2009_1.TH_TMDT_DH3_(T11-2009)_PA1-GC_Qui doi TMDT_LP1_(TDinh-02-2010) ve 2006 (CSG III-2009)_Rev3" xfId="548"/>
    <cellStyle name="_TPP 220kV Nghi Son-19-06-07-ban A_TMDT_HTCS_LP1_T03-2009_1.TH_TMDT_LP1_(03-7-2009_TB1.03)_quidoi 2006" xfId="549"/>
    <cellStyle name="_TPP 220kV Nghi Son-19-06-07-ban A_TMDT_HTCS_LP1_T03-2009_1.TH_TMDT_LP1_(06-2010)_DP2.0%_Rev311-06-2010" xfId="550"/>
    <cellStyle name="_TPP 220kV Nghi Son-19-06-07-ban A_TMDT_HTCS_LP1_T03-2009_1.TH_TMDT_LP1_(06-2010)_DP2.5%_tg18544_15-6-2010" xfId="551"/>
    <cellStyle name="_TPP 220kV Nghi Son-19-06-07-ban A_TMDT_HTCS_LP1_T03-2009_1.TH_TMDT_LP1_(06-2010)_DP2.5%_tg18544_17-6-2010_xac dinh USD" xfId="552"/>
    <cellStyle name="_TPP 220kV Nghi Son-19-06-07-ban A_TMDT_HTCS_LP1_T03-2009_1.TH_TMDT_LP1_(HCTD-02-2010)_sauTD" xfId="553"/>
    <cellStyle name="_TPP 220kV Nghi Son-19-06-07-ban A_TMDT_HTCS_LP1_T03-2009_1.TH_TMDT_LP1_(HCTD-02-2010_QD957)" xfId="554"/>
    <cellStyle name="_TPP 220kV Nghi Son-19-06-07-ban A_TMDT_HTCS_LP1_T03-2009_1.TMDT_DH3_2x600_(10-05-2010)" xfId="555"/>
    <cellStyle name="_TPP 220kV Nghi Son-19-06-07-ban A_TMDT_HTCS_LP1_T03-2009_1.TMDT_DH3_2x600_(25-05-2010)_DP2.0%" xfId="556"/>
    <cellStyle name="_TPP 220kV Nghi Son-19-06-07-ban A_TMDT_HTCS_LP1_T03-2009_1.TMDT_DH3_2x600+HTKT (10-05-2010)_TBChinaSUPER_Final_In" xfId="557"/>
    <cellStyle name="_TPP 220kV Nghi Son-19-06-07-ban A_TMDT_HTCS_LP1_T03-2009_1.TMDT_DH3_2x600+HTKT (12-04-2010)_TBChinaSUPER_Final_In" xfId="558"/>
    <cellStyle name="_TPP 220kV Nghi Son-19-06-07-ban A_TMDT_HTCS_LP1_T03-2009_1.TMDT_SH1_06-7-10_updateTB_PA2" xfId="559"/>
    <cellStyle name="_TPP 220kV Nghi Son-19-06-07-ban A_TMDT_HTCS_LP1_T03-2009_1.TMDT_SH1_07-10-2010_PA2" xfId="560"/>
    <cellStyle name="_TPP 220kV Nghi Son-19-06-07-ban A_TMDT_HTCS_LP1_T03-2009_Book1" xfId="561"/>
    <cellStyle name="_TPP 220kV Nghi Son-19-06-07-ban A_TMDT_HTCS_LP1_T03-2009_PTKTTC-Tmax6500-SongHau1-LaiVay-23062010" xfId="562"/>
    <cellStyle name="_TPP 220kV Nghi Son-19-06-07-ban A_TMDT_HTCS_LP1_T03-2009_Qui doi 2006" xfId="563"/>
    <cellStyle name="_TPP 220kV Nghi Son-19-06-07-ban A_TMDT_HTCS_LP1_T03-2009_Qui doi TMDT_LP1_(TDinh-02-2010) ve 2006 (CSG III-2009)_Rev2" xfId="564"/>
    <cellStyle name="_TPP 220kV Nghi Son-19-06-07-ban A_TMDT_HTCS_LP1_T03-2009_Qui doi TMDT_LP1_(TDinh-02-2010) ve 2006 (CSG III-2009)_Rev3" xfId="565"/>
    <cellStyle name="_TPP 220kV Nghi Son-19-06-07-ban A_TMDT_HTCS_LP1_T03-2009_Qui doi TMDT_LP1_7-2009 ve 2006 (8-5-10)" xfId="566"/>
    <cellStyle name="_TPP 220kV Nghi Son-19-06-07-ban A_TMDT_HTCS_LP1_T03-2009_TMDT_SH1" xfId="567"/>
    <cellStyle name="_" xfId="568"/>
    <cellStyle name="~1" xfId="569"/>
    <cellStyle name="_x0001_¨c^ " xfId="570"/>
    <cellStyle name="_x0001_¨c^[" xfId="571"/>
    <cellStyle name="_x0001_¨c^_" xfId="572"/>
    <cellStyle name="_x0001_¨Œc^ " xfId="573"/>
    <cellStyle name="_x0001_¨Œc^[" xfId="574"/>
    <cellStyle name="_x0001_¨Œc^_" xfId="575"/>
    <cellStyle name="=" xfId="576"/>
    <cellStyle name="÷3" xfId="577"/>
    <cellStyle name="_x0001_µÑTÖ " xfId="578"/>
    <cellStyle name="_x0001_µÑTÖ_" xfId="579"/>
    <cellStyle name="•W?_Format" xfId="580"/>
    <cellStyle name="•W€_’·Šú‰p•¶" xfId="581"/>
    <cellStyle name="•W_’·Šú‰p•¶" xfId="582"/>
    <cellStyle name="W_STDFOR" xfId="583"/>
    <cellStyle name="0" xfId="584"/>
    <cellStyle name="0 A" xfId="585"/>
    <cellStyle name="0 ohm" xfId="586"/>
    <cellStyle name="0,0_x000d__x000a_NA_x000d__x000a_" xfId="587"/>
    <cellStyle name="0,0_x000d__x000a_NA_x000d__x000a_ 2" xfId="588"/>
    <cellStyle name="0,0_x000d__x000a_NA_x000d__x000a__03 TMDT_DH1_EPC_100312_theo QD 957" xfId="589"/>
    <cellStyle name="0.0" xfId="590"/>
    <cellStyle name="0.0 s" xfId="591"/>
    <cellStyle name="0.00" xfId="592"/>
    <cellStyle name="00" xfId="593"/>
    <cellStyle name="00.00" xfId="594"/>
    <cellStyle name="1" xfId="595"/>
    <cellStyle name="1_10-SAN NEN" xfId="596"/>
    <cellStyle name="1_2-Don gia Nhan cong+May" xfId="597"/>
    <cellStyle name="1_Bang don gia du thau can don goi so 1 in- gui" xfId="598"/>
    <cellStyle name="1_Book1" xfId="599"/>
    <cellStyle name="1_Book1_1" xfId="600"/>
    <cellStyle name="1_Book1_Book1" xfId="601"/>
    <cellStyle name="1_Cau thuy dien Ban La (Cu Anh)" xfId="602"/>
    <cellStyle name="1_Cau thuy dien Ban La (Cu Anh)_CTDGCV_HO" xfId="603"/>
    <cellStyle name="1_Cau thuy dien Ban La (Cu Anh)_DON GIA DN6" xfId="604"/>
    <cellStyle name="1_Cau thuy dien Ban La (Cu Anh)_DON GIA_XD04_2010" xfId="605"/>
    <cellStyle name="1_CONG VIEC DA THUC HIEN" xfId="606"/>
    <cellStyle name="1_CTDGCV_HO" xfId="607"/>
    <cellStyle name="1_DON GIA_NM_03_10_L650" xfId="608"/>
    <cellStyle name="1_Du toan 558 (Km17+508.12 - Km 22)" xfId="609"/>
    <cellStyle name="1_Du toan 558 (Km17+508.12 - Km 22)_CTDGCV_HO" xfId="610"/>
    <cellStyle name="1_Du toan 558 (Km17+508.12 - Km 22)_DON GIA DN6" xfId="611"/>
    <cellStyle name="1_Du toan 558 (Km17+508.12 - Km 22)_DON GIA_XD04_2010" xfId="612"/>
    <cellStyle name="1_du toan Tram bom3" xfId="613"/>
    <cellStyle name="1_Qui doi TMDT ve nam 2006" xfId="614"/>
    <cellStyle name="1_ÿÿÿÿÿ" xfId="615"/>
    <cellStyle name="1_ÿÿÿÿÿ_CTDGCV_HO" xfId="616"/>
    <cellStyle name="1_ÿÿÿÿÿ_DON GIA DN6" xfId="617"/>
    <cellStyle name="1_ÿÿÿÿÿ_DON GIA_XD04_2010" xfId="618"/>
    <cellStyle name="_x0001_1¼„½(" xfId="619"/>
    <cellStyle name="_x0001_1¼½(" xfId="620"/>
    <cellStyle name="15" xfId="621"/>
    <cellStyle name="¹éºÐÀ²_      " xfId="622"/>
    <cellStyle name="2" xfId="623"/>
    <cellStyle name="2_Book1" xfId="624"/>
    <cellStyle name="2_Book1_Book1" xfId="625"/>
    <cellStyle name="2_Cau thuy dien Ban La (Cu Anh)" xfId="626"/>
    <cellStyle name="2_Cau thuy dien Ban La (Cu Anh)_CTDGCV_HO" xfId="627"/>
    <cellStyle name="2_Cau thuy dien Ban La (Cu Anh)_DON GIA DN6" xfId="628"/>
    <cellStyle name="2_Cau thuy dien Ban La (Cu Anh)_DON GIA_XD04_2010" xfId="629"/>
    <cellStyle name="2_CTDGCV_HO" xfId="630"/>
    <cellStyle name="2_DON GIA_NM_03_10_L650" xfId="631"/>
    <cellStyle name="2_Du toan 558 (Km17+508.12 - Km 22)" xfId="632"/>
    <cellStyle name="2_Du toan 558 (Km17+508.12 - Km 22)_CTDGCV_HO" xfId="633"/>
    <cellStyle name="2_Du toan 558 (Km17+508.12 - Km 22)_DON GIA DN6" xfId="634"/>
    <cellStyle name="2_Du toan 558 (Km17+508.12 - Km 22)_DON GIA_XD04_2010" xfId="635"/>
    <cellStyle name="2_ÿÿÿÿÿ" xfId="636"/>
    <cellStyle name="2_ÿÿÿÿÿ_CTDGCV_HO" xfId="637"/>
    <cellStyle name="2_ÿÿÿÿÿ_DON GIA DN6" xfId="638"/>
    <cellStyle name="2_ÿÿÿÿÿ_DON GIA_XD04_2010" xfId="639"/>
    <cellStyle name="20" xfId="640"/>
    <cellStyle name="20% - Accent1 2" xfId="641"/>
    <cellStyle name="20% - Accent2 2" xfId="642"/>
    <cellStyle name="20% - Accent3 2" xfId="643"/>
    <cellStyle name="20% - Accent4 2" xfId="644"/>
    <cellStyle name="20% - Accent5 2" xfId="645"/>
    <cellStyle name="20% - Accent6 2" xfId="646"/>
    <cellStyle name="20% - Nhấn1" xfId="647"/>
    <cellStyle name="20% - Nhấn2" xfId="648"/>
    <cellStyle name="20% - Nhấn3" xfId="649"/>
    <cellStyle name="20% - Nhấn4" xfId="650"/>
    <cellStyle name="20% - Nhấn5" xfId="651"/>
    <cellStyle name="20% - Nhấn6" xfId="652"/>
    <cellStyle name="20% - アクセント 1" xfId="653"/>
    <cellStyle name="20% - アクセント 2" xfId="654"/>
    <cellStyle name="20% - アクセント 3" xfId="655"/>
    <cellStyle name="20% - アクセント 4" xfId="656"/>
    <cellStyle name="20% - アクセント 5" xfId="657"/>
    <cellStyle name="20% - アクセント 6" xfId="658"/>
    <cellStyle name="3" xfId="659"/>
    <cellStyle name="3_Book1" xfId="660"/>
    <cellStyle name="3_Book1_Book1" xfId="661"/>
    <cellStyle name="3_Cau thuy dien Ban La (Cu Anh)" xfId="662"/>
    <cellStyle name="3_Cau thuy dien Ban La (Cu Anh)_CTDGCV_HO" xfId="663"/>
    <cellStyle name="3_Cau thuy dien Ban La (Cu Anh)_DON GIA DN6" xfId="664"/>
    <cellStyle name="3_Cau thuy dien Ban La (Cu Anh)_DON GIA_XD04_2010" xfId="665"/>
    <cellStyle name="3_CTDGCV_HO" xfId="666"/>
    <cellStyle name="3_DON GIA_NM_03_10_L650" xfId="667"/>
    <cellStyle name="3_Du toan 558 (Km17+508.12 - Km 22)" xfId="668"/>
    <cellStyle name="3_Du toan 558 (Km17+508.12 - Km 22)_CTDGCV_HO" xfId="669"/>
    <cellStyle name="3_Du toan 558 (Km17+508.12 - Km 22)_DON GIA DN6" xfId="670"/>
    <cellStyle name="3_Du toan 558 (Km17+508.12 - Km 22)_DON GIA_XD04_2010" xfId="671"/>
    <cellStyle name="3_ÿÿÿÿÿ" xfId="672"/>
    <cellStyle name="3_ÿÿÿÿÿ_CTDGCV_HO" xfId="673"/>
    <cellStyle name="3_ÿÿÿÿÿ_DON GIA DN6" xfId="674"/>
    <cellStyle name="3_ÿÿÿÿÿ_DON GIA_XD04_2010" xfId="675"/>
    <cellStyle name="4" xfId="676"/>
    <cellStyle name="4_Book1" xfId="677"/>
    <cellStyle name="4_Book1_Book1" xfId="678"/>
    <cellStyle name="4_Cau thuy dien Ban La (Cu Anh)" xfId="679"/>
    <cellStyle name="4_Du toan 558 (Km17+508.12 - Km 22)" xfId="680"/>
    <cellStyle name="4_ÿÿÿÿÿ" xfId="681"/>
    <cellStyle name="40% - Accent1 2" xfId="682"/>
    <cellStyle name="40% - Accent2 2" xfId="683"/>
    <cellStyle name="40% - Accent3 2" xfId="684"/>
    <cellStyle name="40% - Accent4 2" xfId="685"/>
    <cellStyle name="40% - Accent5 2" xfId="686"/>
    <cellStyle name="40% - Accent6 2" xfId="687"/>
    <cellStyle name="40% - Nhấn1" xfId="688"/>
    <cellStyle name="40% - Nhấn2" xfId="689"/>
    <cellStyle name="40% - Nhấn3" xfId="690"/>
    <cellStyle name="40% - Nhấn4" xfId="691"/>
    <cellStyle name="40% - Nhấn5" xfId="692"/>
    <cellStyle name="40% - Nhấn6" xfId="693"/>
    <cellStyle name="40% - アクセント 1" xfId="694"/>
    <cellStyle name="40% - アクセント 2" xfId="695"/>
    <cellStyle name="40% - アクセント 3" xfId="696"/>
    <cellStyle name="40% - アクセント 4" xfId="697"/>
    <cellStyle name="40% - アクセント 5" xfId="698"/>
    <cellStyle name="40% - アクセント 6" xfId="699"/>
    <cellStyle name="6" xfId="700"/>
    <cellStyle name="6???_x0002_¯ög6hÅ‡6???_x0002_¹?ß_x0008_,Ñ‡6???_x0002_…#×&gt;Ò ‡6???_x0002_é_x0007_ß_x0008__x001c__x000b__x001e_?????_x000a_?_x0001_???????_x0014_?_x0001_???????_x001e_?fB_x000f_c????_x0018_I¿_x0008_v_x0010_‡6Ö_x0002_Ÿ6????ía??_x0012_c??????????????_x0001_???" xfId="701"/>
    <cellStyle name="6???_x0002_¯ög6hÅ‡6???_x0002_¹?ß_x0008_,Ñ‡6???_x0002_…#×&gt;Ò ‡6???_x0002_é_x0007_ß_x0008__x001c__x000b__x001e_?????_x000a_?_x0001_???????_x0014_?_x0001_???????_x001e_?fB_x000f_c????_x0018_I¿_x0008_v_x0010_‡6Ö_x0002_Ÿ6????_x0015_l??Õm??????????????_x0001_???" xfId="702"/>
    <cellStyle name="6_Book1" xfId="703"/>
    <cellStyle name="60% - Accent1 2" xfId="704"/>
    <cellStyle name="60% - Accent2 2" xfId="705"/>
    <cellStyle name="60% - Accent3 2" xfId="706"/>
    <cellStyle name="60% - Accent4 2" xfId="707"/>
    <cellStyle name="60% - Accent5 2" xfId="708"/>
    <cellStyle name="60% - Accent6 2" xfId="709"/>
    <cellStyle name="60% - Nhấn1" xfId="710"/>
    <cellStyle name="60% - Nhấn2" xfId="711"/>
    <cellStyle name="60% - Nhấn3" xfId="712"/>
    <cellStyle name="60% - Nhấn4" xfId="713"/>
    <cellStyle name="60% - Nhấn5" xfId="714"/>
    <cellStyle name="60% - Nhấn6" xfId="715"/>
    <cellStyle name="60% - アクセント 1" xfId="716"/>
    <cellStyle name="60% - アクセント 2" xfId="717"/>
    <cellStyle name="60% - アクセント 3" xfId="718"/>
    <cellStyle name="60% - アクセント 4" xfId="719"/>
    <cellStyle name="60% - アクセント 5" xfId="720"/>
    <cellStyle name="60% - アクセント 6" xfId="721"/>
    <cellStyle name="_x0001_Å»_x001e_´ " xfId="722"/>
    <cellStyle name="_x0001_Å»_x001e_´_" xfId="723"/>
    <cellStyle name="Accent1 2" xfId="724"/>
    <cellStyle name="Accent2 2" xfId="725"/>
    <cellStyle name="Accent3 2" xfId="726"/>
    <cellStyle name="Accent4 2" xfId="727"/>
    <cellStyle name="Accent5 2" xfId="728"/>
    <cellStyle name="Accent6 2" xfId="729"/>
    <cellStyle name="ÅëÈ­ [0]_      " xfId="730"/>
    <cellStyle name="AeE­ [0]_INQUIRY ¿?¾÷AßAø " xfId="731"/>
    <cellStyle name="ÅëÈ­ [0]_L601CPT" xfId="732"/>
    <cellStyle name="ÅëÈ­_      " xfId="733"/>
    <cellStyle name="AeE­_INQUIRY ¿?¾÷AßAø " xfId="734"/>
    <cellStyle name="ÅëÈ­_L601CPT" xfId="735"/>
    <cellStyle name="APPEAR" xfId="736"/>
    <cellStyle name="args.style" xfId="737"/>
    <cellStyle name="ÄÞ¸¶ [0]_      " xfId="738"/>
    <cellStyle name="AÞ¸¶ [0]_INQUIRY ¿?¾÷AßAø " xfId="739"/>
    <cellStyle name="ÄÞ¸¶ [0]_L601CPT" xfId="740"/>
    <cellStyle name="ÄÞ¸¶_      " xfId="741"/>
    <cellStyle name="AÞ¸¶_INQUIRY ¿?¾÷AßAø " xfId="742"/>
    <cellStyle name="ÄÞ¸¶_L601CPT" xfId="743"/>
    <cellStyle name="AutoFormat Options" xfId="744"/>
    <cellStyle name="Bad 2" xfId="745"/>
    <cellStyle name="BILL제목" xfId="746"/>
    <cellStyle name="Body" xfId="747"/>
    <cellStyle name="Border" xfId="748"/>
    <cellStyle name="Bottom" xfId="749"/>
    <cellStyle name="C?AØ_¿?¾÷CoE² " xfId="750"/>
    <cellStyle name="Ç¥ÁØ_      " xfId="751"/>
    <cellStyle name="C￥AØ_´eAN°yC￥ " xfId="752"/>
    <cellStyle name="Ç¥ÁØ_±¸¹Ì´ëÃ¥" xfId="753"/>
    <cellStyle name="C￥AØ_≫c¾÷ºIº° AN°e " xfId="754"/>
    <cellStyle name="Ç¥ÁØ_°èÈ¹" xfId="755"/>
    <cellStyle name="C￥AØ_0N-HANDLING " xfId="756"/>
    <cellStyle name="Ç¥ÁØ_¼ö¿ø MOUNT QM-VIEW DATA" xfId="757"/>
    <cellStyle name="C￥AØ_5-1±¤°i " xfId="758"/>
    <cellStyle name="Ç¥ÁØ_97È¿À² ³»ºÎ¸ñÇ¥" xfId="759"/>
    <cellStyle name="C￥AØ_Ay°eC￥(2¿u) " xfId="760"/>
    <cellStyle name="Ç¥ÁØ_BASIC" xfId="761"/>
    <cellStyle name="C￥AØ_CoAo¹yAI °A¾×¿ⓒ½A " xfId="762"/>
    <cellStyle name="Ç¥ÁØ_L601CPT" xfId="763"/>
    <cellStyle name="C￥AØ_Sheet1_¿μ¾÷CoE² " xfId="764"/>
    <cellStyle name="Ç¥ÁØ_Sheet1_Accounting Costing" xfId="765"/>
    <cellStyle name="C￥AØ_Sheet1_Ay°eC￥(2¿u) " xfId="766"/>
    <cellStyle name="Ç¥ÁØ_Sheet1_MRP1,2,WS,Storage" xfId="767"/>
    <cellStyle name="Calc Currency (0)" xfId="768"/>
    <cellStyle name="Calc Currency (2)" xfId="769"/>
    <cellStyle name="Calc Percent (0)" xfId="770"/>
    <cellStyle name="Calc Percent (1)" xfId="771"/>
    <cellStyle name="Calc Percent (2)" xfId="772"/>
    <cellStyle name="Calc Units (0)" xfId="773"/>
    <cellStyle name="Calc Units (1)" xfId="774"/>
    <cellStyle name="Calc Units (2)" xfId="775"/>
    <cellStyle name="Calculation 2" xfId="776"/>
    <cellStyle name="category" xfId="777"/>
    <cellStyle name="Cerrency_Sheet2_XANGDAU" xfId="778"/>
    <cellStyle name="Check Cell 2" xfId="779"/>
    <cellStyle name="Chi phÝ kh¸c_Book1" xfId="780"/>
    <cellStyle name="CHUONG" xfId="781"/>
    <cellStyle name="Comma  - Style1" xfId="782"/>
    <cellStyle name="Comma  - Style2" xfId="783"/>
    <cellStyle name="Comma  - Style3" xfId="784"/>
    <cellStyle name="Comma  - Style4" xfId="785"/>
    <cellStyle name="Comma  - Style5" xfId="786"/>
    <cellStyle name="Comma  - Style6" xfId="787"/>
    <cellStyle name="Comma  - Style7" xfId="788"/>
    <cellStyle name="Comma  - Style8" xfId="789"/>
    <cellStyle name="Comma [00]" xfId="790"/>
    <cellStyle name="Comma 10" xfId="791"/>
    <cellStyle name="Comma 2" xfId="792"/>
    <cellStyle name="Comma 2 2" xfId="793"/>
    <cellStyle name="Comma 2 2 2" xfId="794"/>
    <cellStyle name="Comma 2 3" xfId="795"/>
    <cellStyle name="Comma 2 4" xfId="796"/>
    <cellStyle name="Comma 2 7" xfId="797"/>
    <cellStyle name="Comma 3" xfId="798"/>
    <cellStyle name="Comma 3 2" xfId="799"/>
    <cellStyle name="Comma 4" xfId="800"/>
    <cellStyle name="Comma 4 2" xfId="801"/>
    <cellStyle name="Comma 5" xfId="802"/>
    <cellStyle name="Comma 5 2" xfId="803"/>
    <cellStyle name="Comma 6" xfId="8"/>
    <cellStyle name="Comma 7" xfId="3"/>
    <cellStyle name="Comma 8" xfId="5"/>
    <cellStyle name="Comma 9" xfId="804"/>
    <cellStyle name="comma zerodec" xfId="805"/>
    <cellStyle name="Comma0" xfId="806"/>
    <cellStyle name="Commaɟpldt_6" xfId="807"/>
    <cellStyle name="cong" xfId="808"/>
    <cellStyle name="Copied" xfId="809"/>
    <cellStyle name="COST1" xfId="810"/>
    <cellStyle name="Co聭ma_Sheet1" xfId="811"/>
    <cellStyle name="_x0001_CS_x0006_RMO[" xfId="812"/>
    <cellStyle name="_x0001_CS_x0006_RMO_" xfId="813"/>
    <cellStyle name="CUONG" xfId="814"/>
    <cellStyle name="Curråncy [0]_FCST_RESULTS" xfId="815"/>
    <cellStyle name="Currency [0]ßmud plant bolted_RESULTS" xfId="816"/>
    <cellStyle name="Currency [00]" xfId="817"/>
    <cellStyle name="Currency![0]_FCSt (2)" xfId="818"/>
    <cellStyle name="Currency0" xfId="819"/>
    <cellStyle name="Currency1" xfId="820"/>
    <cellStyle name="D1" xfId="821"/>
    <cellStyle name="Date" xfId="822"/>
    <cellStyle name="Date Short" xfId="823"/>
    <cellStyle name="Đầu ra" xfId="824"/>
    <cellStyle name="Đầu vào" xfId="825"/>
    <cellStyle name="DAUDE" xfId="826"/>
    <cellStyle name="Đề mục 1" xfId="827"/>
    <cellStyle name="Đề mục 2" xfId="828"/>
    <cellStyle name="Đề mục 3" xfId="829"/>
    <cellStyle name="Đề mục 4" xfId="830"/>
    <cellStyle name="DELTA" xfId="831"/>
    <cellStyle name="Dezimal [0]_68574_Materialbedarfsliste" xfId="832"/>
    <cellStyle name="Dezimal_68574_Materialbedarfsliste" xfId="833"/>
    <cellStyle name="_x0001_dÏÈ¹ " xfId="834"/>
    <cellStyle name="_x0001_dÏÈ¹_" xfId="835"/>
    <cellStyle name="Dollar (zero dec)" xfId="836"/>
    <cellStyle name="Dziesi?tny [0]_Invoices2001Slovakia" xfId="837"/>
    <cellStyle name="Dziesi?tny_Invoices2001Slovakia" xfId="838"/>
    <cellStyle name="Dziesietny [0]_Invoices2001Slovakia" xfId="839"/>
    <cellStyle name="Dziesiętny [0]_Invoices2001Slovakia" xfId="840"/>
    <cellStyle name="Dziesietny [0]_Invoices2001Slovakia_10-SAN NEN" xfId="841"/>
    <cellStyle name="Dziesietny_Invoices2001Slovakia" xfId="842"/>
    <cellStyle name="Dziesiętny_Invoices2001Slovakia" xfId="843"/>
    <cellStyle name="Dziesietny_Invoices2001Slovakia_10-SAN NEN" xfId="844"/>
    <cellStyle name="e" xfId="845"/>
    <cellStyle name="Enter Currency (0)" xfId="846"/>
    <cellStyle name="Enter Currency (2)" xfId="847"/>
    <cellStyle name="Enter Units (0)" xfId="848"/>
    <cellStyle name="Enter Units (1)" xfId="849"/>
    <cellStyle name="Enter Units (2)" xfId="850"/>
    <cellStyle name="Entered" xfId="851"/>
    <cellStyle name="Euro" xfId="852"/>
    <cellStyle name="Excel Built-in Comma" xfId="853"/>
    <cellStyle name="Excel Built-in Normal" xfId="854"/>
    <cellStyle name="Excel_BuiltIn_Comma 1" xfId="855"/>
    <cellStyle name="Explanatory Text 2" xfId="856"/>
    <cellStyle name="f" xfId="857"/>
    <cellStyle name="F2" xfId="858"/>
    <cellStyle name="F3" xfId="859"/>
    <cellStyle name="F4" xfId="860"/>
    <cellStyle name="F5" xfId="861"/>
    <cellStyle name="F6" xfId="862"/>
    <cellStyle name="F7" xfId="863"/>
    <cellStyle name="F8" xfId="864"/>
    <cellStyle name="Fixed" xfId="865"/>
    <cellStyle name="Font Britannic16" xfId="866"/>
    <cellStyle name="Font Britannic18" xfId="867"/>
    <cellStyle name="Font CenturyCond 18" xfId="868"/>
    <cellStyle name="Font Cond20" xfId="869"/>
    <cellStyle name="Font LucidaSans16" xfId="870"/>
    <cellStyle name="Font NewCenturyCond18" xfId="871"/>
    <cellStyle name="Font Ottawa14" xfId="872"/>
    <cellStyle name="Font Ottawa16" xfId="873"/>
    <cellStyle name="Ghi chú" xfId="874"/>
    <cellStyle name="gia" xfId="875"/>
    <cellStyle name="Good 2" xfId="876"/>
    <cellStyle name="Grey" xfId="877"/>
    <cellStyle name="H" xfId="878"/>
    <cellStyle name="ha" xfId="879"/>
    <cellStyle name="Head 1" xfId="880"/>
    <cellStyle name="HEADER" xfId="881"/>
    <cellStyle name="Header1" xfId="882"/>
    <cellStyle name="Header2" xfId="883"/>
    <cellStyle name="Heading 1 2" xfId="884"/>
    <cellStyle name="Heading 2 2" xfId="885"/>
    <cellStyle name="Heading 3 2" xfId="886"/>
    <cellStyle name="Heading 4 2" xfId="887"/>
    <cellStyle name="Heading1" xfId="888"/>
    <cellStyle name="Heading2" xfId="889"/>
    <cellStyle name="HEADINGS" xfId="890"/>
    <cellStyle name="HEADINGSTOP" xfId="891"/>
    <cellStyle name="headoption" xfId="892"/>
    <cellStyle name="HIDE" xfId="893"/>
    <cellStyle name="Hoa-Scholl" xfId="894"/>
    <cellStyle name="HUY" xfId="895"/>
    <cellStyle name="Hyperlink 2" xfId="896"/>
    <cellStyle name="Hyperlink 3" xfId="897"/>
    <cellStyle name="i phÝ kh¸c_B¶ng 2" xfId="898"/>
    <cellStyle name="I.3" xfId="899"/>
    <cellStyle name="i·0" xfId="900"/>
    <cellStyle name="_x0001_í½?" xfId="901"/>
    <cellStyle name="ï-¾È»ê_BiÓu TB" xfId="902"/>
    <cellStyle name="_x0001_íå_x001b_ô " xfId="903"/>
    <cellStyle name="_x0001_íå_x001b_ô_" xfId="904"/>
    <cellStyle name="Input [yellow]" xfId="905"/>
    <cellStyle name="Input 2" xfId="906"/>
    <cellStyle name="Input 3" xfId="907"/>
    <cellStyle name="Input 4" xfId="908"/>
    <cellStyle name="Input 5" xfId="909"/>
    <cellStyle name="Input 6" xfId="910"/>
    <cellStyle name="Input Cells" xfId="911"/>
    <cellStyle name="Invisible" xfId="912"/>
    <cellStyle name="k1" xfId="913"/>
    <cellStyle name="kh¸c_Bang Chi tieu" xfId="914"/>
    <cellStyle name="khanh" xfId="915"/>
    <cellStyle name="khung" xfId="916"/>
    <cellStyle name="Kiểm tra Ô" xfId="917"/>
    <cellStyle name="l1" xfId="918"/>
    <cellStyle name="Ledger 17 x 11 in" xfId="919"/>
    <cellStyle name="left" xfId="920"/>
    <cellStyle name="Line" xfId="921"/>
    <cellStyle name="Link Currency (0)" xfId="922"/>
    <cellStyle name="Link Currency (2)" xfId="923"/>
    <cellStyle name="Link Units (0)" xfId="924"/>
    <cellStyle name="Link Units (1)" xfId="925"/>
    <cellStyle name="Link Units (2)" xfId="926"/>
    <cellStyle name="Linked Cell 2" xfId="927"/>
    <cellStyle name="Linked Cells" xfId="928"/>
    <cellStyle name="MARK" xfId="929"/>
    <cellStyle name="Migliaia (0)_CALPREZZ" xfId="930"/>
    <cellStyle name="Migliaia_ PESO ELETTR." xfId="931"/>
    <cellStyle name="Millares [0]_Well Timing" xfId="932"/>
    <cellStyle name="Millares_Well Timing" xfId="933"/>
    <cellStyle name="Milliers [0]_      " xfId="934"/>
    <cellStyle name="Milliers_      " xfId="935"/>
    <cellStyle name="Model" xfId="936"/>
    <cellStyle name="moi" xfId="937"/>
    <cellStyle name="Mon?aire [0]_      " xfId="938"/>
    <cellStyle name="Mon?aire_      " xfId="939"/>
    <cellStyle name="Moneda [0]_Well Timing" xfId="940"/>
    <cellStyle name="Moneda_Well Timing" xfId="941"/>
    <cellStyle name="Monétaire [0]_      " xfId="942"/>
    <cellStyle name="Monétaire_      " xfId="943"/>
    <cellStyle name="n" xfId="944"/>
    <cellStyle name="n_CTDGCV_HO" xfId="945"/>
    <cellStyle name="n_DON GIA_NM_03_10_L650" xfId="946"/>
    <cellStyle name="n1" xfId="947"/>
    <cellStyle name="Neutral 2" xfId="948"/>
    <cellStyle name="New" xfId="949"/>
    <cellStyle name="New Times Roman" xfId="950"/>
    <cellStyle name="New_1.GD1_2x600+HTKT_TMDT_DH3_(T04-2010)_QDoi_EVN_Than NK" xfId="951"/>
    <cellStyle name="ngoc" xfId="952"/>
    <cellStyle name="Nhấn1" xfId="953"/>
    <cellStyle name="Nhấn2" xfId="954"/>
    <cellStyle name="Nhấn3" xfId="955"/>
    <cellStyle name="Nhấn4" xfId="956"/>
    <cellStyle name="Nhấn5" xfId="957"/>
    <cellStyle name="Nhấn6" xfId="958"/>
    <cellStyle name="no dec" xfId="959"/>
    <cellStyle name="ÑONVÒ" xfId="960"/>
    <cellStyle name="Normal" xfId="0" builtinId="0"/>
    <cellStyle name="Normal - ??1" xfId="961"/>
    <cellStyle name="Normal - Style1" xfId="962"/>
    <cellStyle name="Normal - Style1 2" xfId="963"/>
    <cellStyle name="Normal - 유형1" xfId="964"/>
    <cellStyle name="Normal 10" xfId="965"/>
    <cellStyle name="Normal 10 2" xfId="9"/>
    <cellStyle name="Normal 11" xfId="966"/>
    <cellStyle name="Normal 12" xfId="967"/>
    <cellStyle name="Normal 13" xfId="968"/>
    <cellStyle name="Normal 14" xfId="969"/>
    <cellStyle name="Normal 15" xfId="970"/>
    <cellStyle name="Normal 16" xfId="971"/>
    <cellStyle name="Normal 17" xfId="972"/>
    <cellStyle name="Normal 18" xfId="973"/>
    <cellStyle name="Normal 19" xfId="974"/>
    <cellStyle name="Normal 2" xfId="975"/>
    <cellStyle name="Normal 2 2" xfId="7"/>
    <cellStyle name="Normal 2 2 2" xfId="976"/>
    <cellStyle name="Normal 2 2 3" xfId="977"/>
    <cellStyle name="Normal 2 3" xfId="978"/>
    <cellStyle name="Normal 2 4" xfId="979"/>
    <cellStyle name="Normal 2 5" xfId="980"/>
    <cellStyle name="Normal 2_Bai thai xi LP1 update 18-4-2011" xfId="981"/>
    <cellStyle name="Normal 20" xfId="982"/>
    <cellStyle name="Normal 21" xfId="983"/>
    <cellStyle name="Normal 22" xfId="984"/>
    <cellStyle name="Normal 23" xfId="985"/>
    <cellStyle name="Normal 24" xfId="986"/>
    <cellStyle name="Normal 25" xfId="987"/>
    <cellStyle name="Normal 26" xfId="6"/>
    <cellStyle name="Normal 27" xfId="988"/>
    <cellStyle name="Normal 27 2" xfId="989"/>
    <cellStyle name="Normal 28" xfId="1"/>
    <cellStyle name="Normal 29" xfId="4"/>
    <cellStyle name="Normal 29 2" xfId="990"/>
    <cellStyle name="Normal 3" xfId="991"/>
    <cellStyle name="Normal 3 2" xfId="992"/>
    <cellStyle name="Normal 3 3" xfId="993"/>
    <cellStyle name="Normal 30" xfId="994"/>
    <cellStyle name="Normal 30 2" xfId="995"/>
    <cellStyle name="Normal 4" xfId="996"/>
    <cellStyle name="Normal 4 2" xfId="997"/>
    <cellStyle name="Normal 4 2 2" xfId="998"/>
    <cellStyle name="Normal 5" xfId="999"/>
    <cellStyle name="Normal 5 2" xfId="1000"/>
    <cellStyle name="Normal 6" xfId="1001"/>
    <cellStyle name="Normal 7" xfId="1002"/>
    <cellStyle name="Normal 8" xfId="1003"/>
    <cellStyle name="Normal 9" xfId="1004"/>
    <cellStyle name="Normal 9 2" xfId="1005"/>
    <cellStyle name="Normal_VẬT TƯ A CẤP 2" xfId="2"/>
    <cellStyle name="Normal1" xfId="1006"/>
    <cellStyle name="Normale_ PESO ELETTR." xfId="1007"/>
    <cellStyle name="Normalh" xfId="1008"/>
    <cellStyle name="Normalny_Cennik obowiazuje od 06-08-2001 r (1)" xfId="1009"/>
    <cellStyle name="Note 2" xfId="1010"/>
    <cellStyle name="Ô Được nối kết" xfId="1011"/>
    <cellStyle name="Œ…‹æØ‚è [0.00]_ÆÂ¹²" xfId="1012"/>
    <cellStyle name="Œ…‹æØ‚è_laroux" xfId="1013"/>
    <cellStyle name="oft Excel]_x000d__x000a_Comment=open=/f ‚ðw’è‚·‚é‚ÆAƒ†[ƒU[’è‹`ŠÖ”‚ðŠÖ”“\‚è•t‚¯‚Ìˆê——‚É“o˜^‚·‚é‚±‚Æ‚ª‚Å‚«‚Ü‚·B_x000d__x000a_Maximized" xfId="1014"/>
    <cellStyle name="oft Excel]_x000d__x000a_Comment=open=/f ‚ðŽw’è‚·‚é‚ÆAƒ†[ƒU[’è‹`ŠÖ”‚ðŠÖ”“\‚è•t‚¯‚Ìˆê——‚É“o˜^‚·‚é‚±‚Æ‚ª‚Å‚«‚Ü‚·B_x000d__x000a_Maximized" xfId="1015"/>
    <cellStyle name="oft Excel]_x000d__x000a_Comment=The open=/f lines load custom functions into the Paste Function list._x000d__x000a_Maximized=2_x000d__x000a_Basics=1_x000d__x000a_A" xfId="1016"/>
    <cellStyle name="oft Excel]_x000d__x000a_Comment=The open=/f lines load custom functions into the Paste Function list._x000d__x000a_Maximized=3_x000d__x000a_Basics=1_x000d__x000a_A" xfId="1017"/>
    <cellStyle name="omma [0]_Mktg Prog" xfId="1018"/>
    <cellStyle name="ormal_Sheet1_1" xfId="1019"/>
    <cellStyle name="Output 2" xfId="1020"/>
    <cellStyle name="paint" xfId="1021"/>
    <cellStyle name="Pattern" xfId="1022"/>
    <cellStyle name="per.style" xfId="1023"/>
    <cellStyle name="Percent [0]" xfId="1024"/>
    <cellStyle name="Percent [00]" xfId="1025"/>
    <cellStyle name="Percent [2]" xfId="1026"/>
    <cellStyle name="Percent 2" xfId="1027"/>
    <cellStyle name="Percent 2 2" xfId="1028"/>
    <cellStyle name="Percent 3" xfId="1029"/>
    <cellStyle name="PERCENTAGE" xfId="1030"/>
    <cellStyle name="PrePop Currency (0)" xfId="1031"/>
    <cellStyle name="PrePop Currency (2)" xfId="1032"/>
    <cellStyle name="PrePop Units (0)" xfId="1033"/>
    <cellStyle name="PrePop Units (1)" xfId="1034"/>
    <cellStyle name="PrePop Units (2)" xfId="1035"/>
    <cellStyle name="pricing" xfId="1036"/>
    <cellStyle name="PSChar" xfId="1037"/>
    <cellStyle name="PSHeading" xfId="1038"/>
    <cellStyle name="RedComma[0]" xfId="1039"/>
    <cellStyle name="regstoresfromspecstores" xfId="1040"/>
    <cellStyle name="RevList" xfId="1041"/>
    <cellStyle name="S—_x0008_" xfId="1042"/>
    <cellStyle name="s]_x000d__x000a_spooler=yes_x000d__x000a_load=_x000d__x000a_Beep=yes_x000d__x000a_NullPort=None_x000d__x000a_BorderWidth=3_x000d__x000a_CursorBlinkRate=1200_x000d__x000a_DoubleClickSpeed=452_x000d__x000a_Programs=co" xfId="1043"/>
    <cellStyle name="S—_x0008__10-SAN NEN" xfId="1044"/>
    <cellStyle name="S¬" xfId="1045"/>
    <cellStyle name="S¬ 2" xfId="1046"/>
    <cellStyle name="S¬ 3" xfId="1047"/>
    <cellStyle name="s1" xfId="1048"/>
    <cellStyle name="SAPBEXaggData" xfId="1049"/>
    <cellStyle name="SAPBEXaggDataEmph" xfId="1050"/>
    <cellStyle name="SAPBEXaggItem" xfId="1051"/>
    <cellStyle name="SAPBEXchaText" xfId="1052"/>
    <cellStyle name="SAPBEXexcBad7" xfId="1053"/>
    <cellStyle name="SAPBEXexcBad8" xfId="1054"/>
    <cellStyle name="SAPBEXexcBad9" xfId="1055"/>
    <cellStyle name="SAPBEXexcCritical4" xfId="1056"/>
    <cellStyle name="SAPBEXexcCritical5" xfId="1057"/>
    <cellStyle name="SAPBEXexcCritical6" xfId="1058"/>
    <cellStyle name="SAPBEXexcGood1" xfId="1059"/>
    <cellStyle name="SAPBEXexcGood2" xfId="1060"/>
    <cellStyle name="SAPBEXexcGood3" xfId="1061"/>
    <cellStyle name="SAPBEXfilterDrill" xfId="1062"/>
    <cellStyle name="SAPBEXfilterItem" xfId="1063"/>
    <cellStyle name="SAPBEXfilterText" xfId="1064"/>
    <cellStyle name="SAPBEXformats" xfId="1065"/>
    <cellStyle name="SAPBEXheaderItem" xfId="1066"/>
    <cellStyle name="SAPBEXheaderText" xfId="1067"/>
    <cellStyle name="SAPBEXresData" xfId="1068"/>
    <cellStyle name="SAPBEXresDataEmph" xfId="1069"/>
    <cellStyle name="SAPBEXresItem" xfId="1070"/>
    <cellStyle name="SAPBEXstdData" xfId="1071"/>
    <cellStyle name="SAPBEXstdDataEmph" xfId="1072"/>
    <cellStyle name="SAPBEXstdItem" xfId="1073"/>
    <cellStyle name="SAPBEXtitle" xfId="1074"/>
    <cellStyle name="SAPBEXundefined" xfId="1075"/>
    <cellStyle name="_x0001_sç?" xfId="1076"/>
    <cellStyle name="SHADEDSTORES" xfId="1077"/>
    <cellStyle name="Siêu nối kết_Book1" xfId="1078"/>
    <cellStyle name="so" xfId="1079"/>
    <cellStyle name="specstores" xfId="1080"/>
    <cellStyle name="Standard_AAbgleich" xfId="1081"/>
    <cellStyle name="STTDG" xfId="1082"/>
    <cellStyle name="Style 1" xfId="1083"/>
    <cellStyle name="Style 10" xfId="1084"/>
    <cellStyle name="Style 11" xfId="1085"/>
    <cellStyle name="Style 12" xfId="1086"/>
    <cellStyle name="Style 13" xfId="1087"/>
    <cellStyle name="Style 14" xfId="1088"/>
    <cellStyle name="Style 15" xfId="1089"/>
    <cellStyle name="Style 16" xfId="1090"/>
    <cellStyle name="Style 17" xfId="1091"/>
    <cellStyle name="Style 18" xfId="1092"/>
    <cellStyle name="Style 19" xfId="1093"/>
    <cellStyle name="Style 2" xfId="1094"/>
    <cellStyle name="Style 20" xfId="1095"/>
    <cellStyle name="Style 21" xfId="1096"/>
    <cellStyle name="Style 22" xfId="1097"/>
    <cellStyle name="Style 23" xfId="1098"/>
    <cellStyle name="Style 24" xfId="1099"/>
    <cellStyle name="Style 25" xfId="1100"/>
    <cellStyle name="Style 26" xfId="1101"/>
    <cellStyle name="Style 27" xfId="1102"/>
    <cellStyle name="Style 28" xfId="1103"/>
    <cellStyle name="Style 29" xfId="1104"/>
    <cellStyle name="Style 3" xfId="1105"/>
    <cellStyle name="Style 30" xfId="1106"/>
    <cellStyle name="Style 31" xfId="1107"/>
    <cellStyle name="Style 32" xfId="1108"/>
    <cellStyle name="Style 33" xfId="1109"/>
    <cellStyle name="Style 34" xfId="1110"/>
    <cellStyle name="Style 35" xfId="1111"/>
    <cellStyle name="Style 36" xfId="1112"/>
    <cellStyle name="Style 37" xfId="1113"/>
    <cellStyle name="Style 38" xfId="1114"/>
    <cellStyle name="Style 39" xfId="1115"/>
    <cellStyle name="Style 4" xfId="1116"/>
    <cellStyle name="Style 40" xfId="1117"/>
    <cellStyle name="Style 41" xfId="1118"/>
    <cellStyle name="Style 42" xfId="1119"/>
    <cellStyle name="Style 43" xfId="1120"/>
    <cellStyle name="Style 44" xfId="1121"/>
    <cellStyle name="Style 45" xfId="1122"/>
    <cellStyle name="Style 46" xfId="1123"/>
    <cellStyle name="Style 47" xfId="1124"/>
    <cellStyle name="Style 48" xfId="1125"/>
    <cellStyle name="Style 49" xfId="1126"/>
    <cellStyle name="Style 5" xfId="1127"/>
    <cellStyle name="Style 50" xfId="1128"/>
    <cellStyle name="Style 51" xfId="1129"/>
    <cellStyle name="Style 52" xfId="1130"/>
    <cellStyle name="Style 53" xfId="1131"/>
    <cellStyle name="Style 54" xfId="1132"/>
    <cellStyle name="Style 55" xfId="1133"/>
    <cellStyle name="Style 56" xfId="1134"/>
    <cellStyle name="Style 57" xfId="1135"/>
    <cellStyle name="Style 58" xfId="1136"/>
    <cellStyle name="Style 59" xfId="1137"/>
    <cellStyle name="Style 6" xfId="1138"/>
    <cellStyle name="Style 60" xfId="1139"/>
    <cellStyle name="Style 61" xfId="1140"/>
    <cellStyle name="Style 62" xfId="1141"/>
    <cellStyle name="Style 63" xfId="1142"/>
    <cellStyle name="Style 64" xfId="1143"/>
    <cellStyle name="Style 65" xfId="1144"/>
    <cellStyle name="Style 66" xfId="1145"/>
    <cellStyle name="Style 67" xfId="1146"/>
    <cellStyle name="Style 68" xfId="1147"/>
    <cellStyle name="Style 69" xfId="1148"/>
    <cellStyle name="Style 7" xfId="1149"/>
    <cellStyle name="Style 70" xfId="1150"/>
    <cellStyle name="Style 71" xfId="1151"/>
    <cellStyle name="Style 72" xfId="1152"/>
    <cellStyle name="Style 73" xfId="1153"/>
    <cellStyle name="Style 74" xfId="1154"/>
    <cellStyle name="Style 75" xfId="1155"/>
    <cellStyle name="Style 76" xfId="1156"/>
    <cellStyle name="Style 77" xfId="1157"/>
    <cellStyle name="Style 78" xfId="1158"/>
    <cellStyle name="Style 79" xfId="1159"/>
    <cellStyle name="Style 8" xfId="1160"/>
    <cellStyle name="Style 80" xfId="1161"/>
    <cellStyle name="Style 81" xfId="1162"/>
    <cellStyle name="Style 82" xfId="1163"/>
    <cellStyle name="Style 83" xfId="1164"/>
    <cellStyle name="Style 84" xfId="1165"/>
    <cellStyle name="Style 85" xfId="1166"/>
    <cellStyle name="Style 86" xfId="1167"/>
    <cellStyle name="Style 87" xfId="1168"/>
    <cellStyle name="Style 88" xfId="1169"/>
    <cellStyle name="Style 89" xfId="1170"/>
    <cellStyle name="Style 9" xfId="1171"/>
    <cellStyle name="Style 90" xfId="1172"/>
    <cellStyle name="Style 91" xfId="1173"/>
    <cellStyle name="Style 92" xfId="1174"/>
    <cellStyle name="Style 93" xfId="1175"/>
    <cellStyle name="Style 94" xfId="1176"/>
    <cellStyle name="Style 95" xfId="1177"/>
    <cellStyle name="Style Date" xfId="1178"/>
    <cellStyle name="style_1" xfId="1179"/>
    <cellStyle name="Sub" xfId="1180"/>
    <cellStyle name="subhead" xfId="1181"/>
    <cellStyle name="Subtotal" xfId="1182"/>
    <cellStyle name="symbol" xfId="1183"/>
    <cellStyle name="T" xfId="1184"/>
    <cellStyle name="T_10-SAN NEN" xfId="1185"/>
    <cellStyle name="T_1XayDung PM21MR-hcEVN" xfId="1186"/>
    <cellStyle name="T_1XayDung PM21MR-hcEVN_Du toan cac hang muc_02-7-10" xfId="1187"/>
    <cellStyle name="T_1XayDung PM21MR-hcEVN_TMDT_HTCS_LP1_T03-2009" xfId="1188"/>
    <cellStyle name="T_1XayDung PM21MR-hcEVN_TMDT_HTCS_LP1_T03-2009_1.GD1_2x600+HTKT_TMDT_DH3_(T04-2010)_QDoi_EVN_Than NK" xfId="1189"/>
    <cellStyle name="T_1XayDung PM21MR-hcEVN_TMDT_HTCS_LP1_T03-2009_1.TH_TMDT_DH3_(T02-2010)_PA1-GC_B" xfId="1190"/>
    <cellStyle name="T_1XayDung PM21MR-hcEVN_TMDT_HTCS_LP1_T03-2009_1.TH_TMDT_DH3_(T02-2010)_PA2-BT_B" xfId="1191"/>
    <cellStyle name="T_1XayDung PM21MR-hcEVN_TMDT_HTCS_LP1_T03-2009_1.TH_TMDT_DH3_(T03-2010)_PA1-GC_2x660+HTKT" xfId="1192"/>
    <cellStyle name="T_1XayDung PM21MR-hcEVN_TMDT_HTCS_LP1_T03-2009_1.TH_TMDT_DH3_(T11-2009)_PA1-GC" xfId="1193"/>
    <cellStyle name="T_1XayDung PM21MR-hcEVN_TMDT_HTCS_LP1_T03-2009_1.TH_TMDT_DH3_(T11-2009)_PA1-GC_1.TH_TMDT_LP1_(06-2010)_DP2.0%_Rev311-06-2010" xfId="1194"/>
    <cellStyle name="T_1XayDung PM21MR-hcEVN_TMDT_HTCS_LP1_T03-2009_1.TH_TMDT_DH3_(T11-2009)_PA1-GC_1.TH_TMDT_LP1_(06-2010)_DP2.5%_tg18544_15-6-2010" xfId="1195"/>
    <cellStyle name="T_1XayDung PM21MR-hcEVN_TMDT_HTCS_LP1_T03-2009_1.TH_TMDT_DH3_(T11-2009)_PA1-GC_1.TH_TMDT_LP1_(06-2010)_DP2.5%_tg18544_17-6-2010_xac dinh USD" xfId="1196"/>
    <cellStyle name="T_1XayDung PM21MR-hcEVN_TMDT_HTCS_LP1_T03-2009_1.TH_TMDT_DH3_(T11-2009)_PA1-GC_1.TH_TMDT_LP1_(HCTD-02-2010)_sauTD" xfId="1197"/>
    <cellStyle name="T_1XayDung PM21MR-hcEVN_TMDT_HTCS_LP1_T03-2009_1.TH_TMDT_DH3_(T11-2009)_PA1-GC_1.TH_TMDT_LP1_(HCTD-02-2010_QD957)" xfId="1198"/>
    <cellStyle name="T_1XayDung PM21MR-hcEVN_TMDT_HTCS_LP1_T03-2009_1.TH_TMDT_DH3_(T11-2009)_PA1-GC_Book1" xfId="1199"/>
    <cellStyle name="T_1XayDung PM21MR-hcEVN_TMDT_HTCS_LP1_T03-2009_1.TH_TMDT_DH3_(T11-2009)_PA1-GC_Qui doi 2006" xfId="1200"/>
    <cellStyle name="T_1XayDung PM21MR-hcEVN_TMDT_HTCS_LP1_T03-2009_1.TH_TMDT_DH3_(T11-2009)_PA1-GC_Qui doi TMDT_LP1_(TDinh-02-2010) ve 2006 (CSG III-2009)_Rev2" xfId="1201"/>
    <cellStyle name="T_1XayDung PM21MR-hcEVN_TMDT_HTCS_LP1_T03-2009_1.TH_TMDT_DH3_(T11-2009)_PA1-GC_Qui doi TMDT_LP1_(TDinh-02-2010) ve 2006 (CSG III-2009)_Rev3" xfId="1202"/>
    <cellStyle name="T_1XayDung PM21MR-hcEVN_TMDT_HTCS_LP1_T03-2009_1.TH_TMDT_LP1_(03-7-2009_TB1.03)_quidoi 2006" xfId="1203"/>
    <cellStyle name="T_1XayDung PM21MR-hcEVN_TMDT_HTCS_LP1_T03-2009_1.TH_TMDT_LP1_(06-2010)_DP2.0%_Rev311-06-2010" xfId="1204"/>
    <cellStyle name="T_1XayDung PM21MR-hcEVN_TMDT_HTCS_LP1_T03-2009_1.TH_TMDT_LP1_(06-2010)_DP2.5%_tg18544_15-6-2010" xfId="1205"/>
    <cellStyle name="T_1XayDung PM21MR-hcEVN_TMDT_HTCS_LP1_T03-2009_1.TH_TMDT_LP1_(06-2010)_DP2.5%_tg18544_17-6-2010_xac dinh USD" xfId="1206"/>
    <cellStyle name="T_1XayDung PM21MR-hcEVN_TMDT_HTCS_LP1_T03-2009_1.TH_TMDT_LP1_(HCTD-02-2010)_sauTD" xfId="1207"/>
    <cellStyle name="T_1XayDung PM21MR-hcEVN_TMDT_HTCS_LP1_T03-2009_1.TH_TMDT_LP1_(HCTD-02-2010_QD957)" xfId="1208"/>
    <cellStyle name="T_1XayDung PM21MR-hcEVN_TMDT_HTCS_LP1_T03-2009_1.TMDT_DH3_2x600_(10-05-2010)" xfId="1209"/>
    <cellStyle name="T_1XayDung PM21MR-hcEVN_TMDT_HTCS_LP1_T03-2009_1.TMDT_DH3_2x600_(25-05-2010)_DP2.0%" xfId="1210"/>
    <cellStyle name="T_1XayDung PM21MR-hcEVN_TMDT_HTCS_LP1_T03-2009_1.TMDT_DH3_2x600+HTKT (10-05-2010)_TBChinaSUPER_Final_In" xfId="1211"/>
    <cellStyle name="T_1XayDung PM21MR-hcEVN_TMDT_HTCS_LP1_T03-2009_1.TMDT_DH3_2x600+HTKT (12-04-2010)_TBChinaSUPER_Final_In" xfId="1212"/>
    <cellStyle name="T_1XayDung PM21MR-hcEVN_TMDT_HTCS_LP1_T03-2009_1.TMDT_SH1_06-7-10_updateTB_PA2" xfId="1213"/>
    <cellStyle name="T_1XayDung PM21MR-hcEVN_TMDT_HTCS_LP1_T03-2009_1.TMDT_SH1_07-10-2010_PA2" xfId="1214"/>
    <cellStyle name="T_1XayDung PM21MR-hcEVN_TMDT_HTCS_LP1_T03-2009_Book1" xfId="1215"/>
    <cellStyle name="T_1XayDung PM21MR-hcEVN_TMDT_HTCS_LP1_T03-2009_PTKTTC-Tmax6500-SongHau1-LaiVay-23062010" xfId="1216"/>
    <cellStyle name="T_1XayDung PM21MR-hcEVN_TMDT_HTCS_LP1_T03-2009_Qui doi 2006" xfId="1217"/>
    <cellStyle name="T_1XayDung PM21MR-hcEVN_TMDT_HTCS_LP1_T03-2009_Qui doi TMDT_LP1_(TDinh-02-2010) ve 2006 (CSG III-2009)_Rev2" xfId="1218"/>
    <cellStyle name="T_1XayDung PM21MR-hcEVN_TMDT_HTCS_LP1_T03-2009_Qui doi TMDT_LP1_(TDinh-02-2010) ve 2006 (CSG III-2009)_Rev3" xfId="1219"/>
    <cellStyle name="T_1XayDung PM21MR-hcEVN_TMDT_HTCS_LP1_T03-2009_Qui doi TMDT_LP1_7-2009 ve 2006 (8-5-10)" xfId="1220"/>
    <cellStyle name="T_1XayDung PM21MR-hcEVN_TMDT_HTCS_LP1_T03-2009_TMDT_SH1" xfId="1221"/>
    <cellStyle name="T_2-Don gia Nhan cong+May" xfId="1222"/>
    <cellStyle name="T_3P-100KVA Ngan hang Cong Thuong" xfId="1223"/>
    <cellStyle name="T_3P-100KVA Ngan hang Cong Thuong_1.GD1_2x600+HTKT_TMDT_DH3_(T04-2010)_QDoi_EVN_Than NK" xfId="1224"/>
    <cellStyle name="T_3P-100KVA Ngan hang Cong Thuong_1.TH_TMDT_DH3_(T02-2010)_PA1-GC_B" xfId="1225"/>
    <cellStyle name="T_3P-100KVA Ngan hang Cong Thuong_1.TH_TMDT_DH3_(T02-2010)_PA2-BT_B" xfId="1226"/>
    <cellStyle name="T_3P-100KVA Ngan hang Cong Thuong_1.TH_TMDT_DH3_(T03-2010)_PA1-GC_2x660+HTKT" xfId="1227"/>
    <cellStyle name="T_3P-100KVA Ngan hang Cong Thuong_1.TH_TMDT_DH3_(T11-2009)_PA1-GC" xfId="1228"/>
    <cellStyle name="T_3P-100KVA Ngan hang Cong Thuong_1.TH_TMDT_DH3_(T11-2009)_PA1-GC_1.TH_TMDT_LP1_(06-2010)_DP2.0%_Rev311-06-2010" xfId="1229"/>
    <cellStyle name="T_3P-100KVA Ngan hang Cong Thuong_1.TH_TMDT_DH3_(T11-2009)_PA1-GC_1.TH_TMDT_LP1_(06-2010)_DP2.5%_tg18544_15-6-2010" xfId="1230"/>
    <cellStyle name="T_3P-100KVA Ngan hang Cong Thuong_1.TH_TMDT_DH3_(T11-2009)_PA1-GC_1.TH_TMDT_LP1_(06-2010)_DP2.5%_tg18544_17-6-2010_xac dinh USD" xfId="1231"/>
    <cellStyle name="T_3P-100KVA Ngan hang Cong Thuong_1.TH_TMDT_DH3_(T11-2009)_PA1-GC_1.TH_TMDT_LP1_(HCTD-02-2010)_sauTD" xfId="1232"/>
    <cellStyle name="T_3P-100KVA Ngan hang Cong Thuong_1.TH_TMDT_DH3_(T11-2009)_PA1-GC_1.TH_TMDT_LP1_(HCTD-02-2010_QD957)" xfId="1233"/>
    <cellStyle name="T_3P-100KVA Ngan hang Cong Thuong_1.TH_TMDT_DH3_(T11-2009)_PA1-GC_Book1" xfId="1234"/>
    <cellStyle name="T_3P-100KVA Ngan hang Cong Thuong_1.TH_TMDT_DH3_(T11-2009)_PA1-GC_Qui doi 2006" xfId="1235"/>
    <cellStyle name="T_3P-100KVA Ngan hang Cong Thuong_1.TH_TMDT_DH3_(T11-2009)_PA1-GC_Qui doi TMDT_LP1_(TDinh-02-2010) ve 2006 (CSG III-2009)_Rev2" xfId="1236"/>
    <cellStyle name="T_3P-100KVA Ngan hang Cong Thuong_1.TH_TMDT_DH3_(T11-2009)_PA1-GC_Qui doi TMDT_LP1_(TDinh-02-2010) ve 2006 (CSG III-2009)_Rev3" xfId="1237"/>
    <cellStyle name="T_3P-100KVA Ngan hang Cong Thuong_1.TH_TMDT_LP1_(03-7-2009_TB1.03)_quidoi 2006" xfId="1238"/>
    <cellStyle name="T_3P-100KVA Ngan hang Cong Thuong_1.TH_TMDT_LP1_(06-2010)_DP2.0%_Rev311-06-2010" xfId="1239"/>
    <cellStyle name="T_3P-100KVA Ngan hang Cong Thuong_1.TH_TMDT_LP1_(06-2010)_DP2.5%_tg18544_15-6-2010" xfId="1240"/>
    <cellStyle name="T_3P-100KVA Ngan hang Cong Thuong_1.TH_TMDT_LP1_(06-2010)_DP2.5%_tg18544_17-6-2010_xac dinh USD" xfId="1241"/>
    <cellStyle name="T_3P-100KVA Ngan hang Cong Thuong_1.TH_TMDT_LP1_(HCTD-02-2010)_sauTD" xfId="1242"/>
    <cellStyle name="T_3P-100KVA Ngan hang Cong Thuong_1.TH_TMDT_LP1_(HCTD-02-2010_QD957)" xfId="1243"/>
    <cellStyle name="T_3P-100KVA Ngan hang Cong Thuong_1.TMDT_DH3_2x600_(10-05-2010)" xfId="1244"/>
    <cellStyle name="T_3P-100KVA Ngan hang Cong Thuong_1.TMDT_DH3_2x600_(25-05-2010)_DP2.0%" xfId="1245"/>
    <cellStyle name="T_3P-100KVA Ngan hang Cong Thuong_1.TMDT_DH3_2x600+HTKT (10-05-2010)_TBChinaSUPER_Final_In" xfId="1246"/>
    <cellStyle name="T_3P-100KVA Ngan hang Cong Thuong_1.TMDT_DH3_2x600+HTKT (12-04-2010)_TBChinaSUPER_Final_In" xfId="1247"/>
    <cellStyle name="T_3P-100KVA Ngan hang Cong Thuong_1.TMDT_SH1_06-7-10_updateTB_PA2" xfId="1248"/>
    <cellStyle name="T_3P-100KVA Ngan hang Cong Thuong_1.TMDT_SH1_07-10-2010_PA2" xfId="1249"/>
    <cellStyle name="T_3P-100KVA Ngan hang Cong Thuong_Book1" xfId="1250"/>
    <cellStyle name="T_3P-100KVA Ngan hang Cong Thuong_PTKTTC-Tmax6500-SongHau1-LaiVay-23062010" xfId="1251"/>
    <cellStyle name="T_3P-100KVA Ngan hang Cong Thuong_Qui doi 2006" xfId="1252"/>
    <cellStyle name="T_3P-100KVA Ngan hang Cong Thuong_Qui doi TMDT_LP1_(TDinh-02-2010) ve 2006 (CSG III-2009)_Rev2" xfId="1253"/>
    <cellStyle name="T_3P-100KVA Ngan hang Cong Thuong_Qui doi TMDT_LP1_(TDinh-02-2010) ve 2006 (CSG III-2009)_Rev3" xfId="1254"/>
    <cellStyle name="T_3P-100KVA Ngan hang Cong Thuong_Qui doi TMDT_LP1_7-2009 ve 2006 (8-5-10)" xfId="1255"/>
    <cellStyle name="T_3P-100KVA Ngan hang Cong Thuong_TMDT_SH1" xfId="1256"/>
    <cellStyle name="T_BBNT" xfId="1257"/>
    <cellStyle name="T_Book1" xfId="1258"/>
    <cellStyle name="T_Book1_1" xfId="1259"/>
    <cellStyle name="T_Book1_1.GD1_2x600+HTKT_TMDT_DH3_(T04-2010)_QDoi_EVN_Than NK" xfId="1260"/>
    <cellStyle name="T_Book1_1.TH_TMDT_DH3_(T02-2010)_PA1-GC_B" xfId="1261"/>
    <cellStyle name="T_Book1_1.TH_TMDT_DH3_(T02-2010)_PA2-BT_B" xfId="1262"/>
    <cellStyle name="T_Book1_1.TH_TMDT_DH3_(T03-2010)_PA1-GC_2x660+HTKT" xfId="1263"/>
    <cellStyle name="T_Book1_1.TH_TMDT_DH3_(T11-2009)" xfId="1264"/>
    <cellStyle name="T_Book1_1.TH_TMDT_DH3_(T11-2009)_PA1-GC" xfId="1265"/>
    <cellStyle name="T_Book1_1.TH_TMDT_LP1_(03-7-2009_TB1.03)_quidoi 2006" xfId="1266"/>
    <cellStyle name="T_Book1_1.TH_TMDT_LP1_(06-2010)_DP2.0%_Rev311-06-2010" xfId="1267"/>
    <cellStyle name="T_Book1_1.TH_TMDT_LP1_(06-2010)_DP2.5%_tg18544_15-6-2010" xfId="1268"/>
    <cellStyle name="T_Book1_1.TH_TMDT_LP1_(06-2010)_DP2.5%_tg18544_17-6-2010_xac dinh USD" xfId="1269"/>
    <cellStyle name="T_Book1_1.TH_TMDT_LP1_(HCTD-02-2010)_sauTD" xfId="1270"/>
    <cellStyle name="T_Book1_1.TH_TMDT_LP1_(HCTD-02-2010_QD957)" xfId="1271"/>
    <cellStyle name="T_Book1_1.TH_TMDT_LP1_T04-2009" xfId="1272"/>
    <cellStyle name="T_Book1_1.TH_TMDT_LP1_T05-2009_(HC02-6-2009)" xfId="1273"/>
    <cellStyle name="T_Book1_1.TMDT_DH3_2x600_(10-05-2010)" xfId="1274"/>
    <cellStyle name="T_Book1_1.TMDT_DH3_2x600_(25-05-2010)_DP2.0%" xfId="1275"/>
    <cellStyle name="T_Book1_1.TMDT_DH3_2x600+HTKT (10-05-2010)_TBChinaSUPER_Final_In" xfId="1276"/>
    <cellStyle name="T_Book1_1.TMDT_DH3_2x600+HTKT (12-04-2010)_TBChinaSUPER_Final_In" xfId="1277"/>
    <cellStyle name="T_Book1_1.TMDT_SH1_06-7-10_updateTB_PA2" xfId="1278"/>
    <cellStyle name="T_Book1_1.TMDT_SH1_07-10-2010_PA2" xfId="1279"/>
    <cellStyle name="T_Book1_1_10-SAN NEN" xfId="1280"/>
    <cellStyle name="T_Book1_1_Book1" xfId="1281"/>
    <cellStyle name="T_Book1_1_CPK" xfId="1282"/>
    <cellStyle name="T_Book1_1_Du toan chi phi thiet ke nao vet san lap-REV" xfId="1283"/>
    <cellStyle name="T_Book1_1_HT_Dien_CNguon_TCong_OM4" xfId="1284"/>
    <cellStyle name="T_Book1_1_Kinh_phi_Khao_sat__TK_nao_vet_Cang_Nghi_Son_buoc_TK_BVTCrev" xfId="1285"/>
    <cellStyle name="T_Book1_1_QT Duong Vo Truong Toan " xfId="1286"/>
    <cellStyle name="T_Book1_1_QT Duong Vo Truong Toan _1.GD1_2x600+HTKT_TMDT_DH3_(T04-2010)_QDoi_EVN_Than NK" xfId="1287"/>
    <cellStyle name="T_Book1_1_QT Duong Vo Truong Toan _1.TH_TMDT_DH3_(T02-2010)_PA1-GC_B" xfId="1288"/>
    <cellStyle name="T_Book1_1_QT Duong Vo Truong Toan _1.TH_TMDT_DH3_(T02-2010)_PA2-BT_B" xfId="1289"/>
    <cellStyle name="T_Book1_1_QT Duong Vo Truong Toan _1.TH_TMDT_DH3_(T03-2010)_PA1-GC_2x660+HTKT" xfId="1290"/>
    <cellStyle name="T_Book1_1_QT Duong Vo Truong Toan _1.TH_TMDT_DH3_(T11-2009)_PA1-GC" xfId="1291"/>
    <cellStyle name="T_Book1_1_QT Duong Vo Truong Toan _1.TH_TMDT_DH3_(T11-2009)_PA1-GC_1.TH_TMDT_LP1_(06-2010)_DP2.0%_Rev311-06-2010" xfId="1292"/>
    <cellStyle name="T_Book1_1_QT Duong Vo Truong Toan _1.TH_TMDT_DH3_(T11-2009)_PA1-GC_1.TH_TMDT_LP1_(06-2010)_DP2.5%_tg18544_15-6-2010" xfId="1293"/>
    <cellStyle name="T_Book1_1_QT Duong Vo Truong Toan _1.TH_TMDT_DH3_(T11-2009)_PA1-GC_1.TH_TMDT_LP1_(06-2010)_DP2.5%_tg18544_17-6-2010_xac dinh USD" xfId="1294"/>
    <cellStyle name="T_Book1_1_QT Duong Vo Truong Toan _1.TH_TMDT_DH3_(T11-2009)_PA1-GC_1.TH_TMDT_LP1_(HCTD-02-2010)_sauTD" xfId="1295"/>
    <cellStyle name="T_Book1_1_QT Duong Vo Truong Toan _1.TH_TMDT_DH3_(T11-2009)_PA1-GC_1.TH_TMDT_LP1_(HCTD-02-2010_QD957)" xfId="1296"/>
    <cellStyle name="T_Book1_1_QT Duong Vo Truong Toan _1.TH_TMDT_DH3_(T11-2009)_PA1-GC_Book1" xfId="1297"/>
    <cellStyle name="T_Book1_1_QT Duong Vo Truong Toan _1.TH_TMDT_DH3_(T11-2009)_PA1-GC_Qui doi 2006" xfId="1298"/>
    <cellStyle name="T_Book1_1_QT Duong Vo Truong Toan _1.TH_TMDT_DH3_(T11-2009)_PA1-GC_Qui doi TMDT_LP1_(TDinh-02-2010) ve 2006 (CSG III-2009)_Rev2" xfId="1299"/>
    <cellStyle name="T_Book1_1_QT Duong Vo Truong Toan _1.TH_TMDT_DH3_(T11-2009)_PA1-GC_Qui doi TMDT_LP1_(TDinh-02-2010) ve 2006 (CSG III-2009)_Rev3" xfId="1300"/>
    <cellStyle name="T_Book1_1_QT Duong Vo Truong Toan _1.TH_TMDT_LP1_(03-7-2009_TB1.03)_quidoi 2006" xfId="1301"/>
    <cellStyle name="T_Book1_1_QT Duong Vo Truong Toan _1.TH_TMDT_LP1_(06-2010)_DP2.0%_Rev311-06-2010" xfId="1302"/>
    <cellStyle name="T_Book1_1_QT Duong Vo Truong Toan _1.TH_TMDT_LP1_(06-2010)_DP2.5%_tg18544_15-6-2010" xfId="1303"/>
    <cellStyle name="T_Book1_1_QT Duong Vo Truong Toan _1.TH_TMDT_LP1_(06-2010)_DP2.5%_tg18544_17-6-2010_xac dinh USD" xfId="1304"/>
    <cellStyle name="T_Book1_1_QT Duong Vo Truong Toan _1.TH_TMDT_LP1_(HCTD-02-2010)_sauTD" xfId="1305"/>
    <cellStyle name="T_Book1_1_QT Duong Vo Truong Toan _1.TH_TMDT_LP1_(HCTD-02-2010_QD957)" xfId="1306"/>
    <cellStyle name="T_Book1_1_QT Duong Vo Truong Toan _1.TMDT_DH3_2x600_(10-05-2010)" xfId="1307"/>
    <cellStyle name="T_Book1_1_QT Duong Vo Truong Toan _1.TMDT_DH3_2x600_(25-05-2010)_DP2.0%" xfId="1308"/>
    <cellStyle name="T_Book1_1_QT Duong Vo Truong Toan _1.TMDT_DH3_2x600+HTKT (10-05-2010)_TBChinaSUPER_Final_In" xfId="1309"/>
    <cellStyle name="T_Book1_1_QT Duong Vo Truong Toan _1.TMDT_DH3_2x600+HTKT (12-04-2010)_TBChinaSUPER_Final_In" xfId="1310"/>
    <cellStyle name="T_Book1_1_QT Duong Vo Truong Toan _1.TMDT_SH1_06-7-10_updateTB_PA2" xfId="1311"/>
    <cellStyle name="T_Book1_1_QT Duong Vo Truong Toan _1.TMDT_SH1_07-10-2010_PA2" xfId="1312"/>
    <cellStyle name="T_Book1_1_QT Duong Vo Truong Toan _Book1" xfId="1313"/>
    <cellStyle name="T_Book1_1_QT Duong Vo Truong Toan _PTKTTC-Tmax6500-SongHau1-LaiVay-23062010" xfId="1314"/>
    <cellStyle name="T_Book1_1_QT Duong Vo Truong Toan _Qui doi 2006" xfId="1315"/>
    <cellStyle name="T_Book1_1_QT Duong Vo Truong Toan _Qui doi TMDT_LP1_(TDinh-02-2010) ve 2006 (CSG III-2009)_Rev2" xfId="1316"/>
    <cellStyle name="T_Book1_1_QT Duong Vo Truong Toan _Qui doi TMDT_LP1_(TDinh-02-2010) ve 2006 (CSG III-2009)_Rev3" xfId="1317"/>
    <cellStyle name="T_Book1_1_QT Duong Vo Truong Toan _Qui doi TMDT_LP1_7-2009 ve 2006 (8-5-10)" xfId="1318"/>
    <cellStyle name="T_Book1_1_QT Duong Vo Truong Toan _TMDT_SH1" xfId="1319"/>
    <cellStyle name="T_Book1_1_Qui doi TMDT ve nam 2006" xfId="1320"/>
    <cellStyle name="T_Book1_1_Thiet bi" xfId="1321"/>
    <cellStyle name="T_Book1_10-SAN NEN" xfId="1322"/>
    <cellStyle name="T_Book1_2" xfId="1323"/>
    <cellStyle name="T_Book1_2.Ongkhoi (Van)" xfId="1324"/>
    <cellStyle name="T_Book1_2_Du toan cac hang muc_02-7-10" xfId="1325"/>
    <cellStyle name="T_Book1_2_TMDT_HTCS_LP1_T03-2009" xfId="1326"/>
    <cellStyle name="T_Book1_2_TMDT_HTCS_LP1_T03-2009_1.GD1_2x600+HTKT_TMDT_DH3_(T04-2010)_QDoi_EVN_Than NK" xfId="1327"/>
    <cellStyle name="T_Book1_2_TMDT_HTCS_LP1_T03-2009_1.TH_TMDT_DH3_(T02-2010)_PA1-GC_B" xfId="1328"/>
    <cellStyle name="T_Book1_2_TMDT_HTCS_LP1_T03-2009_1.TH_TMDT_DH3_(T02-2010)_PA2-BT_B" xfId="1329"/>
    <cellStyle name="T_Book1_2_TMDT_HTCS_LP1_T03-2009_1.TH_TMDT_DH3_(T03-2010)_PA1-GC_2x660+HTKT" xfId="1330"/>
    <cellStyle name="T_Book1_2_TMDT_HTCS_LP1_T03-2009_1.TH_TMDT_DH3_(T11-2009)_PA1-GC" xfId="1331"/>
    <cellStyle name="T_Book1_2_TMDT_HTCS_LP1_T03-2009_1.TH_TMDT_DH3_(T11-2009)_PA1-GC_1.TH_TMDT_LP1_(06-2010)_DP2.0%_Rev311-06-2010" xfId="1332"/>
    <cellStyle name="T_Book1_2_TMDT_HTCS_LP1_T03-2009_1.TH_TMDT_DH3_(T11-2009)_PA1-GC_1.TH_TMDT_LP1_(06-2010)_DP2.5%_tg18544_15-6-2010" xfId="1333"/>
    <cellStyle name="T_Book1_2_TMDT_HTCS_LP1_T03-2009_1.TH_TMDT_DH3_(T11-2009)_PA1-GC_1.TH_TMDT_LP1_(06-2010)_DP2.5%_tg18544_17-6-2010_xac dinh USD" xfId="1334"/>
    <cellStyle name="T_Book1_2_TMDT_HTCS_LP1_T03-2009_1.TH_TMDT_DH3_(T11-2009)_PA1-GC_1.TH_TMDT_LP1_(HCTD-02-2010)_sauTD" xfId="1335"/>
    <cellStyle name="T_Book1_2_TMDT_HTCS_LP1_T03-2009_1.TH_TMDT_DH3_(T11-2009)_PA1-GC_1.TH_TMDT_LP1_(HCTD-02-2010_QD957)" xfId="1336"/>
    <cellStyle name="T_Book1_2_TMDT_HTCS_LP1_T03-2009_1.TH_TMDT_DH3_(T11-2009)_PA1-GC_Book1" xfId="1337"/>
    <cellStyle name="T_Book1_2_TMDT_HTCS_LP1_T03-2009_1.TH_TMDT_DH3_(T11-2009)_PA1-GC_Qui doi 2006" xfId="1338"/>
    <cellStyle name="T_Book1_2_TMDT_HTCS_LP1_T03-2009_1.TH_TMDT_DH3_(T11-2009)_PA1-GC_Qui doi TMDT_LP1_(TDinh-02-2010) ve 2006 (CSG III-2009)_Rev2" xfId="1339"/>
    <cellStyle name="T_Book1_2_TMDT_HTCS_LP1_T03-2009_1.TH_TMDT_DH3_(T11-2009)_PA1-GC_Qui doi TMDT_LP1_(TDinh-02-2010) ve 2006 (CSG III-2009)_Rev3" xfId="1340"/>
    <cellStyle name="T_Book1_2_TMDT_HTCS_LP1_T03-2009_1.TH_TMDT_LP1_(03-7-2009_TB1.03)_quidoi 2006" xfId="1341"/>
    <cellStyle name="T_Book1_2_TMDT_HTCS_LP1_T03-2009_1.TH_TMDT_LP1_(06-2010)_DP2.0%_Rev311-06-2010" xfId="1342"/>
    <cellStyle name="T_Book1_2_TMDT_HTCS_LP1_T03-2009_1.TH_TMDT_LP1_(06-2010)_DP2.5%_tg18544_15-6-2010" xfId="1343"/>
    <cellStyle name="T_Book1_2_TMDT_HTCS_LP1_T03-2009_1.TH_TMDT_LP1_(06-2010)_DP2.5%_tg18544_17-6-2010_xac dinh USD" xfId="1344"/>
    <cellStyle name="T_Book1_2_TMDT_HTCS_LP1_T03-2009_1.TH_TMDT_LP1_(HCTD-02-2010)_sauTD" xfId="1345"/>
    <cellStyle name="T_Book1_2_TMDT_HTCS_LP1_T03-2009_1.TH_TMDT_LP1_(HCTD-02-2010_QD957)" xfId="1346"/>
    <cellStyle name="T_Book1_2_TMDT_HTCS_LP1_T03-2009_1.TMDT_DH3_2x600_(10-05-2010)" xfId="1347"/>
    <cellStyle name="T_Book1_2_TMDT_HTCS_LP1_T03-2009_1.TMDT_DH3_2x600_(25-05-2010)_DP2.0%" xfId="1348"/>
    <cellStyle name="T_Book1_2_TMDT_HTCS_LP1_T03-2009_1.TMDT_DH3_2x600+HTKT (10-05-2010)_TBChinaSUPER_Final_In" xfId="1349"/>
    <cellStyle name="T_Book1_2_TMDT_HTCS_LP1_T03-2009_1.TMDT_DH3_2x600+HTKT (12-04-2010)_TBChinaSUPER_Final_In" xfId="1350"/>
    <cellStyle name="T_Book1_2_TMDT_HTCS_LP1_T03-2009_1.TMDT_SH1_06-7-10_updateTB_PA2" xfId="1351"/>
    <cellStyle name="T_Book1_2_TMDT_HTCS_LP1_T03-2009_1.TMDT_SH1_07-10-2010_PA2" xfId="1352"/>
    <cellStyle name="T_Book1_2_TMDT_HTCS_LP1_T03-2009_Book1" xfId="1353"/>
    <cellStyle name="T_Book1_2_TMDT_HTCS_LP1_T03-2009_PTKTTC-Tmax6500-SongHau1-LaiVay-23062010" xfId="1354"/>
    <cellStyle name="T_Book1_2_TMDT_HTCS_LP1_T03-2009_Qui doi 2006" xfId="1355"/>
    <cellStyle name="T_Book1_2_TMDT_HTCS_LP1_T03-2009_Qui doi TMDT_LP1_(TDinh-02-2010) ve 2006 (CSG III-2009)_Rev2" xfId="1356"/>
    <cellStyle name="T_Book1_2_TMDT_HTCS_LP1_T03-2009_Qui doi TMDT_LP1_(TDinh-02-2010) ve 2006 (CSG III-2009)_Rev3" xfId="1357"/>
    <cellStyle name="T_Book1_2_TMDT_HTCS_LP1_T03-2009_Qui doi TMDT_LP1_7-2009 ve 2006 (8-5-10)" xfId="1358"/>
    <cellStyle name="T_Book1_2_TMDT_HTCS_LP1_T03-2009_TMDT_SH1" xfId="1359"/>
    <cellStyle name="T_Book1_3" xfId="1360"/>
    <cellStyle name="T_Book1_4" xfId="1361"/>
    <cellStyle name="T_Book1_Book1" xfId="1362"/>
    <cellStyle name="T_Book1_Book1_1" xfId="1363"/>
    <cellStyle name="T_Book1_Book1_2" xfId="1364"/>
    <cellStyle name="T_Book1_Book1_3" xfId="1365"/>
    <cellStyle name="T_Book1_Book1_Du toan cac hang muc_02-7-10" xfId="1366"/>
    <cellStyle name="T_Book1_Book1_HT_Dien_CNguon_TCong_OM4" xfId="1367"/>
    <cellStyle name="T_Book1_Book1_HT_Dien_CNguon_TCong_OM4_TDT_OM4_THOP (T4-2009_ND99)" xfId="1368"/>
    <cellStyle name="T_Book1_Book1_HT_Dien_CNguon_TCong_OM4_TDT_OM4_THOP (T5-2009_ND99) 9h 21-05-2009" xfId="1369"/>
    <cellStyle name="T_Book1_Book1_HT_Dien_CNguon_TCong_OM4_TMDT_OM4_THOP (T4-2009_ND99)" xfId="1370"/>
    <cellStyle name="T_Book1_Book1_HT_Dien_CNguon_TCong_OM4_TMDT_OM4_THOP (T5-2009_ND99)_gui A.Tuan chay IDC_Rev2" xfId="1371"/>
    <cellStyle name="T_Book1_Book1_TMDT_HTCS_LP1_T03-2009" xfId="1372"/>
    <cellStyle name="T_Book1_Book1_TMDT_HTCS_LP1_T03-2009_1.GD1_2x600+HTKT_TMDT_DH3_(T04-2010)_QDoi_EVN_Than NK" xfId="1373"/>
    <cellStyle name="T_Book1_Book1_TMDT_HTCS_LP1_T03-2009_1.TH_TMDT_DH3_(T02-2010)_PA1-GC_B" xfId="1374"/>
    <cellStyle name="T_Book1_Book1_TMDT_HTCS_LP1_T03-2009_1.TH_TMDT_DH3_(T02-2010)_PA2-BT_B" xfId="1375"/>
    <cellStyle name="T_Book1_Book1_TMDT_HTCS_LP1_T03-2009_1.TH_TMDT_DH3_(T03-2010)_PA1-GC_2x660+HTKT" xfId="1376"/>
    <cellStyle name="T_Book1_Book1_TMDT_HTCS_LP1_T03-2009_1.TH_TMDT_DH3_(T11-2009)_PA1-GC" xfId="1377"/>
    <cellStyle name="T_Book1_Book1_TMDT_HTCS_LP1_T03-2009_1.TH_TMDT_DH3_(T11-2009)_PA1-GC_1.TH_TMDT_LP1_(06-2010)_DP2.0%_Rev311-06-2010" xfId="1378"/>
    <cellStyle name="T_Book1_Book1_TMDT_HTCS_LP1_T03-2009_1.TH_TMDT_DH3_(T11-2009)_PA1-GC_1.TH_TMDT_LP1_(06-2010)_DP2.5%_tg18544_15-6-2010" xfId="1379"/>
    <cellStyle name="T_Book1_Book1_TMDT_HTCS_LP1_T03-2009_1.TH_TMDT_DH3_(T11-2009)_PA1-GC_1.TH_TMDT_LP1_(06-2010)_DP2.5%_tg18544_17-6-2010_xac dinh USD" xfId="1380"/>
    <cellStyle name="T_Book1_Book1_TMDT_HTCS_LP1_T03-2009_1.TH_TMDT_DH3_(T11-2009)_PA1-GC_1.TH_TMDT_LP1_(HCTD-02-2010)_sauTD" xfId="1381"/>
    <cellStyle name="T_Book1_Book1_TMDT_HTCS_LP1_T03-2009_1.TH_TMDT_DH3_(T11-2009)_PA1-GC_1.TH_TMDT_LP1_(HCTD-02-2010_QD957)" xfId="1382"/>
    <cellStyle name="T_Book1_Book1_TMDT_HTCS_LP1_T03-2009_1.TH_TMDT_DH3_(T11-2009)_PA1-GC_Book1" xfId="1383"/>
    <cellStyle name="T_Book1_Book1_TMDT_HTCS_LP1_T03-2009_1.TH_TMDT_DH3_(T11-2009)_PA1-GC_Qui doi 2006" xfId="1384"/>
    <cellStyle name="T_Book1_Book1_TMDT_HTCS_LP1_T03-2009_1.TH_TMDT_DH3_(T11-2009)_PA1-GC_Qui doi TMDT_LP1_(TDinh-02-2010) ve 2006 (CSG III-2009)_Rev2" xfId="1385"/>
    <cellStyle name="T_Book1_Book1_TMDT_HTCS_LP1_T03-2009_1.TH_TMDT_DH3_(T11-2009)_PA1-GC_Qui doi TMDT_LP1_(TDinh-02-2010) ve 2006 (CSG III-2009)_Rev3" xfId="1386"/>
    <cellStyle name="T_Book1_Book1_TMDT_HTCS_LP1_T03-2009_1.TH_TMDT_LP1_(03-7-2009_TB1.03)_quidoi 2006" xfId="1387"/>
    <cellStyle name="T_Book1_Book1_TMDT_HTCS_LP1_T03-2009_1.TH_TMDT_LP1_(06-2010)_DP2.0%_Rev311-06-2010" xfId="1388"/>
    <cellStyle name="T_Book1_Book1_TMDT_HTCS_LP1_T03-2009_1.TH_TMDT_LP1_(06-2010)_DP2.5%_tg18544_15-6-2010" xfId="1389"/>
    <cellStyle name="T_Book1_Book1_TMDT_HTCS_LP1_T03-2009_1.TH_TMDT_LP1_(06-2010)_DP2.5%_tg18544_17-6-2010_xac dinh USD" xfId="1390"/>
    <cellStyle name="T_Book1_Book1_TMDT_HTCS_LP1_T03-2009_1.TH_TMDT_LP1_(HCTD-02-2010)_sauTD" xfId="1391"/>
    <cellStyle name="T_Book1_Book1_TMDT_HTCS_LP1_T03-2009_1.TH_TMDT_LP1_(HCTD-02-2010_QD957)" xfId="1392"/>
    <cellStyle name="T_Book1_Book1_TMDT_HTCS_LP1_T03-2009_1.TMDT_DH3_2x600_(10-05-2010)" xfId="1393"/>
    <cellStyle name="T_Book1_Book1_TMDT_HTCS_LP1_T03-2009_1.TMDT_DH3_2x600_(25-05-2010)_DP2.0%" xfId="1394"/>
    <cellStyle name="T_Book1_Book1_TMDT_HTCS_LP1_T03-2009_1.TMDT_DH3_2x600+HTKT (10-05-2010)_TBChinaSUPER_Final_In" xfId="1395"/>
    <cellStyle name="T_Book1_Book1_TMDT_HTCS_LP1_T03-2009_1.TMDT_DH3_2x600+HTKT (12-04-2010)_TBChinaSUPER_Final_In" xfId="1396"/>
    <cellStyle name="T_Book1_Book1_TMDT_HTCS_LP1_T03-2009_1.TMDT_SH1_06-7-10_updateTB_PA2" xfId="1397"/>
    <cellStyle name="T_Book1_Book1_TMDT_HTCS_LP1_T03-2009_1.TMDT_SH1_07-10-2010_PA2" xfId="1398"/>
    <cellStyle name="T_Book1_Book1_TMDT_HTCS_LP1_T03-2009_Book1" xfId="1399"/>
    <cellStyle name="T_Book1_Book1_TMDT_HTCS_LP1_T03-2009_PTKTTC-Tmax6500-SongHau1-LaiVay-23062010" xfId="1400"/>
    <cellStyle name="T_Book1_Book1_TMDT_HTCS_LP1_T03-2009_Qui doi 2006" xfId="1401"/>
    <cellStyle name="T_Book1_Book1_TMDT_HTCS_LP1_T03-2009_Qui doi TMDT_LP1_(TDinh-02-2010) ve 2006 (CSG III-2009)_Rev2" xfId="1402"/>
    <cellStyle name="T_Book1_Book1_TMDT_HTCS_LP1_T03-2009_Qui doi TMDT_LP1_(TDinh-02-2010) ve 2006 (CSG III-2009)_Rev3" xfId="1403"/>
    <cellStyle name="T_Book1_Book1_TMDT_HTCS_LP1_T03-2009_Qui doi TMDT_LP1_7-2009 ve 2006 (8-5-10)" xfId="1404"/>
    <cellStyle name="T_Book1_Book1_TMDT_HTCS_LP1_T03-2009_TMDT_SH1" xfId="1405"/>
    <cellStyle name="T_Book1_Book2" xfId="1406"/>
    <cellStyle name="T_Book1_CPK" xfId="1407"/>
    <cellStyle name="T_Book1_Du toan cac hang muc_02-7-10" xfId="1408"/>
    <cellStyle name="T_Book1_HM_Xaydung" xfId="1409"/>
    <cellStyle name="T_Book1_HT_Dien_CNguon_TCong_OM4" xfId="1410"/>
    <cellStyle name="T_Book1_LDTB-NH" xfId="1411"/>
    <cellStyle name="T_Book1_LDTB-VC" xfId="1412"/>
    <cellStyle name="T_Book1_PHU LUC DU TOAN (gd TK)" xfId="1413"/>
    <cellStyle name="T_Book1_PHU LUC DU TOAN (gd TK)_1.GD1_2x600+HTKT_TMDT_DH3_(T04-2010)_QDoi_EVN_Than NK" xfId="1414"/>
    <cellStyle name="T_Book1_PHU LUC DU TOAN (gd TK)_1.TH_TMDT_DH3_(T02-2010)_PA1-GC_B" xfId="1415"/>
    <cellStyle name="T_Book1_PHU LUC DU TOAN (gd TK)_1.TH_TMDT_DH3_(T02-2010)_PA2-BT_B" xfId="1416"/>
    <cellStyle name="T_Book1_PHU LUC DU TOAN (gd TK)_1.TH_TMDT_DH3_(T03-2010)_PA1-GC_2x660+HTKT" xfId="1417"/>
    <cellStyle name="T_Book1_PHU LUC DU TOAN (gd TK)_1.TH_TMDT_DH3_(T11-2009)" xfId="1418"/>
    <cellStyle name="T_Book1_PHU LUC DU TOAN (gd TK)_1.TH_TMDT_DH3_(T11-2009)_PA1-GC" xfId="1419"/>
    <cellStyle name="T_Book1_PHU LUC DU TOAN (gd TK)_1.TH_TMDT_LP1_(03-7-2009_TB1.03)_quidoi 2006" xfId="1420"/>
    <cellStyle name="T_Book1_PHU LUC DU TOAN (gd TK)_1.TH_TMDT_LP1_(06-2010)_DP2.0%_Rev311-06-2010" xfId="1421"/>
    <cellStyle name="T_Book1_PHU LUC DU TOAN (gd TK)_1.TH_TMDT_LP1_(06-2010)_DP2.5%_tg18544_15-6-2010" xfId="1422"/>
    <cellStyle name="T_Book1_PHU LUC DU TOAN (gd TK)_1.TH_TMDT_LP1_(06-2010)_DP2.5%_tg18544_17-6-2010_xac dinh USD" xfId="1423"/>
    <cellStyle name="T_Book1_PHU LUC DU TOAN (gd TK)_1.TH_TMDT_LP1_(HCTD-02-2010)_sauTD" xfId="1424"/>
    <cellStyle name="T_Book1_PHU LUC DU TOAN (gd TK)_1.TH_TMDT_LP1_(HCTD-02-2010_QD957)" xfId="1425"/>
    <cellStyle name="T_Book1_PHU LUC DU TOAN (gd TK)_1.TH_TMDT_LP1_T04-2009" xfId="1426"/>
    <cellStyle name="T_Book1_PHU LUC DU TOAN (gd TK)_1.TH_TMDT_LP1_T05-2009_(HC02-6-2009)" xfId="1427"/>
    <cellStyle name="T_Book1_PHU LUC DU TOAN (gd TK)_1.TMDT_DH3_2x600_(10-05-2010)" xfId="1428"/>
    <cellStyle name="T_Book1_PHU LUC DU TOAN (gd TK)_1.TMDT_DH3_2x600_(25-05-2010)_DP2.0%" xfId="1429"/>
    <cellStyle name="T_Book1_PHU LUC DU TOAN (gd TK)_1.TMDT_DH3_2x600+HTKT (10-05-2010)_TBChinaSUPER_Final_In" xfId="1430"/>
    <cellStyle name="T_Book1_PHU LUC DU TOAN (gd TK)_1.TMDT_DH3_2x600+HTKT (12-04-2010)_TBChinaSUPER_Final_In" xfId="1431"/>
    <cellStyle name="T_Book1_PHU LUC DU TOAN (gd TK)_1.TMDT_SH1_06-7-10_updateTB_PA2" xfId="1432"/>
    <cellStyle name="T_Book1_PHU LUC DU TOAN (gd TK)_1.TMDT_SH1_07-10-2010_PA2" xfId="1433"/>
    <cellStyle name="T_Book1_PHU LUC DU TOAN (gd TK)_2.Ongkhoi (Van)" xfId="1434"/>
    <cellStyle name="T_Book1_PHU LUC DU TOAN (gd TK)_Book1" xfId="1435"/>
    <cellStyle name="T_Book1_PHU LUC DU TOAN (gd TK)_Book2" xfId="1436"/>
    <cellStyle name="T_Book1_PHU LUC DU TOAN (gd TK)_Du toan cac hang muc_02-7-10" xfId="1437"/>
    <cellStyle name="T_Book1_PHU LUC DU TOAN (gd TK)_HM_Xaydung" xfId="1438"/>
    <cellStyle name="T_Book1_PHU LUC DU TOAN (gd TK)_PTKTTC-Tmax6500-SongHau1-LaiVay-23062010" xfId="1439"/>
    <cellStyle name="T_Book1_PHU LUC DU TOAN (gd TK)_Qui doi 2006" xfId="1440"/>
    <cellStyle name="T_Book1_PHU LUC DU TOAN (gd TK)_Qui doi TMDT_LP1_(TDinh-02-2010) ve 2006 (CSG III-2009)_Rev2" xfId="1441"/>
    <cellStyle name="T_Book1_PHU LUC DU TOAN (gd TK)_Qui doi TMDT_LP1_(TDinh-02-2010) ve 2006 (CSG III-2009)_Rev3" xfId="1442"/>
    <cellStyle name="T_Book1_PHU LUC DU TOAN (gd TK)_Qui doi TMDT_LP1_7-2009 ve 2006 (8-5-10)" xfId="1443"/>
    <cellStyle name="T_Book1_PHU LUC DU TOAN (gd TK)_TDT_OM4_THOP (T4-2009_ND99)" xfId="1444"/>
    <cellStyle name="T_Book1_PHU LUC DU TOAN (gd TK)_TDT_OM4_THOP (T5-2009_ND99) 9h 21-05-2009" xfId="1445"/>
    <cellStyle name="T_Book1_PHU LUC DU TOAN (gd TK)_TMDT_HTCS_LP1_T03-2009" xfId="1446"/>
    <cellStyle name="T_Book1_PHU LUC DU TOAN (gd TK)_TMDT_HTCS_LP1_T03-2009_1.GD1_2x600+HTKT_TMDT_DH3_(T04-2010)_QDoi_EVN_Than NK" xfId="1447"/>
    <cellStyle name="T_Book1_PHU LUC DU TOAN (gd TK)_TMDT_HTCS_LP1_T03-2009_1.TH_TMDT_DH3_(T02-2010)_PA1-GC_B" xfId="1448"/>
    <cellStyle name="T_Book1_PHU LUC DU TOAN (gd TK)_TMDT_HTCS_LP1_T03-2009_1.TH_TMDT_DH3_(T02-2010)_PA2-BT_B" xfId="1449"/>
    <cellStyle name="T_Book1_PHU LUC DU TOAN (gd TK)_TMDT_HTCS_LP1_T03-2009_1.TH_TMDT_DH3_(T03-2010)_PA1-GC_2x660+HTKT" xfId="1450"/>
    <cellStyle name="T_Book1_PHU LUC DU TOAN (gd TK)_TMDT_HTCS_LP1_T03-2009_1.TH_TMDT_DH3_(T11-2009)_PA1-GC" xfId="1451"/>
    <cellStyle name="T_Book1_PHU LUC DU TOAN (gd TK)_TMDT_HTCS_LP1_T03-2009_1.TH_TMDT_DH3_(T11-2009)_PA1-GC_1.TH_TMDT_LP1_(06-2010)_DP2.0%_Rev311-06-2010" xfId="1452"/>
    <cellStyle name="T_Book1_PHU LUC DU TOAN (gd TK)_TMDT_HTCS_LP1_T03-2009_1.TH_TMDT_DH3_(T11-2009)_PA1-GC_1.TH_TMDT_LP1_(06-2010)_DP2.5%_tg18544_15-6-2010" xfId="1453"/>
    <cellStyle name="T_Book1_PHU LUC DU TOAN (gd TK)_TMDT_HTCS_LP1_T03-2009_1.TH_TMDT_DH3_(T11-2009)_PA1-GC_1.TH_TMDT_LP1_(06-2010)_DP2.5%_tg18544_17-6-2010_xac dinh USD" xfId="1454"/>
    <cellStyle name="T_Book1_PHU LUC DU TOAN (gd TK)_TMDT_HTCS_LP1_T03-2009_1.TH_TMDT_DH3_(T11-2009)_PA1-GC_1.TH_TMDT_LP1_(HCTD-02-2010)_sauTD" xfId="1455"/>
    <cellStyle name="T_Book1_PHU LUC DU TOAN (gd TK)_TMDT_HTCS_LP1_T03-2009_1.TH_TMDT_DH3_(T11-2009)_PA1-GC_1.TH_TMDT_LP1_(HCTD-02-2010_QD957)" xfId="1456"/>
    <cellStyle name="T_Book1_PHU LUC DU TOAN (gd TK)_TMDT_HTCS_LP1_T03-2009_1.TH_TMDT_DH3_(T11-2009)_PA1-GC_Book1" xfId="1457"/>
    <cellStyle name="T_Book1_PHU LUC DU TOAN (gd TK)_TMDT_HTCS_LP1_T03-2009_1.TH_TMDT_DH3_(T11-2009)_PA1-GC_Qui doi 2006" xfId="1458"/>
    <cellStyle name="T_Book1_PHU LUC DU TOAN (gd TK)_TMDT_HTCS_LP1_T03-2009_1.TH_TMDT_DH3_(T11-2009)_PA1-GC_Qui doi TMDT_LP1_(TDinh-02-2010) ve 2006 (CSG III-2009)_Rev2" xfId="1459"/>
    <cellStyle name="T_Book1_PHU LUC DU TOAN (gd TK)_TMDT_HTCS_LP1_T03-2009_1.TH_TMDT_DH3_(T11-2009)_PA1-GC_Qui doi TMDT_LP1_(TDinh-02-2010) ve 2006 (CSG III-2009)_Rev3" xfId="1460"/>
    <cellStyle name="T_Book1_PHU LUC DU TOAN (gd TK)_TMDT_HTCS_LP1_T03-2009_1.TH_TMDT_LP1_(03-7-2009_TB1.03)_quidoi 2006" xfId="1461"/>
    <cellStyle name="T_Book1_PHU LUC DU TOAN (gd TK)_TMDT_HTCS_LP1_T03-2009_1.TH_TMDT_LP1_(06-2010)_DP2.0%_Rev311-06-2010" xfId="1462"/>
    <cellStyle name="T_Book1_PHU LUC DU TOAN (gd TK)_TMDT_HTCS_LP1_T03-2009_1.TH_TMDT_LP1_(06-2010)_DP2.5%_tg18544_15-6-2010" xfId="1463"/>
    <cellStyle name="T_Book1_PHU LUC DU TOAN (gd TK)_TMDT_HTCS_LP1_T03-2009_1.TH_TMDT_LP1_(06-2010)_DP2.5%_tg18544_17-6-2010_xac dinh USD" xfId="1464"/>
    <cellStyle name="T_Book1_PHU LUC DU TOAN (gd TK)_TMDT_HTCS_LP1_T03-2009_1.TH_TMDT_LP1_(HCTD-02-2010)_sauTD" xfId="1465"/>
    <cellStyle name="T_Book1_PHU LUC DU TOAN (gd TK)_TMDT_HTCS_LP1_T03-2009_1.TH_TMDT_LP1_(HCTD-02-2010_QD957)" xfId="1466"/>
    <cellStyle name="T_Book1_PHU LUC DU TOAN (gd TK)_TMDT_HTCS_LP1_T03-2009_1.TMDT_DH3_2x600_(10-05-2010)" xfId="1467"/>
    <cellStyle name="T_Book1_PHU LUC DU TOAN (gd TK)_TMDT_HTCS_LP1_T03-2009_1.TMDT_DH3_2x600_(25-05-2010)_DP2.0%" xfId="1468"/>
    <cellStyle name="T_Book1_PHU LUC DU TOAN (gd TK)_TMDT_HTCS_LP1_T03-2009_1.TMDT_DH3_2x600+HTKT (10-05-2010)_TBChinaSUPER_Final_In" xfId="1469"/>
    <cellStyle name="T_Book1_PHU LUC DU TOAN (gd TK)_TMDT_HTCS_LP1_T03-2009_1.TMDT_DH3_2x600+HTKT (12-04-2010)_TBChinaSUPER_Final_In" xfId="1470"/>
    <cellStyle name="T_Book1_PHU LUC DU TOAN (gd TK)_TMDT_HTCS_LP1_T03-2009_1.TMDT_SH1_06-7-10_updateTB_PA2" xfId="1471"/>
    <cellStyle name="T_Book1_PHU LUC DU TOAN (gd TK)_TMDT_HTCS_LP1_T03-2009_1.TMDT_SH1_07-10-2010_PA2" xfId="1472"/>
    <cellStyle name="T_Book1_PHU LUC DU TOAN (gd TK)_TMDT_HTCS_LP1_T03-2009_Book1" xfId="1473"/>
    <cellStyle name="T_Book1_PHU LUC DU TOAN (gd TK)_TMDT_HTCS_LP1_T03-2009_PTKTTC-Tmax6500-SongHau1-LaiVay-23062010" xfId="1474"/>
    <cellStyle name="T_Book1_PHU LUC DU TOAN (gd TK)_TMDT_HTCS_LP1_T03-2009_Qui doi 2006" xfId="1475"/>
    <cellStyle name="T_Book1_PHU LUC DU TOAN (gd TK)_TMDT_HTCS_LP1_T03-2009_Qui doi TMDT_LP1_(TDinh-02-2010) ve 2006 (CSG III-2009)_Rev2" xfId="1476"/>
    <cellStyle name="T_Book1_PHU LUC DU TOAN (gd TK)_TMDT_HTCS_LP1_T03-2009_Qui doi TMDT_LP1_(TDinh-02-2010) ve 2006 (CSG III-2009)_Rev3" xfId="1477"/>
    <cellStyle name="T_Book1_PHU LUC DU TOAN (gd TK)_TMDT_HTCS_LP1_T03-2009_Qui doi TMDT_LP1_7-2009 ve 2006 (8-5-10)" xfId="1478"/>
    <cellStyle name="T_Book1_PHU LUC DU TOAN (gd TK)_TMDT_HTCS_LP1_T03-2009_TMDT_SH1" xfId="1479"/>
    <cellStyle name="T_Book1_PHU LUC DU TOAN (gd TK)_TMDT_OM4_THOP (T4-2009_ND99)" xfId="1480"/>
    <cellStyle name="T_Book1_PHU LUC DU TOAN (gd TK)_TMDT_OM4_THOP (T5-2009_ND99)_gui A.Tuan chay IDC_Rev2" xfId="1481"/>
    <cellStyle name="T_Book1_PHU LUC DU TOAN (gd TK)_TMDT_SH1" xfId="1482"/>
    <cellStyle name="T_Book1_PTKTTC-Tmax6500-SongHau1-LaiVay-23062010" xfId="1483"/>
    <cellStyle name="T_Book1_Qui doi 2006" xfId="1484"/>
    <cellStyle name="T_Book1_Qui doi TMDT ve nam 2006" xfId="1485"/>
    <cellStyle name="T_Book1_Qui doi TMDT_LP1_(TDinh-02-2010) ve 2006 (CSG III-2009)_Rev2" xfId="1486"/>
    <cellStyle name="T_Book1_Qui doi TMDT_LP1_(TDinh-02-2010) ve 2006 (CSG III-2009)_Rev3" xfId="1487"/>
    <cellStyle name="T_Book1_Qui doi TMDT_LP1_7-2009 ve 2006 (8-5-10)" xfId="1488"/>
    <cellStyle name="T_Book1_TDT KhThai  10097 TTr 120907 lan3 nop A" xfId="1489"/>
    <cellStyle name="T_Book1_TDT KhThai  10097 TTr 120907 lan3 nop A_Book1" xfId="1490"/>
    <cellStyle name="T_Book1_TDT_OM4_THOP (T4-2009_ND99)" xfId="1491"/>
    <cellStyle name="T_Book1_TDT_OM4_THOP (T5-2009_ND99) 9h 21-05-2009" xfId="1492"/>
    <cellStyle name="T_Book1_Thiet bi" xfId="1493"/>
    <cellStyle name="T_Book1_TMDT_HTCS_LP1_T03-2009" xfId="1494"/>
    <cellStyle name="T_Book1_TMDT_HTCS_LP1_T03-2009_1.GD1_2x600+HTKT_TMDT_DH3_(T04-2010)_QDoi_EVN_Than NK" xfId="1495"/>
    <cellStyle name="T_Book1_TMDT_HTCS_LP1_T03-2009_1.TH_TMDT_DH3_(T02-2010)_PA1-GC_B" xfId="1496"/>
    <cellStyle name="T_Book1_TMDT_HTCS_LP1_T03-2009_1.TH_TMDT_DH3_(T02-2010)_PA2-BT_B" xfId="1497"/>
    <cellStyle name="T_Book1_TMDT_HTCS_LP1_T03-2009_1.TH_TMDT_DH3_(T03-2010)_PA1-GC_2x660+HTKT" xfId="1498"/>
    <cellStyle name="T_Book1_TMDT_HTCS_LP1_T03-2009_1.TH_TMDT_DH3_(T11-2009)_PA1-GC" xfId="1499"/>
    <cellStyle name="T_Book1_TMDT_HTCS_LP1_T03-2009_1.TH_TMDT_DH3_(T11-2009)_PA1-GC_1.TH_TMDT_LP1_(06-2010)_DP2.0%_Rev311-06-2010" xfId="1500"/>
    <cellStyle name="T_Book1_TMDT_HTCS_LP1_T03-2009_1.TH_TMDT_DH3_(T11-2009)_PA1-GC_1.TH_TMDT_LP1_(06-2010)_DP2.5%_tg18544_15-6-2010" xfId="1501"/>
    <cellStyle name="T_Book1_TMDT_HTCS_LP1_T03-2009_1.TH_TMDT_DH3_(T11-2009)_PA1-GC_1.TH_TMDT_LP1_(06-2010)_DP2.5%_tg18544_17-6-2010_xac dinh USD" xfId="1502"/>
    <cellStyle name="T_Book1_TMDT_HTCS_LP1_T03-2009_1.TH_TMDT_DH3_(T11-2009)_PA1-GC_1.TH_TMDT_LP1_(HCTD-02-2010)_sauTD" xfId="1503"/>
    <cellStyle name="T_Book1_TMDT_HTCS_LP1_T03-2009_1.TH_TMDT_DH3_(T11-2009)_PA1-GC_1.TH_TMDT_LP1_(HCTD-02-2010_QD957)" xfId="1504"/>
    <cellStyle name="T_Book1_TMDT_HTCS_LP1_T03-2009_1.TH_TMDT_DH3_(T11-2009)_PA1-GC_Book1" xfId="1505"/>
    <cellStyle name="T_Book1_TMDT_HTCS_LP1_T03-2009_1.TH_TMDT_DH3_(T11-2009)_PA1-GC_Qui doi 2006" xfId="1506"/>
    <cellStyle name="T_Book1_TMDT_HTCS_LP1_T03-2009_1.TH_TMDT_DH3_(T11-2009)_PA1-GC_Qui doi TMDT_LP1_(TDinh-02-2010) ve 2006 (CSG III-2009)_Rev2" xfId="1507"/>
    <cellStyle name="T_Book1_TMDT_HTCS_LP1_T03-2009_1.TH_TMDT_DH3_(T11-2009)_PA1-GC_Qui doi TMDT_LP1_(TDinh-02-2010) ve 2006 (CSG III-2009)_Rev3" xfId="1508"/>
    <cellStyle name="T_Book1_TMDT_HTCS_LP1_T03-2009_1.TH_TMDT_LP1_(03-7-2009_TB1.03)_quidoi 2006" xfId="1509"/>
    <cellStyle name="T_Book1_TMDT_HTCS_LP1_T03-2009_1.TH_TMDT_LP1_(06-2010)_DP2.0%_Rev311-06-2010" xfId="1510"/>
    <cellStyle name="T_Book1_TMDT_HTCS_LP1_T03-2009_1.TH_TMDT_LP1_(06-2010)_DP2.5%_tg18544_15-6-2010" xfId="1511"/>
    <cellStyle name="T_Book1_TMDT_HTCS_LP1_T03-2009_1.TH_TMDT_LP1_(06-2010)_DP2.5%_tg18544_17-6-2010_xac dinh USD" xfId="1512"/>
    <cellStyle name="T_Book1_TMDT_HTCS_LP1_T03-2009_1.TH_TMDT_LP1_(HCTD-02-2010)_sauTD" xfId="1513"/>
    <cellStyle name="T_Book1_TMDT_HTCS_LP1_T03-2009_1.TH_TMDT_LP1_(HCTD-02-2010_QD957)" xfId="1514"/>
    <cellStyle name="T_Book1_TMDT_HTCS_LP1_T03-2009_1.TMDT_DH3_2x600_(10-05-2010)" xfId="1515"/>
    <cellStyle name="T_Book1_TMDT_HTCS_LP1_T03-2009_1.TMDT_DH3_2x600_(25-05-2010)_DP2.0%" xfId="1516"/>
    <cellStyle name="T_Book1_TMDT_HTCS_LP1_T03-2009_1.TMDT_DH3_2x600+HTKT (10-05-2010)_TBChinaSUPER_Final_In" xfId="1517"/>
    <cellStyle name="T_Book1_TMDT_HTCS_LP1_T03-2009_1.TMDT_DH3_2x600+HTKT (12-04-2010)_TBChinaSUPER_Final_In" xfId="1518"/>
    <cellStyle name="T_Book1_TMDT_HTCS_LP1_T03-2009_1.TMDT_SH1_06-7-10_updateTB_PA2" xfId="1519"/>
    <cellStyle name="T_Book1_TMDT_HTCS_LP1_T03-2009_1.TMDT_SH1_07-10-2010_PA2" xfId="1520"/>
    <cellStyle name="T_Book1_TMDT_HTCS_LP1_T03-2009_Book1" xfId="1521"/>
    <cellStyle name="T_Book1_TMDT_HTCS_LP1_T03-2009_PTKTTC-Tmax6500-SongHau1-LaiVay-23062010" xfId="1522"/>
    <cellStyle name="T_Book1_TMDT_HTCS_LP1_T03-2009_Qui doi 2006" xfId="1523"/>
    <cellStyle name="T_Book1_TMDT_HTCS_LP1_T03-2009_Qui doi TMDT_LP1_(TDinh-02-2010) ve 2006 (CSG III-2009)_Rev2" xfId="1524"/>
    <cellStyle name="T_Book1_TMDT_HTCS_LP1_T03-2009_Qui doi TMDT_LP1_(TDinh-02-2010) ve 2006 (CSG III-2009)_Rev3" xfId="1525"/>
    <cellStyle name="T_Book1_TMDT_HTCS_LP1_T03-2009_Qui doi TMDT_LP1_7-2009 ve 2006 (8-5-10)" xfId="1526"/>
    <cellStyle name="T_Book1_TMDT_HTCS_LP1_T03-2009_TMDT_SH1" xfId="1527"/>
    <cellStyle name="T_Book1_TMDT_OM4_THOP (T4-2009_ND99)" xfId="1528"/>
    <cellStyle name="T_Book1_TMDT_OM4_THOP (T5-2009_ND99)_gui A.Tuan chay IDC_Rev2" xfId="1529"/>
    <cellStyle name="T_Book1_TMDT_SH1" xfId="1530"/>
    <cellStyle name="T_Book2" xfId="1531"/>
    <cellStyle name="T_BVTC-KCTHEP-PMY21MR(04-11-05)" xfId="1532"/>
    <cellStyle name="T_BVTC-KCTHEP-PMY21MR(04-11-05)_Du toan cac hang muc_02-7-10" xfId="1533"/>
    <cellStyle name="T_BVTC-KCTHEP-PMY21MR(04-11-05)_TMDT_HTCS_LP1_T03-2009" xfId="1534"/>
    <cellStyle name="T_BVTC-KCTHEP-PMY21MR(04-11-05)_TMDT_HTCS_LP1_T03-2009_1.GD1_2x600+HTKT_TMDT_DH3_(T04-2010)_QDoi_EVN_Than NK" xfId="1535"/>
    <cellStyle name="T_BVTC-KCTHEP-PMY21MR(04-11-05)_TMDT_HTCS_LP1_T03-2009_1.TH_TMDT_DH3_(T02-2010)_PA1-GC_B" xfId="1536"/>
    <cellStyle name="T_BVTC-KCTHEP-PMY21MR(04-11-05)_TMDT_HTCS_LP1_T03-2009_1.TH_TMDT_DH3_(T02-2010)_PA2-BT_B" xfId="1537"/>
    <cellStyle name="T_BVTC-KCTHEP-PMY21MR(04-11-05)_TMDT_HTCS_LP1_T03-2009_1.TH_TMDT_DH3_(T03-2010)_PA1-GC_2x660+HTKT" xfId="1538"/>
    <cellStyle name="T_BVTC-KCTHEP-PMY21MR(04-11-05)_TMDT_HTCS_LP1_T03-2009_1.TH_TMDT_DH3_(T11-2009)_PA1-GC" xfId="1539"/>
    <cellStyle name="T_BVTC-KCTHEP-PMY21MR(04-11-05)_TMDT_HTCS_LP1_T03-2009_1.TH_TMDT_DH3_(T11-2009)_PA1-GC_1.TH_TMDT_LP1_(06-2010)_DP2.0%_Rev311-06-2010" xfId="1540"/>
    <cellStyle name="T_BVTC-KCTHEP-PMY21MR(04-11-05)_TMDT_HTCS_LP1_T03-2009_1.TH_TMDT_DH3_(T11-2009)_PA1-GC_1.TH_TMDT_LP1_(06-2010)_DP2.5%_tg18544_15-6-2010" xfId="1541"/>
    <cellStyle name="T_BVTC-KCTHEP-PMY21MR(04-11-05)_TMDT_HTCS_LP1_T03-2009_1.TH_TMDT_DH3_(T11-2009)_PA1-GC_1.TH_TMDT_LP1_(06-2010)_DP2.5%_tg18544_17-6-2010_xac dinh USD" xfId="1542"/>
    <cellStyle name="T_BVTC-KCTHEP-PMY21MR(04-11-05)_TMDT_HTCS_LP1_T03-2009_1.TH_TMDT_DH3_(T11-2009)_PA1-GC_1.TH_TMDT_LP1_(HCTD-02-2010)_sauTD" xfId="1543"/>
    <cellStyle name="T_BVTC-KCTHEP-PMY21MR(04-11-05)_TMDT_HTCS_LP1_T03-2009_1.TH_TMDT_DH3_(T11-2009)_PA1-GC_1.TH_TMDT_LP1_(HCTD-02-2010_QD957)" xfId="1544"/>
    <cellStyle name="T_BVTC-KCTHEP-PMY21MR(04-11-05)_TMDT_HTCS_LP1_T03-2009_1.TH_TMDT_DH3_(T11-2009)_PA1-GC_Book1" xfId="1545"/>
    <cellStyle name="T_BVTC-KCTHEP-PMY21MR(04-11-05)_TMDT_HTCS_LP1_T03-2009_1.TH_TMDT_DH3_(T11-2009)_PA1-GC_Qui doi 2006" xfId="1546"/>
    <cellStyle name="T_BVTC-KCTHEP-PMY21MR(04-11-05)_TMDT_HTCS_LP1_T03-2009_1.TH_TMDT_DH3_(T11-2009)_PA1-GC_Qui doi TMDT_LP1_(TDinh-02-2010) ve 2006 (CSG III-2009)_Rev2" xfId="1547"/>
    <cellStyle name="T_BVTC-KCTHEP-PMY21MR(04-11-05)_TMDT_HTCS_LP1_T03-2009_1.TH_TMDT_DH3_(T11-2009)_PA1-GC_Qui doi TMDT_LP1_(TDinh-02-2010) ve 2006 (CSG III-2009)_Rev3" xfId="1548"/>
    <cellStyle name="T_BVTC-KCTHEP-PMY21MR(04-11-05)_TMDT_HTCS_LP1_T03-2009_1.TH_TMDT_LP1_(03-7-2009_TB1.03)_quidoi 2006" xfId="1549"/>
    <cellStyle name="T_BVTC-KCTHEP-PMY21MR(04-11-05)_TMDT_HTCS_LP1_T03-2009_1.TH_TMDT_LP1_(06-2010)_DP2.0%_Rev311-06-2010" xfId="1550"/>
    <cellStyle name="T_BVTC-KCTHEP-PMY21MR(04-11-05)_TMDT_HTCS_LP1_T03-2009_1.TH_TMDT_LP1_(06-2010)_DP2.5%_tg18544_15-6-2010" xfId="1551"/>
    <cellStyle name="T_BVTC-KCTHEP-PMY21MR(04-11-05)_TMDT_HTCS_LP1_T03-2009_1.TH_TMDT_LP1_(06-2010)_DP2.5%_tg18544_17-6-2010_xac dinh USD" xfId="1552"/>
    <cellStyle name="T_BVTC-KCTHEP-PMY21MR(04-11-05)_TMDT_HTCS_LP1_T03-2009_1.TH_TMDT_LP1_(HCTD-02-2010)_sauTD" xfId="1553"/>
    <cellStyle name="T_BVTC-KCTHEP-PMY21MR(04-11-05)_TMDT_HTCS_LP1_T03-2009_1.TH_TMDT_LP1_(HCTD-02-2010_QD957)" xfId="1554"/>
    <cellStyle name="T_BVTC-KCTHEP-PMY21MR(04-11-05)_TMDT_HTCS_LP1_T03-2009_1.TMDT_DH3_2x600_(10-05-2010)" xfId="1555"/>
    <cellStyle name="T_BVTC-KCTHEP-PMY21MR(04-11-05)_TMDT_HTCS_LP1_T03-2009_1.TMDT_DH3_2x600_(25-05-2010)_DP2.0%" xfId="1556"/>
    <cellStyle name="T_BVTC-KCTHEP-PMY21MR(04-11-05)_TMDT_HTCS_LP1_T03-2009_1.TMDT_DH3_2x600+HTKT (10-05-2010)_TBChinaSUPER_Final_In" xfId="1557"/>
    <cellStyle name="T_BVTC-KCTHEP-PMY21MR(04-11-05)_TMDT_HTCS_LP1_T03-2009_1.TMDT_DH3_2x600+HTKT (12-04-2010)_TBChinaSUPER_Final_In" xfId="1558"/>
    <cellStyle name="T_BVTC-KCTHEP-PMY21MR(04-11-05)_TMDT_HTCS_LP1_T03-2009_1.TMDT_SH1_06-7-10_updateTB_PA2" xfId="1559"/>
    <cellStyle name="T_BVTC-KCTHEP-PMY21MR(04-11-05)_TMDT_HTCS_LP1_T03-2009_1.TMDT_SH1_07-10-2010_PA2" xfId="1560"/>
    <cellStyle name="T_BVTC-KCTHEP-PMY21MR(04-11-05)_TMDT_HTCS_LP1_T03-2009_Book1" xfId="1561"/>
    <cellStyle name="T_BVTC-KCTHEP-PMY21MR(04-11-05)_TMDT_HTCS_LP1_T03-2009_PTKTTC-Tmax6500-SongHau1-LaiVay-23062010" xfId="1562"/>
    <cellStyle name="T_BVTC-KCTHEP-PMY21MR(04-11-05)_TMDT_HTCS_LP1_T03-2009_Qui doi 2006" xfId="1563"/>
    <cellStyle name="T_BVTC-KCTHEP-PMY21MR(04-11-05)_TMDT_HTCS_LP1_T03-2009_Qui doi TMDT_LP1_(TDinh-02-2010) ve 2006 (CSG III-2009)_Rev2" xfId="1564"/>
    <cellStyle name="T_BVTC-KCTHEP-PMY21MR(04-11-05)_TMDT_HTCS_LP1_T03-2009_Qui doi TMDT_LP1_(TDinh-02-2010) ve 2006 (CSG III-2009)_Rev3" xfId="1565"/>
    <cellStyle name="T_BVTC-KCTHEP-PMY21MR(04-11-05)_TMDT_HTCS_LP1_T03-2009_Qui doi TMDT_LP1_7-2009 ve 2006 (8-5-10)" xfId="1566"/>
    <cellStyle name="T_BVTC-KCTHEP-PMY21MR(04-11-05)_TMDT_HTCS_LP1_T03-2009_TMDT_SH1" xfId="1567"/>
    <cellStyle name="T_CAP NGUON TRAM VT GAO GIONG" xfId="1568"/>
    <cellStyle name="T_chi phi khao sat-lap BCKTKT-Duc Hoa" xfId="1569"/>
    <cellStyle name="T_chi phi khao sat-lap BCKTKT-Duc Hoa_1.TMDT_SH1_06-7-10_updateTB_PA2" xfId="1570"/>
    <cellStyle name="T_chi phi khao sat-lap BCKTKT-Duc Hoa_1.TMDT_SH1_07-10-2010_PA2" xfId="1571"/>
    <cellStyle name="T_chi phi khao sat-lap BCKTKT-Duc Hoa_Book1" xfId="1572"/>
    <cellStyle name="T_chi phi khao sat-lap BCKTKT-Duc Hoa_PTKTTC-Tmax6500-SongHau1-LaiVay-23062010" xfId="1573"/>
    <cellStyle name="T_chi phi khao sat-lap BCKTKT-Duc Hoa_TMDT_SH1" xfId="1574"/>
    <cellStyle name="T_Chieu sang giao thong nong thon dc" xfId="1575"/>
    <cellStyle name="T_CPK" xfId="1576"/>
    <cellStyle name="T_CTDGCV_HO" xfId="1577"/>
    <cellStyle name="T_Culyvc2" xfId="1578"/>
    <cellStyle name="T_DON GIA_NM_03_10_L650" xfId="1579"/>
    <cellStyle name="T_DT ha the cum dan cu Huynh Thi Thuy Tien" xfId="1580"/>
    <cellStyle name="T_DT ha the cum dan cu Huynh Thi Thuy Tien_1.GD1_2x600+HTKT_TMDT_DH3_(T04-2010)_QDoi_EVN_Than NK" xfId="1581"/>
    <cellStyle name="T_DT ha the cum dan cu Huynh Thi Thuy Tien_1.TH_TMDT_DH3_(T02-2010)_PA1-GC_B" xfId="1582"/>
    <cellStyle name="T_DT ha the cum dan cu Huynh Thi Thuy Tien_1.TH_TMDT_DH3_(T02-2010)_PA2-BT_B" xfId="1583"/>
    <cellStyle name="T_DT ha the cum dan cu Huynh Thi Thuy Tien_1.TH_TMDT_DH3_(T03-2010)_PA1-GC_2x660+HTKT" xfId="1584"/>
    <cellStyle name="T_DT ha the cum dan cu Huynh Thi Thuy Tien_1.TH_TMDT_DH3_(T11-2009)_PA1-GC" xfId="1585"/>
    <cellStyle name="T_DT ha the cum dan cu Huynh Thi Thuy Tien_1.TH_TMDT_DH3_(T11-2009)_PA1-GC_1.TH_TMDT_LP1_(06-2010)_DP2.0%_Rev311-06-2010" xfId="1586"/>
    <cellStyle name="T_DT ha the cum dan cu Huynh Thi Thuy Tien_1.TH_TMDT_DH3_(T11-2009)_PA1-GC_1.TH_TMDT_LP1_(06-2010)_DP2.5%_tg18544_15-6-2010" xfId="1587"/>
    <cellStyle name="T_DT ha the cum dan cu Huynh Thi Thuy Tien_1.TH_TMDT_DH3_(T11-2009)_PA1-GC_1.TH_TMDT_LP1_(06-2010)_DP2.5%_tg18544_17-6-2010_xac dinh USD" xfId="1588"/>
    <cellStyle name="T_DT ha the cum dan cu Huynh Thi Thuy Tien_1.TH_TMDT_DH3_(T11-2009)_PA1-GC_1.TH_TMDT_LP1_(HCTD-02-2010)_sauTD" xfId="1589"/>
    <cellStyle name="T_DT ha the cum dan cu Huynh Thi Thuy Tien_1.TH_TMDT_DH3_(T11-2009)_PA1-GC_1.TH_TMDT_LP1_(HCTD-02-2010_QD957)" xfId="1590"/>
    <cellStyle name="T_DT ha the cum dan cu Huynh Thi Thuy Tien_1.TH_TMDT_DH3_(T11-2009)_PA1-GC_Book1" xfId="1591"/>
    <cellStyle name="T_DT ha the cum dan cu Huynh Thi Thuy Tien_1.TH_TMDT_DH3_(T11-2009)_PA1-GC_Qui doi 2006" xfId="1592"/>
    <cellStyle name="T_DT ha the cum dan cu Huynh Thi Thuy Tien_1.TH_TMDT_DH3_(T11-2009)_PA1-GC_Qui doi TMDT_LP1_(TDinh-02-2010) ve 2006 (CSG III-2009)_Rev2" xfId="1593"/>
    <cellStyle name="T_DT ha the cum dan cu Huynh Thi Thuy Tien_1.TH_TMDT_DH3_(T11-2009)_PA1-GC_Qui doi TMDT_LP1_(TDinh-02-2010) ve 2006 (CSG III-2009)_Rev3" xfId="1594"/>
    <cellStyle name="T_DT ha the cum dan cu Huynh Thi Thuy Tien_1.TH_TMDT_LP1_(03-7-2009_TB1.03)_quidoi 2006" xfId="1595"/>
    <cellStyle name="T_DT ha the cum dan cu Huynh Thi Thuy Tien_1.TH_TMDT_LP1_(06-2010)_DP2.0%_Rev311-06-2010" xfId="1596"/>
    <cellStyle name="T_DT ha the cum dan cu Huynh Thi Thuy Tien_1.TH_TMDT_LP1_(06-2010)_DP2.5%_tg18544_15-6-2010" xfId="1597"/>
    <cellStyle name="T_DT ha the cum dan cu Huynh Thi Thuy Tien_1.TH_TMDT_LP1_(06-2010)_DP2.5%_tg18544_17-6-2010_xac dinh USD" xfId="1598"/>
    <cellStyle name="T_DT ha the cum dan cu Huynh Thi Thuy Tien_1.TH_TMDT_LP1_(HCTD-02-2010)_sauTD" xfId="1599"/>
    <cellStyle name="T_DT ha the cum dan cu Huynh Thi Thuy Tien_1.TH_TMDT_LP1_(HCTD-02-2010_QD957)" xfId="1600"/>
    <cellStyle name="T_DT ha the cum dan cu Huynh Thi Thuy Tien_1.TMDT_DH3_2x600_(10-05-2010)" xfId="1601"/>
    <cellStyle name="T_DT ha the cum dan cu Huynh Thi Thuy Tien_1.TMDT_DH3_2x600_(25-05-2010)_DP2.0%" xfId="1602"/>
    <cellStyle name="T_DT ha the cum dan cu Huynh Thi Thuy Tien_1.TMDT_DH3_2x600+HTKT (10-05-2010)_TBChinaSUPER_Final_In" xfId="1603"/>
    <cellStyle name="T_DT ha the cum dan cu Huynh Thi Thuy Tien_1.TMDT_DH3_2x600+HTKT (12-04-2010)_TBChinaSUPER_Final_In" xfId="1604"/>
    <cellStyle name="T_DT ha the cum dan cu Huynh Thi Thuy Tien_1.TMDT_SH1_06-7-10_updateTB_PA2" xfId="1605"/>
    <cellStyle name="T_DT ha the cum dan cu Huynh Thi Thuy Tien_1.TMDT_SH1_07-10-2010_PA2" xfId="1606"/>
    <cellStyle name="T_DT ha the cum dan cu Huynh Thi Thuy Tien_Book1" xfId="1607"/>
    <cellStyle name="T_DT ha the cum dan cu Huynh Thi Thuy Tien_PTKTTC-Tmax6500-SongHau1-LaiVay-23062010" xfId="1608"/>
    <cellStyle name="T_DT ha the cum dan cu Huynh Thi Thuy Tien_Qui doi 2006" xfId="1609"/>
    <cellStyle name="T_DT ha the cum dan cu Huynh Thi Thuy Tien_Qui doi TMDT_LP1_(TDinh-02-2010) ve 2006 (CSG III-2009)_Rev2" xfId="1610"/>
    <cellStyle name="T_DT ha the cum dan cu Huynh Thi Thuy Tien_Qui doi TMDT_LP1_(TDinh-02-2010) ve 2006 (CSG III-2009)_Rev3" xfId="1611"/>
    <cellStyle name="T_DT ha the cum dan cu Huynh Thi Thuy Tien_Qui doi TMDT_LP1_7-2009 ve 2006 (8-5-10)" xfId="1612"/>
    <cellStyle name="T_DT ha the cum dan cu Huynh Thi Thuy Tien_TMDT_SH1" xfId="1613"/>
    <cellStyle name="T_DT NRTT va TBA 3P-320KVA khu dan cu phuong 3" xfId="1614"/>
    <cellStyle name="T_DT NRTT va TBA 3P-320KVA khu dan cu phuong 3_1.GD1_2x600+HTKT_TMDT_DH3_(T04-2010)_QDoi_EVN_Than NK" xfId="1615"/>
    <cellStyle name="T_DT NRTT va TBA 3P-320KVA khu dan cu phuong 3_1.TH_TMDT_DH3_(T02-2010)_PA1-GC_B" xfId="1616"/>
    <cellStyle name="T_DT NRTT va TBA 3P-320KVA khu dan cu phuong 3_1.TH_TMDT_DH3_(T02-2010)_PA2-BT_B" xfId="1617"/>
    <cellStyle name="T_DT NRTT va TBA 3P-320KVA khu dan cu phuong 3_1.TH_TMDT_DH3_(T03-2010)_PA1-GC_2x660+HTKT" xfId="1618"/>
    <cellStyle name="T_DT NRTT va TBA 3P-320KVA khu dan cu phuong 3_1.TH_TMDT_DH3_(T11-2009)_PA1-GC" xfId="1619"/>
    <cellStyle name="T_DT NRTT va TBA 3P-320KVA khu dan cu phuong 3_1.TH_TMDT_DH3_(T11-2009)_PA1-GC_1.TH_TMDT_LP1_(06-2010)_DP2.0%_Rev311-06-2010" xfId="1620"/>
    <cellStyle name="T_DT NRTT va TBA 3P-320KVA khu dan cu phuong 3_1.TH_TMDT_DH3_(T11-2009)_PA1-GC_1.TH_TMDT_LP1_(06-2010)_DP2.5%_tg18544_15-6-2010" xfId="1621"/>
    <cellStyle name="T_DT NRTT va TBA 3P-320KVA khu dan cu phuong 3_1.TH_TMDT_DH3_(T11-2009)_PA1-GC_1.TH_TMDT_LP1_(06-2010)_DP2.5%_tg18544_17-6-2010_xac dinh USD" xfId="1622"/>
    <cellStyle name="T_DT NRTT va TBA 3P-320KVA khu dan cu phuong 3_1.TH_TMDT_DH3_(T11-2009)_PA1-GC_1.TH_TMDT_LP1_(HCTD-02-2010)_sauTD" xfId="1623"/>
    <cellStyle name="T_DT NRTT va TBA 3P-320KVA khu dan cu phuong 3_1.TH_TMDT_DH3_(T11-2009)_PA1-GC_1.TH_TMDT_LP1_(HCTD-02-2010_QD957)" xfId="1624"/>
    <cellStyle name="T_DT NRTT va TBA 3P-320KVA khu dan cu phuong 3_1.TH_TMDT_DH3_(T11-2009)_PA1-GC_Book1" xfId="1625"/>
    <cellStyle name="T_DT NRTT va TBA 3P-320KVA khu dan cu phuong 3_1.TH_TMDT_DH3_(T11-2009)_PA1-GC_Qui doi 2006" xfId="1626"/>
    <cellStyle name="T_DT NRTT va TBA 3P-320KVA khu dan cu phuong 3_1.TH_TMDT_DH3_(T11-2009)_PA1-GC_Qui doi TMDT_LP1_(TDinh-02-2010) ve 2006 (CSG III-2009)_Rev2" xfId="1627"/>
    <cellStyle name="T_DT NRTT va TBA 3P-320KVA khu dan cu phuong 3_1.TH_TMDT_DH3_(T11-2009)_PA1-GC_Qui doi TMDT_LP1_(TDinh-02-2010) ve 2006 (CSG III-2009)_Rev3" xfId="1628"/>
    <cellStyle name="T_DT NRTT va TBA 3P-320KVA khu dan cu phuong 3_1.TH_TMDT_LP1_(03-7-2009_TB1.03)_quidoi 2006" xfId="1629"/>
    <cellStyle name="T_DT NRTT va TBA 3P-320KVA khu dan cu phuong 3_1.TH_TMDT_LP1_(06-2010)_DP2.0%_Rev311-06-2010" xfId="1630"/>
    <cellStyle name="T_DT NRTT va TBA 3P-320KVA khu dan cu phuong 3_1.TH_TMDT_LP1_(06-2010)_DP2.5%_tg18544_15-6-2010" xfId="1631"/>
    <cellStyle name="T_DT NRTT va TBA 3P-320KVA khu dan cu phuong 3_1.TH_TMDT_LP1_(06-2010)_DP2.5%_tg18544_17-6-2010_xac dinh USD" xfId="1632"/>
    <cellStyle name="T_DT NRTT va TBA 3P-320KVA khu dan cu phuong 3_1.TH_TMDT_LP1_(HCTD-02-2010)_sauTD" xfId="1633"/>
    <cellStyle name="T_DT NRTT va TBA 3P-320KVA khu dan cu phuong 3_1.TH_TMDT_LP1_(HCTD-02-2010_QD957)" xfId="1634"/>
    <cellStyle name="T_DT NRTT va TBA 3P-320KVA khu dan cu phuong 3_1.TMDT_DH3_2x600_(10-05-2010)" xfId="1635"/>
    <cellStyle name="T_DT NRTT va TBA 3P-320KVA khu dan cu phuong 3_1.TMDT_DH3_2x600_(25-05-2010)_DP2.0%" xfId="1636"/>
    <cellStyle name="T_DT NRTT va TBA 3P-320KVA khu dan cu phuong 3_1.TMDT_DH3_2x600+HTKT (10-05-2010)_TBChinaSUPER_Final_In" xfId="1637"/>
    <cellStyle name="T_DT NRTT va TBA 3P-320KVA khu dan cu phuong 3_1.TMDT_DH3_2x600+HTKT (12-04-2010)_TBChinaSUPER_Final_In" xfId="1638"/>
    <cellStyle name="T_DT NRTT va TBA 3P-320KVA khu dan cu phuong 3_1.TMDT_SH1_06-7-10_updateTB_PA2" xfId="1639"/>
    <cellStyle name="T_DT NRTT va TBA 3P-320KVA khu dan cu phuong 3_1.TMDT_SH1_07-10-2010_PA2" xfId="1640"/>
    <cellStyle name="T_DT NRTT va TBA 3P-320KVA khu dan cu phuong 3_Book1" xfId="1641"/>
    <cellStyle name="T_DT NRTT va TBA 3P-320KVA khu dan cu phuong 3_PTKTTC-Tmax6500-SongHau1-LaiVay-23062010" xfId="1642"/>
    <cellStyle name="T_DT NRTT va TBA 3P-320KVA khu dan cu phuong 3_Qui doi 2006" xfId="1643"/>
    <cellStyle name="T_DT NRTT va TBA 3P-320KVA khu dan cu phuong 3_Qui doi TMDT_LP1_(TDinh-02-2010) ve 2006 (CSG III-2009)_Rev2" xfId="1644"/>
    <cellStyle name="T_DT NRTT va TBA 3P-320KVA khu dan cu phuong 3_Qui doi TMDT_LP1_(TDinh-02-2010) ve 2006 (CSG III-2009)_Rev3" xfId="1645"/>
    <cellStyle name="T_DT NRTT va TBA 3P-320KVA khu dan cu phuong 3_Qui doi TMDT_LP1_7-2009 ve 2006 (8-5-10)" xfId="1646"/>
    <cellStyle name="T_DT NRTT va TBA 3P-320KVA khu dan cu phuong 3_TMDT_SH1" xfId="1647"/>
    <cellStyle name="T_DT TBA 3P-320KVA DC" xfId="1648"/>
    <cellStyle name="T_DTHC-Ket cau thep Xay dung - Lilama 45-1" xfId="1649"/>
    <cellStyle name="T_Du toan cac hang muc_02-7-10" xfId="1650"/>
    <cellStyle name="T_Du toan chi phi thiet ke nao vet san lap-REV" xfId="1651"/>
    <cellStyle name="T_Du toan chi phi thiet ke nao vet san lap-REV_1.GD1_2x600+HTKT_TMDT_DH3_(T04-2010)_QDoi_EVN_Than NK" xfId="1652"/>
    <cellStyle name="T_Du toan chi phi thiet ke nao vet san lap-REV_1.TH_TMDT_DH3_(T02-2010)_PA1-GC_B" xfId="1653"/>
    <cellStyle name="T_Du toan chi phi thiet ke nao vet san lap-REV_1.TH_TMDT_DH3_(T02-2010)_PA2-BT_B" xfId="1654"/>
    <cellStyle name="T_Du toan chi phi thiet ke nao vet san lap-REV_1.TH_TMDT_DH3_(T03-2010)_PA1-GC_2x660+HTKT" xfId="1655"/>
    <cellStyle name="T_Du toan chi phi thiet ke nao vet san lap-REV_1.TH_TMDT_DH3_(T11-2009)_PA1-GC" xfId="1656"/>
    <cellStyle name="T_Du toan chi phi thiet ke nao vet san lap-REV_1.TH_TMDT_DH3_(T11-2009)_PA1-GC_1.TH_TMDT_LP1_(06-2010)_DP2.0%_Rev311-06-2010" xfId="1657"/>
    <cellStyle name="T_Du toan chi phi thiet ke nao vet san lap-REV_1.TH_TMDT_DH3_(T11-2009)_PA1-GC_1.TH_TMDT_LP1_(06-2010)_DP2.5%_tg18544_15-6-2010" xfId="1658"/>
    <cellStyle name="T_Du toan chi phi thiet ke nao vet san lap-REV_1.TH_TMDT_DH3_(T11-2009)_PA1-GC_1.TH_TMDT_LP1_(06-2010)_DP2.5%_tg18544_17-6-2010_xac dinh USD" xfId="1659"/>
    <cellStyle name="T_Du toan chi phi thiet ke nao vet san lap-REV_1.TH_TMDT_DH3_(T11-2009)_PA1-GC_1.TH_TMDT_LP1_(HCTD-02-2010)_sauTD" xfId="1660"/>
    <cellStyle name="T_Du toan chi phi thiet ke nao vet san lap-REV_1.TH_TMDT_DH3_(T11-2009)_PA1-GC_1.TH_TMDT_LP1_(HCTD-02-2010_QD957)" xfId="1661"/>
    <cellStyle name="T_Du toan chi phi thiet ke nao vet san lap-REV_1.TH_TMDT_DH3_(T11-2009)_PA1-GC_Book1" xfId="1662"/>
    <cellStyle name="T_Du toan chi phi thiet ke nao vet san lap-REV_1.TH_TMDT_DH3_(T11-2009)_PA1-GC_Qui doi 2006" xfId="1663"/>
    <cellStyle name="T_Du toan chi phi thiet ke nao vet san lap-REV_1.TH_TMDT_DH3_(T11-2009)_PA1-GC_Qui doi TMDT_LP1_(TDinh-02-2010) ve 2006 (CSG III-2009)_Rev2" xfId="1664"/>
    <cellStyle name="T_Du toan chi phi thiet ke nao vet san lap-REV_1.TH_TMDT_DH3_(T11-2009)_PA1-GC_Qui doi TMDT_LP1_(TDinh-02-2010) ve 2006 (CSG III-2009)_Rev3" xfId="1665"/>
    <cellStyle name="T_Du toan chi phi thiet ke nao vet san lap-REV_1.TH_TMDT_LP1_(03-7-2009_TB1.03)_quidoi 2006" xfId="1666"/>
    <cellStyle name="T_Du toan chi phi thiet ke nao vet san lap-REV_1.TH_TMDT_LP1_(06-2010)_DP2.0%_Rev311-06-2010" xfId="1667"/>
    <cellStyle name="T_Du toan chi phi thiet ke nao vet san lap-REV_1.TH_TMDT_LP1_(06-2010)_DP2.5%_tg18544_15-6-2010" xfId="1668"/>
    <cellStyle name="T_Du toan chi phi thiet ke nao vet san lap-REV_1.TH_TMDT_LP1_(06-2010)_DP2.5%_tg18544_17-6-2010_xac dinh USD" xfId="1669"/>
    <cellStyle name="T_Du toan chi phi thiet ke nao vet san lap-REV_1.TH_TMDT_LP1_(HCTD-02-2010)_sauTD" xfId="1670"/>
    <cellStyle name="T_Du toan chi phi thiet ke nao vet san lap-REV_1.TH_TMDT_LP1_(HCTD-02-2010_QD957)" xfId="1671"/>
    <cellStyle name="T_Du toan chi phi thiet ke nao vet san lap-REV_1.TMDT_DH3_2x600_(10-05-2010)" xfId="1672"/>
    <cellStyle name="T_Du toan chi phi thiet ke nao vet san lap-REV_1.TMDT_DH3_2x600_(25-05-2010)_DP2.0%" xfId="1673"/>
    <cellStyle name="T_Du toan chi phi thiet ke nao vet san lap-REV_1.TMDT_DH3_2x600+HTKT (10-05-2010)_TBChinaSUPER_Final_In" xfId="1674"/>
    <cellStyle name="T_Du toan chi phi thiet ke nao vet san lap-REV_1.TMDT_DH3_2x600+HTKT (12-04-2010)_TBChinaSUPER_Final_In" xfId="1675"/>
    <cellStyle name="T_Du toan chi phi thiet ke nao vet san lap-REV_1.TMDT_SH1_06-7-10_updateTB_PA2" xfId="1676"/>
    <cellStyle name="T_Du toan chi phi thiet ke nao vet san lap-REV_1.TMDT_SH1_07-10-2010_PA2" xfId="1677"/>
    <cellStyle name="T_Du toan chi phi thiet ke nao vet san lap-REV_Book1" xfId="1678"/>
    <cellStyle name="T_Du toan chi phi thiet ke nao vet san lap-REV_PTKTTC-Tmax6500-SongHau1-LaiVay-23062010" xfId="1679"/>
    <cellStyle name="T_Du toan chi phi thiet ke nao vet san lap-REV_Qui doi 2006" xfId="1680"/>
    <cellStyle name="T_Du toan chi phi thiet ke nao vet san lap-REV_Qui doi TMDT_LP1_(TDinh-02-2010) ve 2006 (CSG III-2009)_Rev2" xfId="1681"/>
    <cellStyle name="T_Du toan chi phi thiet ke nao vet san lap-REV_Qui doi TMDT_LP1_(TDinh-02-2010) ve 2006 (CSG III-2009)_Rev3" xfId="1682"/>
    <cellStyle name="T_Du toan chi phi thiet ke nao vet san lap-REV_Qui doi TMDT_LP1_7-2009 ve 2006 (8-5-10)" xfId="1683"/>
    <cellStyle name="T_Du toan chi phi thiet ke nao vet san lap-REV_TMDT_SH1" xfId="1684"/>
    <cellStyle name="T_Du toan NR 22KV-TBA 3P-100KVA Ngan hang Cong Thuong" xfId="1685"/>
    <cellStyle name="T_Du toan NR 22KV-TBA 3P-100KVA Ngan hang Cong Thuong_1.GD1_2x600+HTKT_TMDT_DH3_(T04-2010)_QDoi_EVN_Than NK" xfId="1686"/>
    <cellStyle name="T_Du toan NR 22KV-TBA 3P-100KVA Ngan hang Cong Thuong_1.TH_TMDT_DH3_(T02-2010)_PA1-GC_B" xfId="1687"/>
    <cellStyle name="T_Du toan NR 22KV-TBA 3P-100KVA Ngan hang Cong Thuong_1.TH_TMDT_DH3_(T02-2010)_PA2-BT_B" xfId="1688"/>
    <cellStyle name="T_Du toan NR 22KV-TBA 3P-100KVA Ngan hang Cong Thuong_1.TH_TMDT_DH3_(T03-2010)_PA1-GC_2x660+HTKT" xfId="1689"/>
    <cellStyle name="T_Du toan NR 22KV-TBA 3P-100KVA Ngan hang Cong Thuong_1.TH_TMDT_DH3_(T11-2009)_PA1-GC" xfId="1690"/>
    <cellStyle name="T_Du toan NR 22KV-TBA 3P-100KVA Ngan hang Cong Thuong_1.TH_TMDT_DH3_(T11-2009)_PA1-GC_1.TH_TMDT_LP1_(06-2010)_DP2.0%_Rev311-06-2010" xfId="1691"/>
    <cellStyle name="T_Du toan NR 22KV-TBA 3P-100KVA Ngan hang Cong Thuong_1.TH_TMDT_DH3_(T11-2009)_PA1-GC_1.TH_TMDT_LP1_(06-2010)_DP2.5%_tg18544_15-6-2010" xfId="1692"/>
    <cellStyle name="T_Du toan NR 22KV-TBA 3P-100KVA Ngan hang Cong Thuong_1.TH_TMDT_DH3_(T11-2009)_PA1-GC_1.TH_TMDT_LP1_(06-2010)_DP2.5%_tg18544_17-6-2010_xac dinh USD" xfId="1693"/>
    <cellStyle name="T_Du toan NR 22KV-TBA 3P-100KVA Ngan hang Cong Thuong_1.TH_TMDT_DH3_(T11-2009)_PA1-GC_1.TH_TMDT_LP1_(HCTD-02-2010)_sauTD" xfId="1694"/>
    <cellStyle name="T_Du toan NR 22KV-TBA 3P-100KVA Ngan hang Cong Thuong_1.TH_TMDT_DH3_(T11-2009)_PA1-GC_1.TH_TMDT_LP1_(HCTD-02-2010_QD957)" xfId="1695"/>
    <cellStyle name="T_Du toan NR 22KV-TBA 3P-100KVA Ngan hang Cong Thuong_1.TH_TMDT_DH3_(T11-2009)_PA1-GC_Book1" xfId="1696"/>
    <cellStyle name="T_Du toan NR 22KV-TBA 3P-100KVA Ngan hang Cong Thuong_1.TH_TMDT_DH3_(T11-2009)_PA1-GC_Qui doi 2006" xfId="1697"/>
    <cellStyle name="T_Du toan NR 22KV-TBA 3P-100KVA Ngan hang Cong Thuong_1.TH_TMDT_DH3_(T11-2009)_PA1-GC_Qui doi TMDT_LP1_(TDinh-02-2010) ve 2006 (CSG III-2009)_Rev2" xfId="1698"/>
    <cellStyle name="T_Du toan NR 22KV-TBA 3P-100KVA Ngan hang Cong Thuong_1.TH_TMDT_DH3_(T11-2009)_PA1-GC_Qui doi TMDT_LP1_(TDinh-02-2010) ve 2006 (CSG III-2009)_Rev3" xfId="1699"/>
    <cellStyle name="T_Du toan NR 22KV-TBA 3P-100KVA Ngan hang Cong Thuong_1.TH_TMDT_LP1_(03-7-2009_TB1.03)_quidoi 2006" xfId="1700"/>
    <cellStyle name="T_Du toan NR 22KV-TBA 3P-100KVA Ngan hang Cong Thuong_1.TH_TMDT_LP1_(06-2010)_DP2.0%_Rev311-06-2010" xfId="1701"/>
    <cellStyle name="T_Du toan NR 22KV-TBA 3P-100KVA Ngan hang Cong Thuong_1.TH_TMDT_LP1_(06-2010)_DP2.5%_tg18544_15-6-2010" xfId="1702"/>
    <cellStyle name="T_Du toan NR 22KV-TBA 3P-100KVA Ngan hang Cong Thuong_1.TH_TMDT_LP1_(06-2010)_DP2.5%_tg18544_17-6-2010_xac dinh USD" xfId="1703"/>
    <cellStyle name="T_Du toan NR 22KV-TBA 3P-100KVA Ngan hang Cong Thuong_1.TH_TMDT_LP1_(HCTD-02-2010)_sauTD" xfId="1704"/>
    <cellStyle name="T_Du toan NR 22KV-TBA 3P-100KVA Ngan hang Cong Thuong_1.TH_TMDT_LP1_(HCTD-02-2010_QD957)" xfId="1705"/>
    <cellStyle name="T_Du toan NR 22KV-TBA 3P-100KVA Ngan hang Cong Thuong_1.TMDT_DH3_2x600_(10-05-2010)" xfId="1706"/>
    <cellStyle name="T_Du toan NR 22KV-TBA 3P-100KVA Ngan hang Cong Thuong_1.TMDT_DH3_2x600_(25-05-2010)_DP2.0%" xfId="1707"/>
    <cellStyle name="T_Du toan NR 22KV-TBA 3P-100KVA Ngan hang Cong Thuong_1.TMDT_DH3_2x600+HTKT (10-05-2010)_TBChinaSUPER_Final_In" xfId="1708"/>
    <cellStyle name="T_Du toan NR 22KV-TBA 3P-100KVA Ngan hang Cong Thuong_1.TMDT_DH3_2x600+HTKT (12-04-2010)_TBChinaSUPER_Final_In" xfId="1709"/>
    <cellStyle name="T_Du toan NR 22KV-TBA 3P-100KVA Ngan hang Cong Thuong_1.TMDT_SH1_06-7-10_updateTB_PA2" xfId="1710"/>
    <cellStyle name="T_Du toan NR 22KV-TBA 3P-100KVA Ngan hang Cong Thuong_1.TMDT_SH1_07-10-2010_PA2" xfId="1711"/>
    <cellStyle name="T_Du toan NR 22KV-TBA 3P-100KVA Ngan hang Cong Thuong_Book1" xfId="1712"/>
    <cellStyle name="T_Du toan NR 22KV-TBA 3P-100KVA Ngan hang Cong Thuong_PTKTTC-Tmax6500-SongHau1-LaiVay-23062010" xfId="1713"/>
    <cellStyle name="T_Du toan NR 22KV-TBA 3P-100KVA Ngan hang Cong Thuong_Qui doi 2006" xfId="1714"/>
    <cellStyle name="T_Du toan NR 22KV-TBA 3P-100KVA Ngan hang Cong Thuong_Qui doi TMDT_LP1_(TDinh-02-2010) ve 2006 (CSG III-2009)_Rev2" xfId="1715"/>
    <cellStyle name="T_Du toan NR 22KV-TBA 3P-100KVA Ngan hang Cong Thuong_Qui doi TMDT_LP1_(TDinh-02-2010) ve 2006 (CSG III-2009)_Rev3" xfId="1716"/>
    <cellStyle name="T_Du toan NR 22KV-TBA 3P-100KVA Ngan hang Cong Thuong_Qui doi TMDT_LP1_7-2009 ve 2006 (8-5-10)" xfId="1717"/>
    <cellStyle name="T_Du toan NR 22KV-TBA 3P-100KVA Ngan hang Cong Thuong_TMDT_SH1" xfId="1718"/>
    <cellStyle name="T_Dutoan" xfId="1719"/>
    <cellStyle name="T_Goi 2 173-333.875AL-1" xfId="1720"/>
    <cellStyle name="T_Goi 2 173-333.875AL-2" xfId="1721"/>
    <cellStyle name="T_HC HTDL.Kenh Nhat" xfId="1722"/>
    <cellStyle name="T_HC HTDL.Kenh Nhat_1.GD1_2x600+HTKT_TMDT_DH3_(T04-2010)_QDoi_EVN_Than NK" xfId="1723"/>
    <cellStyle name="T_HC HTDL.Kenh Nhat_1.TH_TMDT_DH3_(T02-2010)_PA1-GC_B" xfId="1724"/>
    <cellStyle name="T_HC HTDL.Kenh Nhat_1.TH_TMDT_DH3_(T02-2010)_PA2-BT_B" xfId="1725"/>
    <cellStyle name="T_HC HTDL.Kenh Nhat_1.TH_TMDT_DH3_(T03-2010)_PA1-GC_2x660+HTKT" xfId="1726"/>
    <cellStyle name="T_HC HTDL.Kenh Nhat_1.TH_TMDT_DH3_(T11-2009)_PA1-GC" xfId="1727"/>
    <cellStyle name="T_HC HTDL.Kenh Nhat_1.TH_TMDT_DH3_(T11-2009)_PA1-GC_1.TH_TMDT_LP1_(06-2010)_DP2.0%_Rev311-06-2010" xfId="1728"/>
    <cellStyle name="T_HC HTDL.Kenh Nhat_1.TH_TMDT_DH3_(T11-2009)_PA1-GC_1.TH_TMDT_LP1_(06-2010)_DP2.5%_tg18544_15-6-2010" xfId="1729"/>
    <cellStyle name="T_HC HTDL.Kenh Nhat_1.TH_TMDT_DH3_(T11-2009)_PA1-GC_1.TH_TMDT_LP1_(06-2010)_DP2.5%_tg18544_17-6-2010_xac dinh USD" xfId="1730"/>
    <cellStyle name="T_HC HTDL.Kenh Nhat_1.TH_TMDT_DH3_(T11-2009)_PA1-GC_1.TH_TMDT_LP1_(HCTD-02-2010)_sauTD" xfId="1731"/>
    <cellStyle name="T_HC HTDL.Kenh Nhat_1.TH_TMDT_DH3_(T11-2009)_PA1-GC_1.TH_TMDT_LP1_(HCTD-02-2010_QD957)" xfId="1732"/>
    <cellStyle name="T_HC HTDL.Kenh Nhat_1.TH_TMDT_DH3_(T11-2009)_PA1-GC_Book1" xfId="1733"/>
    <cellStyle name="T_HC HTDL.Kenh Nhat_1.TH_TMDT_DH3_(T11-2009)_PA1-GC_Qui doi 2006" xfId="1734"/>
    <cellStyle name="T_HC HTDL.Kenh Nhat_1.TH_TMDT_DH3_(T11-2009)_PA1-GC_Qui doi TMDT_LP1_(TDinh-02-2010) ve 2006 (CSG III-2009)_Rev2" xfId="1735"/>
    <cellStyle name="T_HC HTDL.Kenh Nhat_1.TH_TMDT_DH3_(T11-2009)_PA1-GC_Qui doi TMDT_LP1_(TDinh-02-2010) ve 2006 (CSG III-2009)_Rev3" xfId="1736"/>
    <cellStyle name="T_HC HTDL.Kenh Nhat_1.TH_TMDT_LP1_(03-7-2009_TB1.03)_quidoi 2006" xfId="1737"/>
    <cellStyle name="T_HC HTDL.Kenh Nhat_1.TH_TMDT_LP1_(06-2010)_DP2.0%_Rev311-06-2010" xfId="1738"/>
    <cellStyle name="T_HC HTDL.Kenh Nhat_1.TH_TMDT_LP1_(06-2010)_DP2.5%_tg18544_15-6-2010" xfId="1739"/>
    <cellStyle name="T_HC HTDL.Kenh Nhat_1.TH_TMDT_LP1_(06-2010)_DP2.5%_tg18544_17-6-2010_xac dinh USD" xfId="1740"/>
    <cellStyle name="T_HC HTDL.Kenh Nhat_1.TH_TMDT_LP1_(HCTD-02-2010)_sauTD" xfId="1741"/>
    <cellStyle name="T_HC HTDL.Kenh Nhat_1.TH_TMDT_LP1_(HCTD-02-2010_QD957)" xfId="1742"/>
    <cellStyle name="T_HC HTDL.Kenh Nhat_1.TMDT_DH3_2x600_(10-05-2010)" xfId="1743"/>
    <cellStyle name="T_HC HTDL.Kenh Nhat_1.TMDT_DH3_2x600_(25-05-2010)_DP2.0%" xfId="1744"/>
    <cellStyle name="T_HC HTDL.Kenh Nhat_1.TMDT_DH3_2x600+HTKT (10-05-2010)_TBChinaSUPER_Final_In" xfId="1745"/>
    <cellStyle name="T_HC HTDL.Kenh Nhat_1.TMDT_DH3_2x600+HTKT (12-04-2010)_TBChinaSUPER_Final_In" xfId="1746"/>
    <cellStyle name="T_HC HTDL.Kenh Nhat_1.TMDT_SH1_06-7-10_updateTB_PA2" xfId="1747"/>
    <cellStyle name="T_HC HTDL.Kenh Nhat_1.TMDT_SH1_07-10-2010_PA2" xfId="1748"/>
    <cellStyle name="T_HC HTDL.Kenh Nhat_Book1" xfId="1749"/>
    <cellStyle name="T_HC HTDL.Kenh Nhat_PTKTTC-Tmax6500-SongHau1-LaiVay-23062010" xfId="1750"/>
    <cellStyle name="T_HC HTDL.Kenh Nhat_Qui doi 2006" xfId="1751"/>
    <cellStyle name="T_HC HTDL.Kenh Nhat_Qui doi TMDT_LP1_(TDinh-02-2010) ve 2006 (CSG III-2009)_Rev2" xfId="1752"/>
    <cellStyle name="T_HC HTDL.Kenh Nhat_Qui doi TMDT_LP1_(TDinh-02-2010) ve 2006 (CSG III-2009)_Rev3" xfId="1753"/>
    <cellStyle name="T_HC HTDL.Kenh Nhat_Qui doi TMDT_LP1_7-2009 ve 2006 (8-5-10)" xfId="1754"/>
    <cellStyle name="T_HC HTDL.Kenh Nhat_TMDT_SH1" xfId="1755"/>
    <cellStyle name="T_HC HTDoc Lap Kenh Ong Hai" xfId="1756"/>
    <cellStyle name="T_HC HTDoc Lap Kenh Ong Hai_1.GD1_2x600+HTKT_TMDT_DH3_(T04-2010)_QDoi_EVN_Than NK" xfId="1757"/>
    <cellStyle name="T_HC HTDoc Lap Kenh Ong Hai_1.TH_TMDT_DH3_(T02-2010)_PA1-GC_B" xfId="1758"/>
    <cellStyle name="T_HC HTDoc Lap Kenh Ong Hai_1.TH_TMDT_DH3_(T02-2010)_PA2-BT_B" xfId="1759"/>
    <cellStyle name="T_HC HTDoc Lap Kenh Ong Hai_1.TH_TMDT_DH3_(T03-2010)_PA1-GC_2x660+HTKT" xfId="1760"/>
    <cellStyle name="T_HC HTDoc Lap Kenh Ong Hai_1.TH_TMDT_DH3_(T11-2009)_PA1-GC" xfId="1761"/>
    <cellStyle name="T_HC HTDoc Lap Kenh Ong Hai_1.TH_TMDT_DH3_(T11-2009)_PA1-GC_1.TH_TMDT_LP1_(06-2010)_DP2.0%_Rev311-06-2010" xfId="1762"/>
    <cellStyle name="T_HC HTDoc Lap Kenh Ong Hai_1.TH_TMDT_DH3_(T11-2009)_PA1-GC_1.TH_TMDT_LP1_(06-2010)_DP2.5%_tg18544_15-6-2010" xfId="1763"/>
    <cellStyle name="T_HC HTDoc Lap Kenh Ong Hai_1.TH_TMDT_DH3_(T11-2009)_PA1-GC_1.TH_TMDT_LP1_(06-2010)_DP2.5%_tg18544_17-6-2010_xac dinh USD" xfId="1764"/>
    <cellStyle name="T_HC HTDoc Lap Kenh Ong Hai_1.TH_TMDT_DH3_(T11-2009)_PA1-GC_1.TH_TMDT_LP1_(HCTD-02-2010)_sauTD" xfId="1765"/>
    <cellStyle name="T_HC HTDoc Lap Kenh Ong Hai_1.TH_TMDT_DH3_(T11-2009)_PA1-GC_1.TH_TMDT_LP1_(HCTD-02-2010_QD957)" xfId="1766"/>
    <cellStyle name="T_HC HTDoc Lap Kenh Ong Hai_1.TH_TMDT_DH3_(T11-2009)_PA1-GC_Book1" xfId="1767"/>
    <cellStyle name="T_HC HTDoc Lap Kenh Ong Hai_1.TH_TMDT_DH3_(T11-2009)_PA1-GC_Qui doi 2006" xfId="1768"/>
    <cellStyle name="T_HC HTDoc Lap Kenh Ong Hai_1.TH_TMDT_DH3_(T11-2009)_PA1-GC_Qui doi TMDT_LP1_(TDinh-02-2010) ve 2006 (CSG III-2009)_Rev2" xfId="1769"/>
    <cellStyle name="T_HC HTDoc Lap Kenh Ong Hai_1.TH_TMDT_DH3_(T11-2009)_PA1-GC_Qui doi TMDT_LP1_(TDinh-02-2010) ve 2006 (CSG III-2009)_Rev3" xfId="1770"/>
    <cellStyle name="T_HC HTDoc Lap Kenh Ong Hai_1.TH_TMDT_LP1_(03-7-2009_TB1.03)_quidoi 2006" xfId="1771"/>
    <cellStyle name="T_HC HTDoc Lap Kenh Ong Hai_1.TH_TMDT_LP1_(06-2010)_DP2.0%_Rev311-06-2010" xfId="1772"/>
    <cellStyle name="T_HC HTDoc Lap Kenh Ong Hai_1.TH_TMDT_LP1_(06-2010)_DP2.5%_tg18544_15-6-2010" xfId="1773"/>
    <cellStyle name="T_HC HTDoc Lap Kenh Ong Hai_1.TH_TMDT_LP1_(06-2010)_DP2.5%_tg18544_17-6-2010_xac dinh USD" xfId="1774"/>
    <cellStyle name="T_HC HTDoc Lap Kenh Ong Hai_1.TH_TMDT_LP1_(HCTD-02-2010)_sauTD" xfId="1775"/>
    <cellStyle name="T_HC HTDoc Lap Kenh Ong Hai_1.TH_TMDT_LP1_(HCTD-02-2010_QD957)" xfId="1776"/>
    <cellStyle name="T_HC HTDoc Lap Kenh Ong Hai_1.TMDT_DH3_2x600_(10-05-2010)" xfId="1777"/>
    <cellStyle name="T_HC HTDoc Lap Kenh Ong Hai_1.TMDT_DH3_2x600_(25-05-2010)_DP2.0%" xfId="1778"/>
    <cellStyle name="T_HC HTDoc Lap Kenh Ong Hai_1.TMDT_DH3_2x600+HTKT (10-05-2010)_TBChinaSUPER_Final_In" xfId="1779"/>
    <cellStyle name="T_HC HTDoc Lap Kenh Ong Hai_1.TMDT_DH3_2x600+HTKT (12-04-2010)_TBChinaSUPER_Final_In" xfId="1780"/>
    <cellStyle name="T_HC HTDoc Lap Kenh Ong Hai_1.TMDT_SH1_06-7-10_updateTB_PA2" xfId="1781"/>
    <cellStyle name="T_HC HTDoc Lap Kenh Ong Hai_1.TMDT_SH1_07-10-2010_PA2" xfId="1782"/>
    <cellStyle name="T_HC HTDoc Lap Kenh Ong Hai_Book1" xfId="1783"/>
    <cellStyle name="T_HC HTDoc Lap Kenh Ong Hai_PTKTTC-Tmax6500-SongHau1-LaiVay-23062010" xfId="1784"/>
    <cellStyle name="T_HC HTDoc Lap Kenh Ong Hai_Qui doi 2006" xfId="1785"/>
    <cellStyle name="T_HC HTDoc Lap Kenh Ong Hai_Qui doi TMDT_LP1_(TDinh-02-2010) ve 2006 (CSG III-2009)_Rev2" xfId="1786"/>
    <cellStyle name="T_HC HTDoc Lap Kenh Ong Hai_Qui doi TMDT_LP1_(TDinh-02-2010) ve 2006 (CSG III-2009)_Rev3" xfId="1787"/>
    <cellStyle name="T_HC HTDoc Lap Kenh Ong Hai_Qui doi TMDT_LP1_7-2009 ve 2006 (8-5-10)" xfId="1788"/>
    <cellStyle name="T_HC HTDoc Lap Kenh Ong Hai_TMDT_SH1" xfId="1789"/>
    <cellStyle name="T_HT CSCC cho Giong Rang DC" xfId="1790"/>
    <cellStyle name="T_HT CSCC cho Giong Rang DC_1.GD1_2x600+HTKT_TMDT_DH3_(T04-2010)_QDoi_EVN_Than NK" xfId="1791"/>
    <cellStyle name="T_HT CSCC cho Giong Rang DC_1.TH_TMDT_DH3_(T02-2010)_PA1-GC_B" xfId="1792"/>
    <cellStyle name="T_HT CSCC cho Giong Rang DC_1.TH_TMDT_DH3_(T02-2010)_PA2-BT_B" xfId="1793"/>
    <cellStyle name="T_HT CSCC cho Giong Rang DC_1.TH_TMDT_DH3_(T03-2010)_PA1-GC_2x660+HTKT" xfId="1794"/>
    <cellStyle name="T_HT CSCC cho Giong Rang DC_1.TH_TMDT_DH3_(T11-2009)_PA1-GC" xfId="1795"/>
    <cellStyle name="T_HT CSCC cho Giong Rang DC_1.TH_TMDT_DH3_(T11-2009)_PA1-GC_1.TH_TMDT_LP1_(06-2010)_DP2.0%_Rev311-06-2010" xfId="1796"/>
    <cellStyle name="T_HT CSCC cho Giong Rang DC_1.TH_TMDT_DH3_(T11-2009)_PA1-GC_1.TH_TMDT_LP1_(06-2010)_DP2.5%_tg18544_15-6-2010" xfId="1797"/>
    <cellStyle name="T_HT CSCC cho Giong Rang DC_1.TH_TMDT_DH3_(T11-2009)_PA1-GC_1.TH_TMDT_LP1_(06-2010)_DP2.5%_tg18544_17-6-2010_xac dinh USD" xfId="1798"/>
    <cellStyle name="T_HT CSCC cho Giong Rang DC_1.TH_TMDT_DH3_(T11-2009)_PA1-GC_1.TH_TMDT_LP1_(HCTD-02-2010)_sauTD" xfId="1799"/>
    <cellStyle name="T_HT CSCC cho Giong Rang DC_1.TH_TMDT_DH3_(T11-2009)_PA1-GC_1.TH_TMDT_LP1_(HCTD-02-2010_QD957)" xfId="1800"/>
    <cellStyle name="T_HT CSCC cho Giong Rang DC_1.TH_TMDT_DH3_(T11-2009)_PA1-GC_Book1" xfId="1801"/>
    <cellStyle name="T_HT CSCC cho Giong Rang DC_1.TH_TMDT_DH3_(T11-2009)_PA1-GC_Qui doi 2006" xfId="1802"/>
    <cellStyle name="T_HT CSCC cho Giong Rang DC_1.TH_TMDT_DH3_(T11-2009)_PA1-GC_Qui doi TMDT_LP1_(TDinh-02-2010) ve 2006 (CSG III-2009)_Rev2" xfId="1803"/>
    <cellStyle name="T_HT CSCC cho Giong Rang DC_1.TH_TMDT_DH3_(T11-2009)_PA1-GC_Qui doi TMDT_LP1_(TDinh-02-2010) ve 2006 (CSG III-2009)_Rev3" xfId="1804"/>
    <cellStyle name="T_HT CSCC cho Giong Rang DC_1.TH_TMDT_LP1_(03-7-2009_TB1.03)_quidoi 2006" xfId="1805"/>
    <cellStyle name="T_HT CSCC cho Giong Rang DC_1.TH_TMDT_LP1_(06-2010)_DP2.0%_Rev311-06-2010" xfId="1806"/>
    <cellStyle name="T_HT CSCC cho Giong Rang DC_1.TH_TMDT_LP1_(06-2010)_DP2.5%_tg18544_15-6-2010" xfId="1807"/>
    <cellStyle name="T_HT CSCC cho Giong Rang DC_1.TH_TMDT_LP1_(06-2010)_DP2.5%_tg18544_17-6-2010_xac dinh USD" xfId="1808"/>
    <cellStyle name="T_HT CSCC cho Giong Rang DC_1.TH_TMDT_LP1_(HCTD-02-2010)_sauTD" xfId="1809"/>
    <cellStyle name="T_HT CSCC cho Giong Rang DC_1.TH_TMDT_LP1_(HCTD-02-2010_QD957)" xfId="1810"/>
    <cellStyle name="T_HT CSCC cho Giong Rang DC_1.TMDT_DH3_2x600_(10-05-2010)" xfId="1811"/>
    <cellStyle name="T_HT CSCC cho Giong Rang DC_1.TMDT_DH3_2x600_(25-05-2010)_DP2.0%" xfId="1812"/>
    <cellStyle name="T_HT CSCC cho Giong Rang DC_1.TMDT_DH3_2x600+HTKT (10-05-2010)_TBChinaSUPER_Final_In" xfId="1813"/>
    <cellStyle name="T_HT CSCC cho Giong Rang DC_1.TMDT_DH3_2x600+HTKT (12-04-2010)_TBChinaSUPER_Final_In" xfId="1814"/>
    <cellStyle name="T_HT CSCC cho Giong Rang DC_1.TMDT_SH1_06-7-10_updateTB_PA2" xfId="1815"/>
    <cellStyle name="T_HT CSCC cho Giong Rang DC_1.TMDT_SH1_07-10-2010_PA2" xfId="1816"/>
    <cellStyle name="T_HT CSCC cho Giong Rang DC_Book1" xfId="1817"/>
    <cellStyle name="T_HT CSCC cho Giong Rang DC_PTKTTC-Tmax6500-SongHau1-LaiVay-23062010" xfId="1818"/>
    <cellStyle name="T_HT CSCC cho Giong Rang DC_Qui doi 2006" xfId="1819"/>
    <cellStyle name="T_HT CSCC cho Giong Rang DC_Qui doi TMDT_LP1_(TDinh-02-2010) ve 2006 (CSG III-2009)_Rev2" xfId="1820"/>
    <cellStyle name="T_HT CSCC cho Giong Rang DC_Qui doi TMDT_LP1_(TDinh-02-2010) ve 2006 (CSG III-2009)_Rev3" xfId="1821"/>
    <cellStyle name="T_HT CSCC cho Giong Rang DC_Qui doi TMDT_LP1_7-2009 ve 2006 (8-5-10)" xfId="1822"/>
    <cellStyle name="T_HT CSCC cho Giong Rang DC_TMDT_SH1" xfId="1823"/>
    <cellStyle name="T_Ht-PTq1-03" xfId="1824"/>
    <cellStyle name="T_Kinh_phi_Khao_sat__TK_nao_vet_Cang_Nghi_Son_buoc_TK_BVTCrev" xfId="1825"/>
    <cellStyle name="T_Kinh_phi_Khao_sat__TK_nao_vet_Cang_Nghi_Son_buoc_TK_BVTCrev_1.GD1_2x600+HTKT_TMDT_DH3_(T04-2010)_QDoi_EVN_Than NK" xfId="1826"/>
    <cellStyle name="T_Kinh_phi_Khao_sat__TK_nao_vet_Cang_Nghi_Son_buoc_TK_BVTCrev_1.TH_TMDT_DH3_(T02-2010)_PA1-GC_B" xfId="1827"/>
    <cellStyle name="T_Kinh_phi_Khao_sat__TK_nao_vet_Cang_Nghi_Son_buoc_TK_BVTCrev_1.TH_TMDT_DH3_(T02-2010)_PA2-BT_B" xfId="1828"/>
    <cellStyle name="T_Kinh_phi_Khao_sat__TK_nao_vet_Cang_Nghi_Son_buoc_TK_BVTCrev_1.TH_TMDT_DH3_(T03-2010)_PA1-GC_2x660+HTKT" xfId="1829"/>
    <cellStyle name="T_Kinh_phi_Khao_sat__TK_nao_vet_Cang_Nghi_Son_buoc_TK_BVTCrev_1.TH_TMDT_DH3_(T11-2009)_PA1-GC" xfId="1830"/>
    <cellStyle name="T_Kinh_phi_Khao_sat__TK_nao_vet_Cang_Nghi_Son_buoc_TK_BVTCrev_1.TH_TMDT_DH3_(T11-2009)_PA1-GC_1.TH_TMDT_LP1_(06-2010)_DP2.0%_Rev311-06-2010" xfId="1831"/>
    <cellStyle name="T_Kinh_phi_Khao_sat__TK_nao_vet_Cang_Nghi_Son_buoc_TK_BVTCrev_1.TH_TMDT_DH3_(T11-2009)_PA1-GC_1.TH_TMDT_LP1_(06-2010)_DP2.5%_tg18544_15-6-2010" xfId="1832"/>
    <cellStyle name="T_Kinh_phi_Khao_sat__TK_nao_vet_Cang_Nghi_Son_buoc_TK_BVTCrev_1.TH_TMDT_DH3_(T11-2009)_PA1-GC_1.TH_TMDT_LP1_(06-2010)_DP2.5%_tg18544_17-6-2010_xac dinh USD" xfId="1833"/>
    <cellStyle name="T_Kinh_phi_Khao_sat__TK_nao_vet_Cang_Nghi_Son_buoc_TK_BVTCrev_1.TH_TMDT_DH3_(T11-2009)_PA1-GC_1.TH_TMDT_LP1_(HCTD-02-2010)_sauTD" xfId="1834"/>
    <cellStyle name="T_Kinh_phi_Khao_sat__TK_nao_vet_Cang_Nghi_Son_buoc_TK_BVTCrev_1.TH_TMDT_DH3_(T11-2009)_PA1-GC_1.TH_TMDT_LP1_(HCTD-02-2010_QD957)" xfId="1835"/>
    <cellStyle name="T_Kinh_phi_Khao_sat__TK_nao_vet_Cang_Nghi_Son_buoc_TK_BVTCrev_1.TH_TMDT_DH3_(T11-2009)_PA1-GC_Book1" xfId="1836"/>
    <cellStyle name="T_Kinh_phi_Khao_sat__TK_nao_vet_Cang_Nghi_Son_buoc_TK_BVTCrev_1.TH_TMDT_DH3_(T11-2009)_PA1-GC_Qui doi 2006" xfId="1837"/>
    <cellStyle name="T_Kinh_phi_Khao_sat__TK_nao_vet_Cang_Nghi_Son_buoc_TK_BVTCrev_1.TH_TMDT_DH3_(T11-2009)_PA1-GC_Qui doi TMDT_LP1_(TDinh-02-2010) ve 2006 (CSG III-2009)_Rev2" xfId="1838"/>
    <cellStyle name="T_Kinh_phi_Khao_sat__TK_nao_vet_Cang_Nghi_Son_buoc_TK_BVTCrev_1.TH_TMDT_DH3_(T11-2009)_PA1-GC_Qui doi TMDT_LP1_(TDinh-02-2010) ve 2006 (CSG III-2009)_Rev3" xfId="1839"/>
    <cellStyle name="T_Kinh_phi_Khao_sat__TK_nao_vet_Cang_Nghi_Son_buoc_TK_BVTCrev_1.TH_TMDT_LP1_(03-7-2009_TB1.03)_quidoi 2006" xfId="1840"/>
    <cellStyle name="T_Kinh_phi_Khao_sat__TK_nao_vet_Cang_Nghi_Son_buoc_TK_BVTCrev_1.TH_TMDT_LP1_(06-2010)_DP2.0%_Rev311-06-2010" xfId="1841"/>
    <cellStyle name="T_Kinh_phi_Khao_sat__TK_nao_vet_Cang_Nghi_Son_buoc_TK_BVTCrev_1.TH_TMDT_LP1_(06-2010)_DP2.5%_tg18544_15-6-2010" xfId="1842"/>
    <cellStyle name="T_Kinh_phi_Khao_sat__TK_nao_vet_Cang_Nghi_Son_buoc_TK_BVTCrev_1.TH_TMDT_LP1_(06-2010)_DP2.5%_tg18544_17-6-2010_xac dinh USD" xfId="1843"/>
    <cellStyle name="T_Kinh_phi_Khao_sat__TK_nao_vet_Cang_Nghi_Son_buoc_TK_BVTCrev_1.TH_TMDT_LP1_(HCTD-02-2010)_sauTD" xfId="1844"/>
    <cellStyle name="T_Kinh_phi_Khao_sat__TK_nao_vet_Cang_Nghi_Son_buoc_TK_BVTCrev_1.TH_TMDT_LP1_(HCTD-02-2010_QD957)" xfId="1845"/>
    <cellStyle name="T_Kinh_phi_Khao_sat__TK_nao_vet_Cang_Nghi_Son_buoc_TK_BVTCrev_1.TMDT_DH3_2x600_(10-05-2010)" xfId="1846"/>
    <cellStyle name="T_Kinh_phi_Khao_sat__TK_nao_vet_Cang_Nghi_Son_buoc_TK_BVTCrev_1.TMDT_DH3_2x600_(25-05-2010)_DP2.0%" xfId="1847"/>
    <cellStyle name="T_Kinh_phi_Khao_sat__TK_nao_vet_Cang_Nghi_Son_buoc_TK_BVTCrev_1.TMDT_DH3_2x600+HTKT (10-05-2010)_TBChinaSUPER_Final_In" xfId="1848"/>
    <cellStyle name="T_Kinh_phi_Khao_sat__TK_nao_vet_Cang_Nghi_Son_buoc_TK_BVTCrev_1.TMDT_DH3_2x600+HTKT (12-04-2010)_TBChinaSUPER_Final_In" xfId="1849"/>
    <cellStyle name="T_Kinh_phi_Khao_sat__TK_nao_vet_Cang_Nghi_Son_buoc_TK_BVTCrev_1.TMDT_SH1_06-7-10_updateTB_PA2" xfId="1850"/>
    <cellStyle name="T_Kinh_phi_Khao_sat__TK_nao_vet_Cang_Nghi_Son_buoc_TK_BVTCrev_1.TMDT_SH1_07-10-2010_PA2" xfId="1851"/>
    <cellStyle name="T_Kinh_phi_Khao_sat__TK_nao_vet_Cang_Nghi_Son_buoc_TK_BVTCrev_Book1" xfId="1852"/>
    <cellStyle name="T_Kinh_phi_Khao_sat__TK_nao_vet_Cang_Nghi_Son_buoc_TK_BVTCrev_PTKTTC-Tmax6500-SongHau1-LaiVay-23062010" xfId="1853"/>
    <cellStyle name="T_Kinh_phi_Khao_sat__TK_nao_vet_Cang_Nghi_Son_buoc_TK_BVTCrev_Qui doi 2006" xfId="1854"/>
    <cellStyle name="T_Kinh_phi_Khao_sat__TK_nao_vet_Cang_Nghi_Son_buoc_TK_BVTCrev_Qui doi TMDT_LP1_(TDinh-02-2010) ve 2006 (CSG III-2009)_Rev2" xfId="1855"/>
    <cellStyle name="T_Kinh_phi_Khao_sat__TK_nao_vet_Cang_Nghi_Son_buoc_TK_BVTCrev_Qui doi TMDT_LP1_(TDinh-02-2010) ve 2006 (CSG III-2009)_Rev3" xfId="1856"/>
    <cellStyle name="T_Kinh_phi_Khao_sat__TK_nao_vet_Cang_Nghi_Son_buoc_TK_BVTCrev_Qui doi TMDT_LP1_7-2009 ve 2006 (8-5-10)" xfId="1857"/>
    <cellStyle name="T_Kinh_phi_Khao_sat__TK_nao_vet_Cang_Nghi_Son_buoc_TK_BVTCrev_TMDT_SH1" xfId="1858"/>
    <cellStyle name="T_N.Thau Kinh Dinh" xfId="1859"/>
    <cellStyle name="T_Nhanh re 22KV va TBA 3P-320KVA Nguyen Van Anh" xfId="1860"/>
    <cellStyle name="T_NR 22KV - TBA 3P-320KVA, luoi ha the 3P-4D-380V  kho 4, xi nghiep luong thuc 1" xfId="1861"/>
    <cellStyle name="T_NTHTHH KENH HOP TAC XA - MQ" xfId="1862"/>
    <cellStyle name="T_Phan ha the" xfId="1863"/>
    <cellStyle name="T_Phan ha the_1.GD1_2x600+HTKT_TMDT_DH3_(T04-2010)_QDoi_EVN_Than NK" xfId="1864"/>
    <cellStyle name="T_Phan ha the_1.TH_TMDT_DH3_(T02-2010)_PA1-GC_B" xfId="1865"/>
    <cellStyle name="T_Phan ha the_1.TH_TMDT_DH3_(T02-2010)_PA2-BT_B" xfId="1866"/>
    <cellStyle name="T_Phan ha the_1.TH_TMDT_DH3_(T03-2010)_PA1-GC_2x660+HTKT" xfId="1867"/>
    <cellStyle name="T_Phan ha the_1.TH_TMDT_DH3_(T11-2009)_PA1-GC" xfId="1868"/>
    <cellStyle name="T_Phan ha the_1.TH_TMDT_DH3_(T11-2009)_PA1-GC_1.TH_TMDT_LP1_(06-2010)_DP2.0%_Rev311-06-2010" xfId="1869"/>
    <cellStyle name="T_Phan ha the_1.TH_TMDT_DH3_(T11-2009)_PA1-GC_1.TH_TMDT_LP1_(06-2010)_DP2.5%_tg18544_15-6-2010" xfId="1870"/>
    <cellStyle name="T_Phan ha the_1.TH_TMDT_DH3_(T11-2009)_PA1-GC_1.TH_TMDT_LP1_(06-2010)_DP2.5%_tg18544_17-6-2010_xac dinh USD" xfId="1871"/>
    <cellStyle name="T_Phan ha the_1.TH_TMDT_DH3_(T11-2009)_PA1-GC_1.TH_TMDT_LP1_(HCTD-02-2010)_sauTD" xfId="1872"/>
    <cellStyle name="T_Phan ha the_1.TH_TMDT_DH3_(T11-2009)_PA1-GC_1.TH_TMDT_LP1_(HCTD-02-2010_QD957)" xfId="1873"/>
    <cellStyle name="T_Phan ha the_1.TH_TMDT_DH3_(T11-2009)_PA1-GC_Book1" xfId="1874"/>
    <cellStyle name="T_Phan ha the_1.TH_TMDT_DH3_(T11-2009)_PA1-GC_Qui doi 2006" xfId="1875"/>
    <cellStyle name="T_Phan ha the_1.TH_TMDT_DH3_(T11-2009)_PA1-GC_Qui doi TMDT_LP1_(TDinh-02-2010) ve 2006 (CSG III-2009)_Rev2" xfId="1876"/>
    <cellStyle name="T_Phan ha the_1.TH_TMDT_DH3_(T11-2009)_PA1-GC_Qui doi TMDT_LP1_(TDinh-02-2010) ve 2006 (CSG III-2009)_Rev3" xfId="1877"/>
    <cellStyle name="T_Phan ha the_1.TH_TMDT_LP1_(03-7-2009_TB1.03)_quidoi 2006" xfId="1878"/>
    <cellStyle name="T_Phan ha the_1.TH_TMDT_LP1_(06-2010)_DP2.0%_Rev311-06-2010" xfId="1879"/>
    <cellStyle name="T_Phan ha the_1.TH_TMDT_LP1_(06-2010)_DP2.5%_tg18544_15-6-2010" xfId="1880"/>
    <cellStyle name="T_Phan ha the_1.TH_TMDT_LP1_(06-2010)_DP2.5%_tg18544_17-6-2010_xac dinh USD" xfId="1881"/>
    <cellStyle name="T_Phan ha the_1.TH_TMDT_LP1_(HCTD-02-2010)_sauTD" xfId="1882"/>
    <cellStyle name="T_Phan ha the_1.TH_TMDT_LP1_(HCTD-02-2010_QD957)" xfId="1883"/>
    <cellStyle name="T_Phan ha the_1.TMDT_DH3_2x600_(10-05-2010)" xfId="1884"/>
    <cellStyle name="T_Phan ha the_1.TMDT_DH3_2x600_(25-05-2010)_DP2.0%" xfId="1885"/>
    <cellStyle name="T_Phan ha the_1.TMDT_DH3_2x600+HTKT (10-05-2010)_TBChinaSUPER_Final_In" xfId="1886"/>
    <cellStyle name="T_Phan ha the_1.TMDT_DH3_2x600+HTKT (12-04-2010)_TBChinaSUPER_Final_In" xfId="1887"/>
    <cellStyle name="T_Phan ha the_1.TMDT_SH1_06-7-10_updateTB_PA2" xfId="1888"/>
    <cellStyle name="T_Phan ha the_1.TMDT_SH1_07-10-2010_PA2" xfId="1889"/>
    <cellStyle name="T_Phan ha the_Book1" xfId="1890"/>
    <cellStyle name="T_Phan ha the_PTKTTC-Tmax6500-SongHau1-LaiVay-23062010" xfId="1891"/>
    <cellStyle name="T_Phan ha the_Qui doi 2006" xfId="1892"/>
    <cellStyle name="T_Phan ha the_Qui doi TMDT_LP1_(TDinh-02-2010) ve 2006 (CSG III-2009)_Rev2" xfId="1893"/>
    <cellStyle name="T_Phan ha the_Qui doi TMDT_LP1_(TDinh-02-2010) ve 2006 (CSG III-2009)_Rev3" xfId="1894"/>
    <cellStyle name="T_Phan ha the_Qui doi TMDT_LP1_7-2009 ve 2006 (8-5-10)" xfId="1895"/>
    <cellStyle name="T_Phan ha the_TMDT_SH1" xfId="1896"/>
    <cellStyle name="T_Phan He thong ky thuat" xfId="1897"/>
    <cellStyle name="T_PHU LUC DU TOAN (gd TK)" xfId="1898"/>
    <cellStyle name="T_PHU LUC DU TOAN (gd TK)_1.GD1_2x600+HTKT_TMDT_DH3_(T04-2010)_QDoi_EVN_Than NK" xfId="1899"/>
    <cellStyle name="T_PHU LUC DU TOAN (gd TK)_1.TH_TMDT_DH3_(T02-2010)_PA1-GC_B" xfId="1900"/>
    <cellStyle name="T_PHU LUC DU TOAN (gd TK)_1.TH_TMDT_DH3_(T02-2010)_PA2-BT_B" xfId="1901"/>
    <cellStyle name="T_PHU LUC DU TOAN (gd TK)_1.TH_TMDT_DH3_(T03-2010)_PA1-GC_2x660+HTKT" xfId="1902"/>
    <cellStyle name="T_PHU LUC DU TOAN (gd TK)_1.TH_TMDT_DH3_(T11-2009)" xfId="1903"/>
    <cellStyle name="T_PHU LUC DU TOAN (gd TK)_1.TH_TMDT_DH3_(T11-2009)_PA1-GC" xfId="1904"/>
    <cellStyle name="T_PHU LUC DU TOAN (gd TK)_1.TH_TMDT_LP1_(03-7-2009_TB1.03)_quidoi 2006" xfId="1905"/>
    <cellStyle name="T_PHU LUC DU TOAN (gd TK)_1.TH_TMDT_LP1_(06-2010)_DP2.0%_Rev311-06-2010" xfId="1906"/>
    <cellStyle name="T_PHU LUC DU TOAN (gd TK)_1.TH_TMDT_LP1_(06-2010)_DP2.5%_tg18544_15-6-2010" xfId="1907"/>
    <cellStyle name="T_PHU LUC DU TOAN (gd TK)_1.TH_TMDT_LP1_(06-2010)_DP2.5%_tg18544_17-6-2010_xac dinh USD" xfId="1908"/>
    <cellStyle name="T_PHU LUC DU TOAN (gd TK)_1.TH_TMDT_LP1_(HCTD-02-2010)_sauTD" xfId="1909"/>
    <cellStyle name="T_PHU LUC DU TOAN (gd TK)_1.TH_TMDT_LP1_(HCTD-02-2010_QD957)" xfId="1910"/>
    <cellStyle name="T_PHU LUC DU TOAN (gd TK)_1.TH_TMDT_LP1_T04-2009" xfId="1911"/>
    <cellStyle name="T_PHU LUC DU TOAN (gd TK)_1.TH_TMDT_LP1_T05-2009_(HC02-6-2009)" xfId="1912"/>
    <cellStyle name="T_PHU LUC DU TOAN (gd TK)_1.TMDT_DH3_2x600_(10-05-2010)" xfId="1913"/>
    <cellStyle name="T_PHU LUC DU TOAN (gd TK)_1.TMDT_DH3_2x600_(25-05-2010)_DP2.0%" xfId="1914"/>
    <cellStyle name="T_PHU LUC DU TOAN (gd TK)_1.TMDT_DH3_2x600+HTKT (10-05-2010)_TBChinaSUPER_Final_In" xfId="1915"/>
    <cellStyle name="T_PHU LUC DU TOAN (gd TK)_1.TMDT_DH3_2x600+HTKT (12-04-2010)_TBChinaSUPER_Final_In" xfId="1916"/>
    <cellStyle name="T_PHU LUC DU TOAN (gd TK)_1.TMDT_SH1_06-7-10_updateTB_PA2" xfId="1917"/>
    <cellStyle name="T_PHU LUC DU TOAN (gd TK)_1.TMDT_SH1_07-10-2010_PA2" xfId="1918"/>
    <cellStyle name="T_PHU LUC DU TOAN (gd TK)_2.Ongkhoi (Van)" xfId="1919"/>
    <cellStyle name="T_PHU LUC DU TOAN (gd TK)_Book1" xfId="1920"/>
    <cellStyle name="T_PHU LUC DU TOAN (gd TK)_Book2" xfId="1921"/>
    <cellStyle name="T_PHU LUC DU TOAN (gd TK)_Du toan cac hang muc_02-7-10" xfId="1922"/>
    <cellStyle name="T_PHU LUC DU TOAN (gd TK)_HM_Xaydung" xfId="1923"/>
    <cellStyle name="T_PHU LUC DU TOAN (gd TK)_PTKTTC-Tmax6500-SongHau1-LaiVay-23062010" xfId="1924"/>
    <cellStyle name="T_PHU LUC DU TOAN (gd TK)_Qui doi 2006" xfId="1925"/>
    <cellStyle name="T_PHU LUC DU TOAN (gd TK)_Qui doi TMDT_LP1_(TDinh-02-2010) ve 2006 (CSG III-2009)_Rev2" xfId="1926"/>
    <cellStyle name="T_PHU LUC DU TOAN (gd TK)_Qui doi TMDT_LP1_(TDinh-02-2010) ve 2006 (CSG III-2009)_Rev3" xfId="1927"/>
    <cellStyle name="T_PHU LUC DU TOAN (gd TK)_Qui doi TMDT_LP1_7-2009 ve 2006 (8-5-10)" xfId="1928"/>
    <cellStyle name="T_PHU LUC DU TOAN (gd TK)_TDT_OM4_THOP (T4-2009_ND99)" xfId="1929"/>
    <cellStyle name="T_PHU LUC DU TOAN (gd TK)_TDT_OM4_THOP (T5-2009_ND99) 9h 21-05-2009" xfId="1930"/>
    <cellStyle name="T_PHU LUC DU TOAN (gd TK)_TMDT_HTCS_LP1_T03-2009" xfId="1931"/>
    <cellStyle name="T_PHU LUC DU TOAN (gd TK)_TMDT_HTCS_LP1_T03-2009_1.GD1_2x600+HTKT_TMDT_DH3_(T04-2010)_QDoi_EVN_Than NK" xfId="1932"/>
    <cellStyle name="T_PHU LUC DU TOAN (gd TK)_TMDT_HTCS_LP1_T03-2009_1.TH_TMDT_DH3_(T02-2010)_PA1-GC_B" xfId="1933"/>
    <cellStyle name="T_PHU LUC DU TOAN (gd TK)_TMDT_HTCS_LP1_T03-2009_1.TH_TMDT_DH3_(T02-2010)_PA2-BT_B" xfId="1934"/>
    <cellStyle name="T_PHU LUC DU TOAN (gd TK)_TMDT_HTCS_LP1_T03-2009_1.TH_TMDT_DH3_(T03-2010)_PA1-GC_2x660+HTKT" xfId="1935"/>
    <cellStyle name="T_PHU LUC DU TOAN (gd TK)_TMDT_HTCS_LP1_T03-2009_1.TH_TMDT_DH3_(T11-2009)_PA1-GC" xfId="1936"/>
    <cellStyle name="T_PHU LUC DU TOAN (gd TK)_TMDT_HTCS_LP1_T03-2009_1.TH_TMDT_DH3_(T11-2009)_PA1-GC_1.TH_TMDT_LP1_(06-2010)_DP2.0%_Rev311-06-2010" xfId="1937"/>
    <cellStyle name="T_PHU LUC DU TOAN (gd TK)_TMDT_HTCS_LP1_T03-2009_1.TH_TMDT_DH3_(T11-2009)_PA1-GC_1.TH_TMDT_LP1_(06-2010)_DP2.5%_tg18544_15-6-2010" xfId="1938"/>
    <cellStyle name="T_PHU LUC DU TOAN (gd TK)_TMDT_HTCS_LP1_T03-2009_1.TH_TMDT_DH3_(T11-2009)_PA1-GC_1.TH_TMDT_LP1_(06-2010)_DP2.5%_tg18544_17-6-2010_xac dinh USD" xfId="1939"/>
    <cellStyle name="T_PHU LUC DU TOAN (gd TK)_TMDT_HTCS_LP1_T03-2009_1.TH_TMDT_DH3_(T11-2009)_PA1-GC_1.TH_TMDT_LP1_(HCTD-02-2010)_sauTD" xfId="1940"/>
    <cellStyle name="T_PHU LUC DU TOAN (gd TK)_TMDT_HTCS_LP1_T03-2009_1.TH_TMDT_DH3_(T11-2009)_PA1-GC_1.TH_TMDT_LP1_(HCTD-02-2010_QD957)" xfId="1941"/>
    <cellStyle name="T_PHU LUC DU TOAN (gd TK)_TMDT_HTCS_LP1_T03-2009_1.TH_TMDT_DH3_(T11-2009)_PA1-GC_Book1" xfId="1942"/>
    <cellStyle name="T_PHU LUC DU TOAN (gd TK)_TMDT_HTCS_LP1_T03-2009_1.TH_TMDT_DH3_(T11-2009)_PA1-GC_Qui doi 2006" xfId="1943"/>
    <cellStyle name="T_PHU LUC DU TOAN (gd TK)_TMDT_HTCS_LP1_T03-2009_1.TH_TMDT_DH3_(T11-2009)_PA1-GC_Qui doi TMDT_LP1_(TDinh-02-2010) ve 2006 (CSG III-2009)_Rev2" xfId="1944"/>
    <cellStyle name="T_PHU LUC DU TOAN (gd TK)_TMDT_HTCS_LP1_T03-2009_1.TH_TMDT_DH3_(T11-2009)_PA1-GC_Qui doi TMDT_LP1_(TDinh-02-2010) ve 2006 (CSG III-2009)_Rev3" xfId="1945"/>
    <cellStyle name="T_PHU LUC DU TOAN (gd TK)_TMDT_HTCS_LP1_T03-2009_1.TH_TMDT_LP1_(03-7-2009_TB1.03)_quidoi 2006" xfId="1946"/>
    <cellStyle name="T_PHU LUC DU TOAN (gd TK)_TMDT_HTCS_LP1_T03-2009_1.TH_TMDT_LP1_(06-2010)_DP2.0%_Rev311-06-2010" xfId="1947"/>
    <cellStyle name="T_PHU LUC DU TOAN (gd TK)_TMDT_HTCS_LP1_T03-2009_1.TH_TMDT_LP1_(06-2010)_DP2.5%_tg18544_15-6-2010" xfId="1948"/>
    <cellStyle name="T_PHU LUC DU TOAN (gd TK)_TMDT_HTCS_LP1_T03-2009_1.TH_TMDT_LP1_(06-2010)_DP2.5%_tg18544_17-6-2010_xac dinh USD" xfId="1949"/>
    <cellStyle name="T_PHU LUC DU TOAN (gd TK)_TMDT_HTCS_LP1_T03-2009_1.TH_TMDT_LP1_(HCTD-02-2010)_sauTD" xfId="1950"/>
    <cellStyle name="T_PHU LUC DU TOAN (gd TK)_TMDT_HTCS_LP1_T03-2009_1.TH_TMDT_LP1_(HCTD-02-2010_QD957)" xfId="1951"/>
    <cellStyle name="T_PHU LUC DU TOAN (gd TK)_TMDT_HTCS_LP1_T03-2009_1.TMDT_DH3_2x600_(10-05-2010)" xfId="1952"/>
    <cellStyle name="T_PHU LUC DU TOAN (gd TK)_TMDT_HTCS_LP1_T03-2009_1.TMDT_DH3_2x600_(25-05-2010)_DP2.0%" xfId="1953"/>
    <cellStyle name="T_PHU LUC DU TOAN (gd TK)_TMDT_HTCS_LP1_T03-2009_1.TMDT_DH3_2x600+HTKT (10-05-2010)_TBChinaSUPER_Final_In" xfId="1954"/>
    <cellStyle name="T_PHU LUC DU TOAN (gd TK)_TMDT_HTCS_LP1_T03-2009_1.TMDT_DH3_2x600+HTKT (12-04-2010)_TBChinaSUPER_Final_In" xfId="1955"/>
    <cellStyle name="T_PHU LUC DU TOAN (gd TK)_TMDT_HTCS_LP1_T03-2009_1.TMDT_SH1_06-7-10_updateTB_PA2" xfId="1956"/>
    <cellStyle name="T_PHU LUC DU TOAN (gd TK)_TMDT_HTCS_LP1_T03-2009_1.TMDT_SH1_07-10-2010_PA2" xfId="1957"/>
    <cellStyle name="T_PHU LUC DU TOAN (gd TK)_TMDT_HTCS_LP1_T03-2009_Book1" xfId="1958"/>
    <cellStyle name="T_PHU LUC DU TOAN (gd TK)_TMDT_HTCS_LP1_T03-2009_PTKTTC-Tmax6500-SongHau1-LaiVay-23062010" xfId="1959"/>
    <cellStyle name="T_PHU LUC DU TOAN (gd TK)_TMDT_HTCS_LP1_T03-2009_Qui doi 2006" xfId="1960"/>
    <cellStyle name="T_PHU LUC DU TOAN (gd TK)_TMDT_HTCS_LP1_T03-2009_Qui doi TMDT_LP1_(TDinh-02-2010) ve 2006 (CSG III-2009)_Rev2" xfId="1961"/>
    <cellStyle name="T_PHU LUC DU TOAN (gd TK)_TMDT_HTCS_LP1_T03-2009_Qui doi TMDT_LP1_(TDinh-02-2010) ve 2006 (CSG III-2009)_Rev3" xfId="1962"/>
    <cellStyle name="T_PHU LUC DU TOAN (gd TK)_TMDT_HTCS_LP1_T03-2009_Qui doi TMDT_LP1_7-2009 ve 2006 (8-5-10)" xfId="1963"/>
    <cellStyle name="T_PHU LUC DU TOAN (gd TK)_TMDT_HTCS_LP1_T03-2009_TMDT_SH1" xfId="1964"/>
    <cellStyle name="T_PHU LUC DU TOAN (gd TK)_TMDT_OM4_THOP (T4-2009_ND99)" xfId="1965"/>
    <cellStyle name="T_PHU LUC DU TOAN (gd TK)_TMDT_OM4_THOP (T5-2009_ND99)_gui A.Tuan chay IDC_Rev2" xfId="1966"/>
    <cellStyle name="T_PHU LUC DU TOAN (gd TK)_TMDT_SH1" xfId="1967"/>
    <cellStyle name="T_QT BC LONG HAU" xfId="1968"/>
    <cellStyle name="T_QT Duong Vo Truong Toan " xfId="1969"/>
    <cellStyle name="T_QT HTDL Kenh Ong Hai, M.Dong-L.Bien PHAT SINH" xfId="1970"/>
    <cellStyle name="T_Qui doi TMDT ve nam 2006" xfId="1971"/>
    <cellStyle name="T_TC Kinh Chua To" xfId="1972"/>
    <cellStyle name="T_TC Rach Cai Beo" xfId="1973"/>
    <cellStyle name="T_TC Rach Cai Beo_1.GD1_2x600+HTKT_TMDT_DH3_(T04-2010)_QDoi_EVN_Than NK" xfId="1974"/>
    <cellStyle name="T_TC Rach Cai Beo_1.TH_TMDT_DH3_(T02-2010)_PA1-GC_B" xfId="1975"/>
    <cellStyle name="T_TC Rach Cai Beo_1.TH_TMDT_DH3_(T02-2010)_PA2-BT_B" xfId="1976"/>
    <cellStyle name="T_TC Rach Cai Beo_1.TH_TMDT_DH3_(T03-2010)_PA1-GC_2x660+HTKT" xfId="1977"/>
    <cellStyle name="T_TC Rach Cai Beo_1.TH_TMDT_DH3_(T11-2009)_PA1-GC" xfId="1978"/>
    <cellStyle name="T_TC Rach Cai Beo_1.TH_TMDT_DH3_(T11-2009)_PA1-GC_1.TH_TMDT_LP1_(06-2010)_DP2.0%_Rev311-06-2010" xfId="1979"/>
    <cellStyle name="T_TC Rach Cai Beo_1.TH_TMDT_DH3_(T11-2009)_PA1-GC_1.TH_TMDT_LP1_(06-2010)_DP2.5%_tg18544_15-6-2010" xfId="1980"/>
    <cellStyle name="T_TC Rach Cai Beo_1.TH_TMDT_DH3_(T11-2009)_PA1-GC_1.TH_TMDT_LP1_(06-2010)_DP2.5%_tg18544_17-6-2010_xac dinh USD" xfId="1981"/>
    <cellStyle name="T_TC Rach Cai Beo_1.TH_TMDT_DH3_(T11-2009)_PA1-GC_1.TH_TMDT_LP1_(HCTD-02-2010)_sauTD" xfId="1982"/>
    <cellStyle name="T_TC Rach Cai Beo_1.TH_TMDT_DH3_(T11-2009)_PA1-GC_1.TH_TMDT_LP1_(HCTD-02-2010_QD957)" xfId="1983"/>
    <cellStyle name="T_TC Rach Cai Beo_1.TH_TMDT_DH3_(T11-2009)_PA1-GC_Book1" xfId="1984"/>
    <cellStyle name="T_TC Rach Cai Beo_1.TH_TMDT_DH3_(T11-2009)_PA1-GC_Qui doi 2006" xfId="1985"/>
    <cellStyle name="T_TC Rach Cai Beo_1.TH_TMDT_DH3_(T11-2009)_PA1-GC_Qui doi TMDT_LP1_(TDinh-02-2010) ve 2006 (CSG III-2009)_Rev2" xfId="1986"/>
    <cellStyle name="T_TC Rach Cai Beo_1.TH_TMDT_DH3_(T11-2009)_PA1-GC_Qui doi TMDT_LP1_(TDinh-02-2010) ve 2006 (CSG III-2009)_Rev3" xfId="1987"/>
    <cellStyle name="T_TC Rach Cai Beo_1.TH_TMDT_LP1_(03-7-2009_TB1.03)_quidoi 2006" xfId="1988"/>
    <cellStyle name="T_TC Rach Cai Beo_1.TH_TMDT_LP1_(06-2010)_DP2.0%_Rev311-06-2010" xfId="1989"/>
    <cellStyle name="T_TC Rach Cai Beo_1.TH_TMDT_LP1_(06-2010)_DP2.5%_tg18544_15-6-2010" xfId="1990"/>
    <cellStyle name="T_TC Rach Cai Beo_1.TH_TMDT_LP1_(06-2010)_DP2.5%_tg18544_17-6-2010_xac dinh USD" xfId="1991"/>
    <cellStyle name="T_TC Rach Cai Beo_1.TH_TMDT_LP1_(HCTD-02-2010)_sauTD" xfId="1992"/>
    <cellStyle name="T_TC Rach Cai Beo_1.TH_TMDT_LP1_(HCTD-02-2010_QD957)" xfId="1993"/>
    <cellStyle name="T_TC Rach Cai Beo_1.TMDT_DH3_2x600_(10-05-2010)" xfId="1994"/>
    <cellStyle name="T_TC Rach Cai Beo_1.TMDT_DH3_2x600_(25-05-2010)_DP2.0%" xfId="1995"/>
    <cellStyle name="T_TC Rach Cai Beo_1.TMDT_DH3_2x600+HTKT (10-05-2010)_TBChinaSUPER_Final_In" xfId="1996"/>
    <cellStyle name="T_TC Rach Cai Beo_1.TMDT_DH3_2x600+HTKT (12-04-2010)_TBChinaSUPER_Final_In" xfId="1997"/>
    <cellStyle name="T_TC Rach Cai Beo_1.TMDT_SH1_06-7-10_updateTB_PA2" xfId="1998"/>
    <cellStyle name="T_TC Rach Cai Beo_1.TMDT_SH1_07-10-2010_PA2" xfId="1999"/>
    <cellStyle name="T_TC Rach Cai Beo_Book1" xfId="2000"/>
    <cellStyle name="T_TC Rach Cai Beo_PTKTTC-Tmax6500-SongHau1-LaiVay-23062010" xfId="2001"/>
    <cellStyle name="T_TC Rach Cai Beo_Qui doi 2006" xfId="2002"/>
    <cellStyle name="T_TC Rach Cai Beo_Qui doi TMDT_LP1_(TDinh-02-2010) ve 2006 (CSG III-2009)_Rev2" xfId="2003"/>
    <cellStyle name="T_TC Rach Cai Beo_Qui doi TMDT_LP1_(TDinh-02-2010) ve 2006 (CSG III-2009)_Rev3" xfId="2004"/>
    <cellStyle name="T_TC Rach Cai Beo_Qui doi TMDT_LP1_7-2009 ve 2006 (8-5-10)" xfId="2005"/>
    <cellStyle name="T_TC Rach Cai Beo_TMDT_SH1" xfId="2006"/>
    <cellStyle name="T_TDT KhThai  10097 TTr 120907 lan3 nop A" xfId="2007"/>
    <cellStyle name="T_TDT KhThai  10097 TTr 120907 lan3 nop A_Book1" xfId="2008"/>
    <cellStyle name="T_TDTMRND" xfId="2009"/>
    <cellStyle name="T_Thiet bi" xfId="2010"/>
    <cellStyle name="T_Tien luong moi thau goi 1" xfId="2011"/>
    <cellStyle name="T_TK_HT" xfId="2012"/>
    <cellStyle name="T_TK_HT_Book1" xfId="2013"/>
    <cellStyle name="T_TK_HT_Book1_1" xfId="2014"/>
    <cellStyle name="T_TK_HT_Book2" xfId="2015"/>
    <cellStyle name="T_TL-Ben400CV" xfId="2016"/>
    <cellStyle name="T_TL-Ben400CV_Book1" xfId="2017"/>
    <cellStyle name="T_TMDT_HTCS_LP1_T03-2009" xfId="2018"/>
    <cellStyle name="T_TMDT_HTCS_LP1_T03-2009_1.GD1_2x600+HTKT_TMDT_DH3_(T04-2010)_QDoi_EVN_Than NK" xfId="2019"/>
    <cellStyle name="T_TMDT_HTCS_LP1_T03-2009_1.TH_TMDT_DH3_(T02-2010)_PA1-GC_B" xfId="2020"/>
    <cellStyle name="T_TMDT_HTCS_LP1_T03-2009_1.TH_TMDT_DH3_(T02-2010)_PA2-BT_B" xfId="2021"/>
    <cellStyle name="T_TMDT_HTCS_LP1_T03-2009_1.TH_TMDT_DH3_(T03-2010)_PA1-GC_2x660+HTKT" xfId="2022"/>
    <cellStyle name="T_TMDT_HTCS_LP1_T03-2009_1.TH_TMDT_DH3_(T11-2009)_PA1-GC" xfId="2023"/>
    <cellStyle name="T_TMDT_HTCS_LP1_T03-2009_1.TH_TMDT_DH3_(T11-2009)_PA1-GC_1.TH_TMDT_LP1_(06-2010)_DP2.0%_Rev311-06-2010" xfId="2024"/>
    <cellStyle name="T_TMDT_HTCS_LP1_T03-2009_1.TH_TMDT_DH3_(T11-2009)_PA1-GC_1.TH_TMDT_LP1_(06-2010)_DP2.5%_tg18544_15-6-2010" xfId="2025"/>
    <cellStyle name="T_TMDT_HTCS_LP1_T03-2009_1.TH_TMDT_DH3_(T11-2009)_PA1-GC_1.TH_TMDT_LP1_(06-2010)_DP2.5%_tg18544_17-6-2010_xac dinh USD" xfId="2026"/>
    <cellStyle name="T_TMDT_HTCS_LP1_T03-2009_1.TH_TMDT_DH3_(T11-2009)_PA1-GC_1.TH_TMDT_LP1_(HCTD-02-2010)_sauTD" xfId="2027"/>
    <cellStyle name="T_TMDT_HTCS_LP1_T03-2009_1.TH_TMDT_DH3_(T11-2009)_PA1-GC_1.TH_TMDT_LP1_(HCTD-02-2010_QD957)" xfId="2028"/>
    <cellStyle name="T_TMDT_HTCS_LP1_T03-2009_1.TH_TMDT_DH3_(T11-2009)_PA1-GC_Book1" xfId="2029"/>
    <cellStyle name="T_TMDT_HTCS_LP1_T03-2009_1.TH_TMDT_DH3_(T11-2009)_PA1-GC_Qui doi 2006" xfId="2030"/>
    <cellStyle name="T_TMDT_HTCS_LP1_T03-2009_1.TH_TMDT_DH3_(T11-2009)_PA1-GC_Qui doi TMDT_LP1_(TDinh-02-2010) ve 2006 (CSG III-2009)_Rev2" xfId="2031"/>
    <cellStyle name="T_TMDT_HTCS_LP1_T03-2009_1.TH_TMDT_DH3_(T11-2009)_PA1-GC_Qui doi TMDT_LP1_(TDinh-02-2010) ve 2006 (CSG III-2009)_Rev3" xfId="2032"/>
    <cellStyle name="T_TMDT_HTCS_LP1_T03-2009_1.TH_TMDT_LP1_(03-7-2009_TB1.03)_quidoi 2006" xfId="2033"/>
    <cellStyle name="T_TMDT_HTCS_LP1_T03-2009_1.TH_TMDT_LP1_(06-2010)_DP2.0%_Rev311-06-2010" xfId="2034"/>
    <cellStyle name="T_TMDT_HTCS_LP1_T03-2009_1.TH_TMDT_LP1_(06-2010)_DP2.5%_tg18544_15-6-2010" xfId="2035"/>
    <cellStyle name="T_TMDT_HTCS_LP1_T03-2009_1.TH_TMDT_LP1_(06-2010)_DP2.5%_tg18544_17-6-2010_xac dinh USD" xfId="2036"/>
    <cellStyle name="T_TMDT_HTCS_LP1_T03-2009_1.TH_TMDT_LP1_(HCTD-02-2010)_sauTD" xfId="2037"/>
    <cellStyle name="T_TMDT_HTCS_LP1_T03-2009_1.TH_TMDT_LP1_(HCTD-02-2010_QD957)" xfId="2038"/>
    <cellStyle name="T_TMDT_HTCS_LP1_T03-2009_1.TMDT_DH3_2x600_(10-05-2010)" xfId="2039"/>
    <cellStyle name="T_TMDT_HTCS_LP1_T03-2009_1.TMDT_DH3_2x600_(25-05-2010)_DP2.0%" xfId="2040"/>
    <cellStyle name="T_TMDT_HTCS_LP1_T03-2009_1.TMDT_DH3_2x600+HTKT (10-05-2010)_TBChinaSUPER_Final_In" xfId="2041"/>
    <cellStyle name="T_TMDT_HTCS_LP1_T03-2009_1.TMDT_DH3_2x600+HTKT (12-04-2010)_TBChinaSUPER_Final_In" xfId="2042"/>
    <cellStyle name="T_TMDT_HTCS_LP1_T03-2009_1.TMDT_SH1_06-7-10_updateTB_PA2" xfId="2043"/>
    <cellStyle name="T_TMDT_HTCS_LP1_T03-2009_1.TMDT_SH1_07-10-2010_PA2" xfId="2044"/>
    <cellStyle name="T_TMDT_HTCS_LP1_T03-2009_Book1" xfId="2045"/>
    <cellStyle name="T_TMDT_HTCS_LP1_T03-2009_PTKTTC-Tmax6500-SongHau1-LaiVay-23062010" xfId="2046"/>
    <cellStyle name="T_TMDT_HTCS_LP1_T03-2009_Qui doi 2006" xfId="2047"/>
    <cellStyle name="T_TMDT_HTCS_LP1_T03-2009_Qui doi TMDT_LP1_(TDinh-02-2010) ve 2006 (CSG III-2009)_Rev2" xfId="2048"/>
    <cellStyle name="T_TMDT_HTCS_LP1_T03-2009_Qui doi TMDT_LP1_(TDinh-02-2010) ve 2006 (CSG III-2009)_Rev3" xfId="2049"/>
    <cellStyle name="T_TMDT_HTCS_LP1_T03-2009_Qui doi TMDT_LP1_7-2009 ve 2006 (8-5-10)" xfId="2050"/>
    <cellStyle name="T_TMDT_HTCS_LP1_T03-2009_TMDT_SH1" xfId="2051"/>
    <cellStyle name="T_TMDT-chuong 10 -ver1" xfId="2052"/>
    <cellStyle name="T_TONGKE" xfId="2053"/>
    <cellStyle name="T_Xac dinh cu ly van chuyen" xfId="2054"/>
    <cellStyle name="T_ÿÿÿÿÿ" xfId="2055"/>
    <cellStyle name="T_" xfId="2056"/>
    <cellStyle name="Tentruong" xfId="2057"/>
    <cellStyle name="Text" xfId="2058"/>
    <cellStyle name="Text Indent A" xfId="2059"/>
    <cellStyle name="Text Indent B" xfId="2060"/>
    <cellStyle name="Text Indent C" xfId="2061"/>
    <cellStyle name="th" xfId="2062"/>
    <cellStyle name="þ_x001d_ð¤_x000c_¯þ_x0014__x000d_¨þU_x0001_À_x0004_ _x0015__x000f__x0001__x0001_" xfId="2063"/>
    <cellStyle name="þ_x001d_ð·_x000c_æþ'_x000d_ßþU_x0001_Ø_x0005_ü_x0014__x0007__x0001__x0001_" xfId="2064"/>
    <cellStyle name="þ_x001d_ð·_x000c_æþ'_x000d_ßþU_x0001_Ø_x0005_ü_x0014__x0007__x0001__x0001_?_x0002_ÿÿÿÿÿÿÿÿÿÿÿÿÿÿÿ¯?(_x0002__x001e__x0016_ ???¼$ÿÿÿÿ????_x0006__x0016_??????????????Í!Ë??????????           ?????           ?????????_x000d_C:\WINDOWS\_x000d_V_x000d_S\TEMP_x00" xfId="2065"/>
    <cellStyle name="þ_x001d_ð·_x000c_æþ'_x000d_ßþU_x0001_Ø_x0005_ü_x0014__x0007__x0001__x0001_?_x0002_ÿÿÿÿÿÿÿÿÿÿÿÿÿÿÿ¯?(_x0002__x001e__x0016_ ???¼$ÿÿÿÿ????_x0006__x0016_??????????????Í!Ë??????????           ?????           ????Fþ_x0016_?_x000d_FÆ_x0016_Pš_x001a_7_x0014__x0" xfId="2066"/>
    <cellStyle name="þ_x001d_ðÇ%Uý—&amp;Hý9_x0008_Ÿ s_x000a__x0007__x0001__x0001_" xfId="2067"/>
    <cellStyle name="þ_x001d_ðK_x000c_Fý_x001b__x000d_9ýU_x0001_Ð_x0008_¦)_x0007__x0001__x0001_" xfId="2068"/>
    <cellStyle name="thuong-10" xfId="2069"/>
    <cellStyle name="thuong-11" xfId="2070"/>
    <cellStyle name="Thuyet minh" xfId="2071"/>
    <cellStyle name="Tien VN" xfId="2072"/>
    <cellStyle name="Tiêu đề" xfId="2073"/>
    <cellStyle name="Times New Roman" xfId="2074"/>
    <cellStyle name="Tính toán" xfId="2075"/>
    <cellStyle name="tit1" xfId="2076"/>
    <cellStyle name="tit2" xfId="2077"/>
    <cellStyle name="tit3" xfId="2078"/>
    <cellStyle name="tit4" xfId="2079"/>
    <cellStyle name="Title 2" xfId="2080"/>
    <cellStyle name="Tổng" xfId="2081"/>
    <cellStyle name="Tongcong" xfId="2082"/>
    <cellStyle name="Top" xfId="2083"/>
    <cellStyle name="Tốt" xfId="2084"/>
    <cellStyle name="Total 2" xfId="2085"/>
    <cellStyle name="Trien1.000" xfId="2086"/>
    <cellStyle name="Triendate" xfId="2087"/>
    <cellStyle name="Trientime" xfId="2088"/>
    <cellStyle name="Trung tính" xfId="2089"/>
    <cellStyle name="tt1" xfId="2090"/>
    <cellStyle name="Tusental (0)_pldt" xfId="2091"/>
    <cellStyle name="Tusental_Edit.page.XLS" xfId="2092"/>
    <cellStyle name="ux_3_¼­¿ï-¾È»ê" xfId="2093"/>
    <cellStyle name="Valuta (0)_CALPREZZ" xfId="2094"/>
    <cellStyle name="Valuta_ PESO ELETTR." xfId="2095"/>
    <cellStyle name="Văn bản Cảnh báo" xfId="2096"/>
    <cellStyle name="Văn bản Giải thích" xfId="2097"/>
    <cellStyle name="VANG1" xfId="2098"/>
    <cellStyle name="viet" xfId="2099"/>
    <cellStyle name="viet2" xfId="2100"/>
    <cellStyle name="Visible" xfId="2101"/>
    <cellStyle name="VN new romanNormal" xfId="2102"/>
    <cellStyle name="vn time 10" xfId="2103"/>
    <cellStyle name="Vn Time 13" xfId="2104"/>
    <cellStyle name="Vn Time 14" xfId="2105"/>
    <cellStyle name="VN time new roman" xfId="2106"/>
    <cellStyle name="vnbo" xfId="2107"/>
    <cellStyle name="vnhead1" xfId="2108"/>
    <cellStyle name="vnhead2" xfId="2109"/>
    <cellStyle name="vnhead3" xfId="2110"/>
    <cellStyle name="vnhead4" xfId="2111"/>
    <cellStyle name="vntxt1" xfId="2112"/>
    <cellStyle name="vntxt2" xfId="2113"/>
    <cellStyle name="Währung [0]_68574_Materialbedarfsliste" xfId="2114"/>
    <cellStyle name="Währung_68574_Materialbedarfsliste" xfId="2115"/>
    <cellStyle name="Walutowy [0]_Invoices2001Slovakia" xfId="2116"/>
    <cellStyle name="Walutowy_Invoices2001Slovakia" xfId="2117"/>
    <cellStyle name="Warning Text 2" xfId="2118"/>
    <cellStyle name="xan1" xfId="2119"/>
    <cellStyle name="Xấu" xfId="2120"/>
    <cellStyle name="xuan" xfId="2121"/>
    <cellStyle name="Ý kh¸c_B¶ng 1 (2)" xfId="2122"/>
    <cellStyle name="アクセント 1" xfId="2123"/>
    <cellStyle name="アクセント 2" xfId="2124"/>
    <cellStyle name="アクセント 3" xfId="2125"/>
    <cellStyle name="アクセント 4" xfId="2126"/>
    <cellStyle name="アクセント 5" xfId="2127"/>
    <cellStyle name="アクセント 6" xfId="2128"/>
    <cellStyle name="タイトル" xfId="2129"/>
    <cellStyle name="チェック セル" xfId="2130"/>
    <cellStyle name="どちらでもない" xfId="2131"/>
    <cellStyle name="メモ" xfId="2132"/>
    <cellStyle name="リンク セル" xfId="2133"/>
    <cellStyle name="เครื่องหมายสกุลเงิน [0]_FTC_OFFER" xfId="2134"/>
    <cellStyle name="เครื่องหมายสกุลเงิน_FTC_OFFER" xfId="2135"/>
    <cellStyle name="ปกติ_FTC_OFFER" xfId="2136"/>
    <cellStyle name=" [0.00]_ Att. 1- Cover" xfId="2137"/>
    <cellStyle name="_ Att. 1- Cover" xfId="2138"/>
    <cellStyle name="?_ Att. 1- Cover" xfId="2139"/>
    <cellStyle name="똿뗦먛귟 [0.00]_PRODUCT DETAIL Q1" xfId="2140"/>
    <cellStyle name="똿뗦먛귟_PRODUCT DETAIL Q1" xfId="2141"/>
    <cellStyle name="믅됞 [0.00]_PRODUCT DETAIL Q1" xfId="2142"/>
    <cellStyle name="믅됞_PRODUCT DETAIL Q1" xfId="2143"/>
    <cellStyle name="백분율_95" xfId="2144"/>
    <cellStyle name="뷭?_BOOKSHIP" xfId="2145"/>
    <cellStyle name="쉼표 [0]_ffbom" xfId="2146"/>
    <cellStyle name="안건회계법인" xfId="2147"/>
    <cellStyle name="콤맀_Sheet1_총괄표 (수출입) (2)" xfId="2148"/>
    <cellStyle name="콤마 [ - 유형1" xfId="2149"/>
    <cellStyle name="콤마 [ - 유형2" xfId="2150"/>
    <cellStyle name="콤마 [ - 유형3" xfId="2151"/>
    <cellStyle name="콤마 [ - 유형4" xfId="2152"/>
    <cellStyle name="콤마 [ - 유형5" xfId="2153"/>
    <cellStyle name="콤마 [ - 유형6" xfId="2154"/>
    <cellStyle name="콤마 [ - 유형7" xfId="2155"/>
    <cellStyle name="콤마 [ - 유형8" xfId="2156"/>
    <cellStyle name="콤마 [0]_ 비목별 월별기술 " xfId="2157"/>
    <cellStyle name="콤마_ 비목별 월별기술 " xfId="2158"/>
    <cellStyle name="통화 [0]_1" xfId="2159"/>
    <cellStyle name="통화_1" xfId="2160"/>
    <cellStyle name="표섀_변경(최종)" xfId="2161"/>
    <cellStyle name="표준_ 97년 경영분석(안)" xfId="2162"/>
    <cellStyle name="표줠_Sheet1_1_총괄표 (수출입) (2)" xfId="2163"/>
    <cellStyle name="一般_00Q3902REV.1" xfId="2164"/>
    <cellStyle name="入力" xfId="2165"/>
    <cellStyle name="出力" xfId="2166"/>
    <cellStyle name="千位分隔_Mechanical extimate cost 070123" xfId="2167"/>
    <cellStyle name="千分位[0]_00Q3902REV.1" xfId="2168"/>
    <cellStyle name="千分位_00Q3902REV.1" xfId="2169"/>
    <cellStyle name="常规 3_地基处理量价分析091024提交EVN价格版" xfId="2170"/>
    <cellStyle name="常规_CSG_VN_debt_cost_calculation" xfId="2171"/>
    <cellStyle name="悪い" xfId="2172"/>
    <cellStyle name="桁区切り [0.00]_BE-BQ" xfId="2173"/>
    <cellStyle name="桁区切り_08-00 NET Summary" xfId="2174"/>
    <cellStyle name="標準_(A1)BOQ " xfId="2175"/>
    <cellStyle name="良い" xfId="2176"/>
    <cellStyle name="見出し 1" xfId="2177"/>
    <cellStyle name="見出し 2" xfId="2178"/>
    <cellStyle name="見出し 3" xfId="2179"/>
    <cellStyle name="見出し 4" xfId="2180"/>
    <cellStyle name="計算" xfId="2181"/>
    <cellStyle name="説明文" xfId="2182"/>
    <cellStyle name="警告文" xfId="2183"/>
    <cellStyle name="貨幣 [0]_00Q3902REV.1" xfId="2184"/>
    <cellStyle name="貨幣[0]_BRE" xfId="2185"/>
    <cellStyle name="貨幣_00Q3902REV.1" xfId="2186"/>
    <cellStyle name="通貨 [0.00]_BE-BQ" xfId="2187"/>
    <cellStyle name="通貨_BE-BQ" xfId="2188"/>
    <cellStyle name="集計" xfId="2189"/>
    <cellStyle name="非表示" xfId="219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990600</xdr:colOff>
      <xdr:row>2</xdr:row>
      <xdr:rowOff>104775</xdr:rowOff>
    </xdr:from>
    <xdr:to>
      <xdr:col>8</xdr:col>
      <xdr:colOff>152400</xdr:colOff>
      <xdr:row>2</xdr:row>
      <xdr:rowOff>114300</xdr:rowOff>
    </xdr:to>
    <xdr:cxnSp macro="">
      <xdr:nvCxnSpPr>
        <xdr:cNvPr id="2" name="Straight Connector 1"/>
        <xdr:cNvCxnSpPr/>
      </xdr:nvCxnSpPr>
      <xdr:spPr>
        <a:xfrm flipV="1">
          <a:off x="7677150" y="552450"/>
          <a:ext cx="1390650" cy="9525"/>
        </a:xfrm>
        <a:prstGeom prst="line">
          <a:avLst/>
        </a:pr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</xdr:col>
      <xdr:colOff>0</xdr:colOff>
      <xdr:row>28</xdr:row>
      <xdr:rowOff>0</xdr:rowOff>
    </xdr:from>
    <xdr:to>
      <xdr:col>9</xdr:col>
      <xdr:colOff>731520</xdr:colOff>
      <xdr:row>38</xdr:row>
      <xdr:rowOff>85816</xdr:rowOff>
    </xdr:to>
    <xdr:grpSp>
      <xdr:nvGrpSpPr>
        <xdr:cNvPr id="3" name="Group 2"/>
        <xdr:cNvGrpSpPr/>
      </xdr:nvGrpSpPr>
      <xdr:grpSpPr>
        <a:xfrm>
          <a:off x="1524000" y="7753350"/>
          <a:ext cx="9208770" cy="2343241"/>
          <a:chOff x="-15240" y="25254373"/>
          <a:chExt cx="6811433" cy="2227036"/>
        </a:xfrm>
      </xdr:grpSpPr>
      <xdr:sp macro="" textlink="">
        <xdr:nvSpPr>
          <xdr:cNvPr id="4" name="Rectangle 3"/>
          <xdr:cNvSpPr/>
        </xdr:nvSpPr>
        <xdr:spPr>
          <a:xfrm>
            <a:off x="-15240" y="25254373"/>
            <a:ext cx="1868714" cy="222703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vi-VN" sz="1300" b="1">
                <a:latin typeface="Times New Roman" panose="02020603050405020304" pitchFamily="18" charset="0"/>
                <a:cs typeface="Times New Roman" panose="02020603050405020304" pitchFamily="18" charset="0"/>
              </a:rPr>
              <a:t>ĐƠN VỊ THI CÔNG</a:t>
            </a:r>
            <a:endParaRPr lang="en-US" sz="13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/>
            <a:r>
              <a:rPr lang="vi-VN" sz="1300" b="1">
                <a:latin typeface="Times New Roman" panose="02020603050405020304" pitchFamily="18" charset="0"/>
                <a:cs typeface="Times New Roman" panose="02020603050405020304" pitchFamily="18" charset="0"/>
              </a:rPr>
              <a:t>CÔNG </a:t>
            </a:r>
            <a:r>
              <a:rPr lang="en-US" sz="1300" b="1">
                <a:latin typeface="Times New Roman" panose="02020603050405020304" pitchFamily="18" charset="0"/>
                <a:cs typeface="Times New Roman" panose="02020603050405020304" pitchFamily="18" charset="0"/>
              </a:rPr>
              <a:t>TY TNHH </a:t>
            </a:r>
          </a:p>
          <a:p>
            <a:pPr algn="ctr"/>
            <a:r>
              <a:rPr lang="en-US" sz="1300" b="1">
                <a:latin typeface="Times New Roman" panose="02020603050405020304" pitchFamily="18" charset="0"/>
                <a:cs typeface="Times New Roman" panose="02020603050405020304" pitchFamily="18" charset="0"/>
              </a:rPr>
              <a:t>THU LỘC</a:t>
            </a:r>
          </a:p>
          <a:p>
            <a:pPr algn="ctr"/>
            <a:endParaRPr lang="en-US" sz="13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/>
            <a:endParaRPr lang="en-US" sz="13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/>
            <a:endParaRPr lang="en-US" sz="13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/>
            <a:endParaRPr lang="en-US" sz="13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/>
            <a:endParaRPr lang="en-US" sz="13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/>
            <a:endParaRPr lang="en-US" sz="13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/>
            <a:r>
              <a:rPr lang="en-US" sz="1300" b="1">
                <a:latin typeface="Times New Roman" panose="02020603050405020304" pitchFamily="18" charset="0"/>
                <a:cs typeface="Times New Roman" panose="02020603050405020304" pitchFamily="18" charset="0"/>
              </a:rPr>
              <a:t>Trần</a:t>
            </a:r>
            <a:r>
              <a:rPr lang="en-US" sz="13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Thị Ngọc Thọ</a:t>
            </a:r>
            <a:endParaRPr lang="en-US" sz="13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5" name="Rectangle 4"/>
          <xdr:cNvSpPr/>
        </xdr:nvSpPr>
        <xdr:spPr>
          <a:xfrm>
            <a:off x="3091603" y="25263082"/>
            <a:ext cx="1830918" cy="221342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vi-VN" sz="1300" b="1">
                <a:latin typeface="Times New Roman" panose="02020603050405020304" pitchFamily="18" charset="0"/>
                <a:cs typeface="Times New Roman" panose="02020603050405020304" pitchFamily="18" charset="0"/>
              </a:rPr>
              <a:t>PP.PTP.KH-KT</a:t>
            </a:r>
            <a:endParaRPr lang="en-US" sz="13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/>
            <a:endParaRPr lang="en-US" sz="13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/>
            <a:endParaRPr lang="en-US" sz="13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/>
            <a:endParaRPr lang="en-US" sz="13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/>
            <a:endParaRPr lang="en-US" sz="13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/>
            <a:endParaRPr lang="en-US" sz="13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/>
            <a:endParaRPr lang="en-US" sz="13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/>
            <a:endParaRPr lang="en-US" sz="13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/>
            <a:endParaRPr lang="en-US" sz="13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/>
            <a:r>
              <a:rPr lang="vi-VN" sz="1300" b="1">
                <a:latin typeface="Times New Roman" panose="02020603050405020304" pitchFamily="18" charset="0"/>
                <a:cs typeface="Times New Roman" panose="02020603050405020304" pitchFamily="18" charset="0"/>
              </a:rPr>
              <a:t>Trần Quang Hoàng</a:t>
            </a:r>
            <a:endParaRPr lang="en-US" sz="13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6" name="Rectangle 5"/>
          <xdr:cNvSpPr/>
        </xdr:nvSpPr>
        <xdr:spPr>
          <a:xfrm>
            <a:off x="4791711" y="25258727"/>
            <a:ext cx="2004482" cy="221342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vi-VN" sz="1300" b="1">
                <a:latin typeface="Times New Roman" panose="02020603050405020304" pitchFamily="18" charset="0"/>
                <a:cs typeface="Times New Roman" panose="02020603050405020304" pitchFamily="18" charset="0"/>
              </a:rPr>
              <a:t>GIÁM ĐỐC</a:t>
            </a:r>
            <a:endParaRPr lang="en-US" sz="13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/>
            <a:endParaRPr lang="en-US" sz="13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/>
            <a:endParaRPr lang="en-US" sz="13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/>
            <a:endParaRPr lang="en-US" sz="13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/>
            <a:endParaRPr lang="en-US" sz="13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/>
            <a:endParaRPr lang="en-US" sz="13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/>
            <a:endParaRPr lang="en-US" sz="13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/>
            <a:endParaRPr lang="en-US" sz="13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/>
            <a:endParaRPr lang="en-US" sz="13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/>
            <a:r>
              <a:rPr lang="vi-VN" sz="1300" b="1">
                <a:latin typeface="Times New Roman" panose="02020603050405020304" pitchFamily="18" charset="0"/>
                <a:cs typeface="Times New Roman" panose="02020603050405020304" pitchFamily="18" charset="0"/>
              </a:rPr>
              <a:t>Phạm Quang Vĩnh Phú</a:t>
            </a:r>
            <a:endParaRPr lang="en-US" sz="13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" name="Rectangle 6"/>
          <xdr:cNvSpPr/>
        </xdr:nvSpPr>
        <xdr:spPr>
          <a:xfrm>
            <a:off x="1613323" y="25264171"/>
            <a:ext cx="1752601" cy="221342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vi-VN" sz="1300" b="1">
                <a:latin typeface="Times New Roman" panose="02020603050405020304" pitchFamily="18" charset="0"/>
                <a:cs typeface="Times New Roman" panose="02020603050405020304" pitchFamily="18" charset="0"/>
              </a:rPr>
              <a:t>THỦ KHO</a:t>
            </a:r>
            <a:endParaRPr lang="en-US" sz="13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/>
            <a:endParaRPr lang="en-US" sz="13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/>
            <a:endParaRPr lang="en-US" sz="13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/>
            <a:endParaRPr lang="en-US" sz="13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/>
            <a:endParaRPr lang="en-US" sz="13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/>
            <a:endParaRPr lang="en-US" sz="13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/>
            <a:endParaRPr lang="en-US" sz="13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/>
            <a:endParaRPr lang="en-US" sz="13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/>
            <a:endParaRPr lang="en-US" sz="13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/>
            <a:r>
              <a:rPr lang="vi-VN" sz="1300" b="1">
                <a:latin typeface="Times New Roman" panose="02020603050405020304" pitchFamily="18" charset="0"/>
                <a:cs typeface="Times New Roman" panose="02020603050405020304" pitchFamily="18" charset="0"/>
              </a:rPr>
              <a:t>Nguyễn Minh Hiếu</a:t>
            </a:r>
            <a:endParaRPr lang="en-US" sz="13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LCM-SuaChuaL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hontt.dlxl\Documents\Zalo%20Received%20Files\Mau\dU%20TOAN%20TRUONG%20KHI%20THAO%20G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hoanhok\hoan\xdcb\2016\Copy%20of%20Du%20lieu%20dau%20va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VUONGNX\@D&#7921;%20To&#225;n%20CT\2018\T04-2018%20DT%20SH%20NT\Tap%202%20-%20DT%20DNT%20SH%20NT%2022052018\2.%20Du%20toan%20DNT-%20SH%20-NT%202018%2022051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hontt.dlxl\Documents\Zalo%20Received%20Files\Mau\2018%20Nhon%20Duye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IAM%20DOC\Desktop\Chuyen%20font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VUONGNX\@D&#7921;%20To&#225;n%20CT\2018\T01-2018%20BCKTKT%20CM\Tham%20dinh%20-%20Phe%20duyet\1.%20T02-2018%20DT%20XD-XT-SR-LS%20tham%20din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D"/>
      <sheetName val="DG"/>
      <sheetName val="Solieu"/>
      <sheetName val="Nhap"/>
      <sheetName val="ListCongTrinh"/>
      <sheetName val="DonGiaHD"/>
      <sheetName val="BangKeTru"/>
      <sheetName val="BCTienDo"/>
      <sheetName val="ChiTietDuToan"/>
      <sheetName val="BangKeThuHoi"/>
      <sheetName val="TongHopKL"/>
      <sheetName val="PXVT"/>
      <sheetName val="NT-VT"/>
      <sheetName val="A-Cap"/>
      <sheetName val="QuyetToanKLA"/>
      <sheetName val="NhapThua"/>
      <sheetName val="KLTang"/>
      <sheetName val="KLTang (2)"/>
      <sheetName val="KLGiam"/>
      <sheetName val="KLGiam (2)"/>
      <sheetName val="THPS"/>
      <sheetName val="BBPS"/>
      <sheetName val="TruocThaoGo"/>
      <sheetName val="SauThaoGo"/>
      <sheetName val="TyTrong"/>
      <sheetName val="DanhGia"/>
      <sheetName val="NhapKho"/>
      <sheetName val="GiaPheLieu"/>
      <sheetName val="Sheet1"/>
      <sheetName val="NhatKy"/>
    </sheetNames>
    <sheetDataSet>
      <sheetData sheetId="0">
        <row r="2">
          <cell r="H2" t="str">
            <v>TRUNG TÂM KHUYẾN CÔNG VÀ TVPT CÔNG NGHIỆP
TỈNH ĐỒNG NAI
GIÁM ĐỐC</v>
          </cell>
          <cell r="I2" t="str">
            <v>Trần Quang Phúc</v>
          </cell>
          <cell r="J2" t="str">
            <v>Chu Văn Hiếu</v>
          </cell>
        </row>
      </sheetData>
      <sheetData sheetId="1">
        <row r="1">
          <cell r="A1" t="str">
            <v>5/8</v>
          </cell>
          <cell r="B1" t="str">
            <v>MHĐG</v>
          </cell>
          <cell r="C1" t="str">
            <v>Tên vật tư</v>
          </cell>
          <cell r="D1" t="str">
            <v>Đơn vị</v>
          </cell>
          <cell r="F1" t="str">
            <v>STT</v>
          </cell>
          <cell r="G1" t="str">
            <v>NTVT</v>
          </cell>
          <cell r="H1" t="str">
            <v>Khối lượng</v>
          </cell>
          <cell r="I1" t="str">
            <v xml:space="preserve">Đơn Giá </v>
          </cell>
        </row>
        <row r="2">
          <cell r="B2">
            <v>2</v>
          </cell>
          <cell r="C2">
            <v>3</v>
          </cell>
          <cell r="D2">
            <v>4</v>
          </cell>
          <cell r="F2">
            <v>3000</v>
          </cell>
        </row>
        <row r="3">
          <cell r="A3" t="str">
            <v>D12</v>
          </cell>
          <cell r="B3" t="str">
            <v>04.4001</v>
          </cell>
          <cell r="C3" t="str">
            <v>Đà cản BTCT 1,2m</v>
          </cell>
          <cell r="D3" t="str">
            <v>cái</v>
          </cell>
          <cell r="E3" t="str">
            <v>D1</v>
          </cell>
          <cell r="F3">
            <v>50</v>
          </cell>
          <cell r="G3" t="str">
            <v>x</v>
          </cell>
          <cell r="H3">
            <v>1</v>
          </cell>
          <cell r="I3">
            <v>0</v>
          </cell>
        </row>
        <row r="4">
          <cell r="A4" t="str">
            <v>D15</v>
          </cell>
          <cell r="B4" t="str">
            <v>04.3801</v>
          </cell>
          <cell r="C4" t="str">
            <v>Đà cản BTCT 1,5m</v>
          </cell>
          <cell r="D4" t="str">
            <v>cái</v>
          </cell>
          <cell r="E4" t="str">
            <v>D1</v>
          </cell>
          <cell r="F4">
            <v>50</v>
          </cell>
          <cell r="G4" t="str">
            <v>x</v>
          </cell>
          <cell r="H4">
            <v>1</v>
          </cell>
          <cell r="I4">
            <v>0</v>
          </cell>
        </row>
        <row r="5">
          <cell r="A5" t="str">
            <v>D20</v>
          </cell>
          <cell r="B5" t="str">
            <v>04.3802</v>
          </cell>
          <cell r="C5" t="str">
            <v>Đà cản BTCT 2,0m</v>
          </cell>
          <cell r="D5" t="str">
            <v>cái</v>
          </cell>
          <cell r="E5" t="str">
            <v>D2</v>
          </cell>
          <cell r="F5">
            <v>50</v>
          </cell>
          <cell r="G5" t="str">
            <v>x</v>
          </cell>
          <cell r="H5" t="e">
            <v>#N/A</v>
          </cell>
          <cell r="I5" t="str">
            <v/>
          </cell>
        </row>
        <row r="6">
          <cell r="A6" t="str">
            <v>D25</v>
          </cell>
          <cell r="B6" t="str">
            <v>04.3802</v>
          </cell>
          <cell r="C6" t="str">
            <v>Đà cản BTCT 2,5m</v>
          </cell>
          <cell r="D6" t="str">
            <v>cái</v>
          </cell>
          <cell r="E6" t="str">
            <v>D2</v>
          </cell>
          <cell r="F6">
            <v>50</v>
          </cell>
          <cell r="G6" t="str">
            <v>x</v>
          </cell>
          <cell r="H6" t="e">
            <v>#N/A</v>
          </cell>
          <cell r="I6" t="str">
            <v/>
          </cell>
        </row>
        <row r="7">
          <cell r="A7" t="str">
            <v>DN0212</v>
          </cell>
          <cell r="B7" t="str">
            <v>04.3801</v>
          </cell>
          <cell r="C7" t="str">
            <v>Đế neo BTCT 200x1200</v>
          </cell>
          <cell r="D7" t="str">
            <v>cái</v>
          </cell>
          <cell r="E7" t="str">
            <v>DN</v>
          </cell>
          <cell r="F7">
            <v>50</v>
          </cell>
          <cell r="G7" t="str">
            <v>x</v>
          </cell>
          <cell r="H7">
            <v>1</v>
          </cell>
          <cell r="I7" t="str">
            <v/>
          </cell>
        </row>
        <row r="8">
          <cell r="A8" t="str">
            <v>DN0412</v>
          </cell>
          <cell r="B8" t="str">
            <v>04.3801</v>
          </cell>
          <cell r="C8" t="str">
            <v>Đế neo BTCT 400x1200</v>
          </cell>
          <cell r="D8" t="str">
            <v>cái</v>
          </cell>
          <cell r="E8" t="str">
            <v>DN</v>
          </cell>
          <cell r="F8">
            <v>50</v>
          </cell>
          <cell r="G8" t="str">
            <v>x</v>
          </cell>
          <cell r="H8">
            <v>1</v>
          </cell>
          <cell r="I8" t="str">
            <v/>
          </cell>
        </row>
        <row r="9">
          <cell r="A9" t="str">
            <v>DN0415</v>
          </cell>
          <cell r="B9" t="str">
            <v>04.3802</v>
          </cell>
          <cell r="C9" t="str">
            <v>Đế neo BTCT 400x1500</v>
          </cell>
          <cell r="D9" t="str">
            <v>cái</v>
          </cell>
          <cell r="E9" t="str">
            <v>DN</v>
          </cell>
          <cell r="F9">
            <v>50</v>
          </cell>
          <cell r="G9" t="str">
            <v>x</v>
          </cell>
          <cell r="H9">
            <v>1</v>
          </cell>
          <cell r="I9" t="str">
            <v/>
          </cell>
        </row>
        <row r="10">
          <cell r="A10" t="str">
            <v>DN0615</v>
          </cell>
          <cell r="B10" t="str">
            <v>04.3802</v>
          </cell>
          <cell r="C10" t="str">
            <v>Đế neo BTCT 600x1500</v>
          </cell>
          <cell r="D10" t="str">
            <v>cái</v>
          </cell>
          <cell r="E10" t="str">
            <v>DN</v>
          </cell>
          <cell r="F10">
            <v>50</v>
          </cell>
          <cell r="G10" t="str">
            <v>x</v>
          </cell>
          <cell r="H10">
            <v>1</v>
          </cell>
          <cell r="I10" t="str">
            <v/>
          </cell>
        </row>
        <row r="11">
          <cell r="A11" t="str">
            <v>DN0618</v>
          </cell>
          <cell r="B11" t="str">
            <v>04.3802</v>
          </cell>
          <cell r="C11" t="str">
            <v>Đế neo BTCT 600x1800</v>
          </cell>
          <cell r="D11" t="str">
            <v>cái</v>
          </cell>
          <cell r="E11" t="str">
            <v>DN</v>
          </cell>
          <cell r="F11">
            <v>50</v>
          </cell>
          <cell r="G11" t="str">
            <v>x</v>
          </cell>
          <cell r="H11" t="e">
            <v>#N/A</v>
          </cell>
          <cell r="I11" t="str">
            <v/>
          </cell>
        </row>
        <row r="12">
          <cell r="A12" t="str">
            <v>DN1500</v>
          </cell>
          <cell r="B12" t="str">
            <v>04.3802</v>
          </cell>
          <cell r="C12" t="str">
            <v>Đế neo BTCT 1500x500</v>
          </cell>
          <cell r="D12" t="str">
            <v>cái</v>
          </cell>
          <cell r="E12" t="str">
            <v>DN</v>
          </cell>
          <cell r="F12">
            <v>50</v>
          </cell>
          <cell r="G12" t="str">
            <v>x</v>
          </cell>
          <cell r="H12" t="e">
            <v>#N/A</v>
          </cell>
          <cell r="I12" t="str">
            <v/>
          </cell>
        </row>
        <row r="13">
          <cell r="A13" t="str">
            <v>DN1200</v>
          </cell>
          <cell r="B13" t="str">
            <v>04.3801</v>
          </cell>
          <cell r="C13" t="str">
            <v>Đế neo BTCT 1200x500</v>
          </cell>
          <cell r="D13" t="str">
            <v>cái</v>
          </cell>
          <cell r="E13" t="str">
            <v>DN</v>
          </cell>
          <cell r="F13">
            <v>50</v>
          </cell>
          <cell r="G13" t="str">
            <v>x</v>
          </cell>
          <cell r="H13" t="e">
            <v>#N/A</v>
          </cell>
          <cell r="I13" t="str">
            <v/>
          </cell>
        </row>
        <row r="14">
          <cell r="A14" t="str">
            <v>BNH</v>
          </cell>
          <cell r="C14" t="str">
            <v>Biển số - Bảng nguy hiểm</v>
          </cell>
          <cell r="D14" t="str">
            <v>cái</v>
          </cell>
          <cell r="E14" t="str">
            <v>BN</v>
          </cell>
          <cell r="F14">
            <v>997</v>
          </cell>
          <cell r="G14" t="str">
            <v>x</v>
          </cell>
          <cell r="H14">
            <v>0</v>
          </cell>
          <cell r="I14">
            <v>1533600</v>
          </cell>
        </row>
        <row r="15">
          <cell r="A15" t="str">
            <v>BBD</v>
          </cell>
          <cell r="C15" t="str">
            <v>Biển báo độ cao</v>
          </cell>
          <cell r="D15" t="str">
            <v>cái</v>
          </cell>
          <cell r="E15" t="str">
            <v>BB</v>
          </cell>
          <cell r="F15">
            <v>50</v>
          </cell>
          <cell r="G15" t="str">
            <v>x</v>
          </cell>
          <cell r="H15">
            <v>0</v>
          </cell>
          <cell r="I15" t="str">
            <v/>
          </cell>
        </row>
        <row r="16">
          <cell r="A16" t="str">
            <v>B460</v>
          </cell>
          <cell r="C16" t="str">
            <v>Boulon 4x60+ 2 long đền vuông</v>
          </cell>
          <cell r="D16" t="str">
            <v>bộ</v>
          </cell>
          <cell r="E16" t="str">
            <v>B4</v>
          </cell>
          <cell r="F16">
            <v>50</v>
          </cell>
          <cell r="G16" t="str">
            <v>x</v>
          </cell>
          <cell r="H16" t="e">
            <v>#N/A</v>
          </cell>
          <cell r="I16" t="str">
            <v/>
          </cell>
        </row>
        <row r="17">
          <cell r="A17" t="str">
            <v>B630</v>
          </cell>
          <cell r="C17" t="str">
            <v>Boulon 6x30+ 2 long đền vuông</v>
          </cell>
          <cell r="D17" t="str">
            <v>bộ</v>
          </cell>
          <cell r="E17" t="str">
            <v>B6</v>
          </cell>
          <cell r="F17">
            <v>50</v>
          </cell>
          <cell r="G17" t="str">
            <v>x</v>
          </cell>
          <cell r="H17" t="e">
            <v>#N/A</v>
          </cell>
          <cell r="I17" t="str">
            <v/>
          </cell>
        </row>
        <row r="18">
          <cell r="A18" t="str">
            <v>B1030TH</v>
          </cell>
          <cell r="C18" t="str">
            <v>Boulon thau 10x30 + 2 long đền vuông</v>
          </cell>
          <cell r="D18" t="str">
            <v>bộ</v>
          </cell>
          <cell r="E18" t="str">
            <v>B1</v>
          </cell>
          <cell r="F18">
            <v>50</v>
          </cell>
          <cell r="G18" t="str">
            <v>x</v>
          </cell>
          <cell r="H18" t="e">
            <v>#N/A</v>
          </cell>
          <cell r="I18" t="str">
            <v/>
          </cell>
        </row>
        <row r="19">
          <cell r="A19" t="str">
            <v>B1040</v>
          </cell>
          <cell r="C19" t="str">
            <v>Boulon 10x40+ 2 long đền vuông D12-50x50x3/Zn</v>
          </cell>
          <cell r="D19" t="str">
            <v>bộ</v>
          </cell>
          <cell r="E19" t="str">
            <v>B1</v>
          </cell>
          <cell r="F19">
            <v>50</v>
          </cell>
          <cell r="G19" t="str">
            <v>x</v>
          </cell>
          <cell r="H19">
            <v>0</v>
          </cell>
          <cell r="I19" t="str">
            <v/>
          </cell>
        </row>
        <row r="20">
          <cell r="A20" t="str">
            <v>B1050</v>
          </cell>
          <cell r="C20" t="str">
            <v>Boulon 10x50+ 2 long đền vuông D12-50x50x3/Zn</v>
          </cell>
          <cell r="D20" t="str">
            <v>bộ</v>
          </cell>
          <cell r="E20" t="str">
            <v>B1</v>
          </cell>
          <cell r="F20">
            <v>50</v>
          </cell>
          <cell r="G20" t="str">
            <v>x</v>
          </cell>
          <cell r="H20" t="e">
            <v>#N/A</v>
          </cell>
          <cell r="I20" t="str">
            <v/>
          </cell>
        </row>
        <row r="21">
          <cell r="A21" t="str">
            <v>B10250</v>
          </cell>
          <cell r="C21" t="str">
            <v>Boulon 10x250+ 2 long đền vuông D14-50x50x3/Zn</v>
          </cell>
          <cell r="D21" t="str">
            <v>bộ</v>
          </cell>
          <cell r="E21" t="str">
            <v>B1</v>
          </cell>
          <cell r="F21">
            <v>50</v>
          </cell>
          <cell r="G21" t="str">
            <v>x</v>
          </cell>
          <cell r="H21" t="str">
            <v>bộ</v>
          </cell>
          <cell r="I21" t="str">
            <v/>
          </cell>
        </row>
        <row r="22">
          <cell r="A22" t="str">
            <v>B1230</v>
          </cell>
          <cell r="C22" t="str">
            <v>Boulon 12x30+ 2 long đền vuông D14-50x50x3/Zn</v>
          </cell>
          <cell r="D22" t="str">
            <v>bộ</v>
          </cell>
          <cell r="E22" t="str">
            <v>B1</v>
          </cell>
          <cell r="F22">
            <v>50</v>
          </cell>
          <cell r="G22" t="str">
            <v>x</v>
          </cell>
          <cell r="H22">
            <v>0</v>
          </cell>
          <cell r="I22" t="str">
            <v/>
          </cell>
        </row>
        <row r="23">
          <cell r="A23" t="str">
            <v>B1240</v>
          </cell>
          <cell r="C23" t="str">
            <v>Boulon 12x40+ 2 long đền vuông D14-50x50x3/Zn</v>
          </cell>
          <cell r="D23" t="str">
            <v>bộ</v>
          </cell>
          <cell r="E23" t="str">
            <v>B1</v>
          </cell>
          <cell r="F23">
            <v>50</v>
          </cell>
          <cell r="G23" t="str">
            <v>x</v>
          </cell>
          <cell r="H23">
            <v>1</v>
          </cell>
          <cell r="I23" t="str">
            <v/>
          </cell>
        </row>
        <row r="24">
          <cell r="A24" t="str">
            <v>B1250</v>
          </cell>
          <cell r="C24" t="str">
            <v>Boulon 12x50+ 2 long đền vuông D14-50x50x3/Zn</v>
          </cell>
          <cell r="D24" t="str">
            <v>bộ</v>
          </cell>
          <cell r="E24" t="str">
            <v>B1</v>
          </cell>
          <cell r="F24">
            <v>50</v>
          </cell>
          <cell r="G24" t="str">
            <v>x</v>
          </cell>
          <cell r="H24">
            <v>4</v>
          </cell>
          <cell r="I24" t="str">
            <v/>
          </cell>
        </row>
        <row r="25">
          <cell r="A25" t="str">
            <v>B1260</v>
          </cell>
          <cell r="C25" t="str">
            <v>Boulon 12x60+ 2 long đền vuông D14-50x50x3/Zn</v>
          </cell>
          <cell r="D25" t="str">
            <v>bộ</v>
          </cell>
          <cell r="E25" t="str">
            <v>B1</v>
          </cell>
          <cell r="F25">
            <v>50</v>
          </cell>
          <cell r="G25" t="str">
            <v>x</v>
          </cell>
          <cell r="H25">
            <v>0</v>
          </cell>
          <cell r="I25" t="str">
            <v/>
          </cell>
        </row>
        <row r="26">
          <cell r="A26" t="str">
            <v>B1280</v>
          </cell>
          <cell r="C26" t="str">
            <v>Boulon 12x80+ 2 long đền vuông D14-50x50x3/Zn</v>
          </cell>
          <cell r="D26" t="str">
            <v>bộ</v>
          </cell>
          <cell r="E26" t="str">
            <v>B1</v>
          </cell>
          <cell r="F26">
            <v>50</v>
          </cell>
          <cell r="G26" t="str">
            <v>x</v>
          </cell>
          <cell r="H26" t="e">
            <v>#N/A</v>
          </cell>
          <cell r="I26" t="str">
            <v/>
          </cell>
        </row>
        <row r="27">
          <cell r="A27" t="str">
            <v>B12100</v>
          </cell>
          <cell r="C27" t="str">
            <v>Boulon 12x100+ 2 long đền vuông D14-50x50x3/Zn</v>
          </cell>
          <cell r="D27" t="str">
            <v>bộ</v>
          </cell>
          <cell r="E27" t="str">
            <v>B1</v>
          </cell>
          <cell r="F27">
            <v>50</v>
          </cell>
          <cell r="G27" t="str">
            <v>x</v>
          </cell>
          <cell r="H27" t="e">
            <v>#N/A</v>
          </cell>
          <cell r="I27" t="str">
            <v/>
          </cell>
        </row>
        <row r="28">
          <cell r="A28" t="str">
            <v>B12150</v>
          </cell>
          <cell r="C28" t="str">
            <v>Boulon 12x150+ 2 long đền vuông D14-50x50x3/Zn</v>
          </cell>
          <cell r="D28" t="str">
            <v>bộ</v>
          </cell>
          <cell r="E28" t="str">
            <v>B1</v>
          </cell>
          <cell r="F28">
            <v>50</v>
          </cell>
          <cell r="G28" t="str">
            <v>x</v>
          </cell>
          <cell r="H28">
            <v>0</v>
          </cell>
          <cell r="I28" t="str">
            <v/>
          </cell>
        </row>
        <row r="29">
          <cell r="A29" t="str">
            <v>B12200</v>
          </cell>
          <cell r="C29" t="str">
            <v>Boulon 12x200+ 2 long đền vuông D14-50x50x3/Zn</v>
          </cell>
          <cell r="D29" t="str">
            <v>bộ</v>
          </cell>
          <cell r="E29" t="str">
            <v>B1</v>
          </cell>
          <cell r="F29">
            <v>50</v>
          </cell>
          <cell r="G29" t="str">
            <v>x</v>
          </cell>
          <cell r="H29" t="e">
            <v>#N/A</v>
          </cell>
          <cell r="I29" t="str">
            <v/>
          </cell>
        </row>
        <row r="30">
          <cell r="A30" t="str">
            <v>B1230TH</v>
          </cell>
          <cell r="C30" t="str">
            <v>Boulon thau 12x30 + 2 long đền vuông D14-50x50x3/Zn</v>
          </cell>
          <cell r="D30" t="str">
            <v>bộ</v>
          </cell>
          <cell r="E30" t="str">
            <v>B1</v>
          </cell>
          <cell r="F30">
            <v>50</v>
          </cell>
          <cell r="G30" t="str">
            <v>x</v>
          </cell>
          <cell r="H30" t="e">
            <v>#N/A</v>
          </cell>
          <cell r="I30" t="str">
            <v/>
          </cell>
        </row>
        <row r="31">
          <cell r="A31" t="str">
            <v>B1240TH</v>
          </cell>
          <cell r="C31" t="str">
            <v>Boulon thau 12x40 + 2 long đền vuông D14-50x50x3/Zn</v>
          </cell>
          <cell r="D31" t="str">
            <v>bộ</v>
          </cell>
          <cell r="E31" t="str">
            <v>B1</v>
          </cell>
          <cell r="F31">
            <v>50</v>
          </cell>
          <cell r="G31" t="str">
            <v>x</v>
          </cell>
          <cell r="H31" t="e">
            <v>#N/A</v>
          </cell>
          <cell r="I31" t="str">
            <v/>
          </cell>
        </row>
        <row r="32">
          <cell r="A32" t="str">
            <v>B1250TH</v>
          </cell>
          <cell r="C32" t="str">
            <v>Boulon thau 12x50 + 2 long đền vuông D14-50x50x3/Zn</v>
          </cell>
          <cell r="D32" t="str">
            <v>bộ</v>
          </cell>
          <cell r="E32" t="str">
            <v>B1</v>
          </cell>
          <cell r="F32">
            <v>50</v>
          </cell>
          <cell r="G32" t="str">
            <v>x</v>
          </cell>
          <cell r="H32">
            <v>0</v>
          </cell>
          <cell r="I32" t="str">
            <v/>
          </cell>
        </row>
        <row r="33">
          <cell r="A33" t="str">
            <v>B14100</v>
          </cell>
          <cell r="C33" t="str">
            <v>Boulon 14x100+ 2 long đền vuông D16-50x50x3/Zn</v>
          </cell>
          <cell r="D33" t="str">
            <v>bộ</v>
          </cell>
          <cell r="E33" t="str">
            <v>B1</v>
          </cell>
          <cell r="F33">
            <v>50</v>
          </cell>
          <cell r="G33" t="str">
            <v>x</v>
          </cell>
          <cell r="H33" t="str">
            <v>bộ</v>
          </cell>
          <cell r="I33" t="str">
            <v/>
          </cell>
        </row>
        <row r="34">
          <cell r="A34" t="str">
            <v>B14150</v>
          </cell>
          <cell r="C34" t="str">
            <v>Boulon 14x150+ 2 long đền vuông D16-50x50x3/Zn</v>
          </cell>
          <cell r="D34" t="str">
            <v>bộ</v>
          </cell>
          <cell r="E34" t="str">
            <v>B1</v>
          </cell>
          <cell r="F34">
            <v>50</v>
          </cell>
          <cell r="G34" t="str">
            <v>x</v>
          </cell>
          <cell r="H34">
            <v>2</v>
          </cell>
          <cell r="I34" t="str">
            <v/>
          </cell>
        </row>
        <row r="35">
          <cell r="A35" t="str">
            <v>B1635</v>
          </cell>
          <cell r="C35" t="str">
            <v>Boulon 16x35+ 2 long đền vuông D18-50x50x3/Zn</v>
          </cell>
          <cell r="D35" t="str">
            <v>bộ</v>
          </cell>
          <cell r="E35" t="str">
            <v>B1</v>
          </cell>
          <cell r="F35">
            <v>50</v>
          </cell>
          <cell r="G35" t="str">
            <v>x</v>
          </cell>
          <cell r="H35" t="e">
            <v>#N/A</v>
          </cell>
          <cell r="I35" t="str">
            <v/>
          </cell>
        </row>
        <row r="36">
          <cell r="A36" t="str">
            <v>B1640</v>
          </cell>
          <cell r="C36" t="str">
            <v>Boulon 16x40+ 2 long đền vuông D18-50x50x3/Zn</v>
          </cell>
          <cell r="D36" t="str">
            <v>bộ</v>
          </cell>
          <cell r="E36" t="str">
            <v>B1</v>
          </cell>
          <cell r="F36">
            <v>50</v>
          </cell>
          <cell r="G36" t="str">
            <v>x</v>
          </cell>
          <cell r="H36" t="e">
            <v>#N/A</v>
          </cell>
          <cell r="I36" t="str">
            <v/>
          </cell>
        </row>
        <row r="37">
          <cell r="A37" t="str">
            <v>B1650</v>
          </cell>
          <cell r="C37" t="str">
            <v>Boulon 16x50+ 2 long đền vuông D18-50x50x3/Zn</v>
          </cell>
          <cell r="D37" t="str">
            <v>bộ</v>
          </cell>
          <cell r="E37" t="str">
            <v>B1</v>
          </cell>
          <cell r="F37">
            <v>50</v>
          </cell>
          <cell r="G37" t="str">
            <v>x</v>
          </cell>
          <cell r="H37">
            <v>2</v>
          </cell>
          <cell r="I37">
            <v>396000</v>
          </cell>
        </row>
        <row r="38">
          <cell r="A38" t="str">
            <v>B16100</v>
          </cell>
          <cell r="C38" t="str">
            <v>Boulon 16x100+ 2 long đền vuông D18-50x50x3/Zn</v>
          </cell>
          <cell r="D38" t="str">
            <v>bộ</v>
          </cell>
          <cell r="E38" t="str">
            <v>B1</v>
          </cell>
          <cell r="F38">
            <v>50</v>
          </cell>
          <cell r="G38" t="str">
            <v>x</v>
          </cell>
          <cell r="H38">
            <v>8</v>
          </cell>
          <cell r="I38" t="str">
            <v/>
          </cell>
        </row>
        <row r="39">
          <cell r="A39" t="str">
            <v>B16150</v>
          </cell>
          <cell r="C39" t="str">
            <v>Boulon 16x150+ 2 long đền vuông D18-50x50x3/Zn</v>
          </cell>
          <cell r="D39" t="str">
            <v>bộ</v>
          </cell>
          <cell r="E39" t="str">
            <v>B1</v>
          </cell>
          <cell r="F39">
            <v>50</v>
          </cell>
          <cell r="G39" t="str">
            <v>x</v>
          </cell>
          <cell r="H39" t="str">
            <v>bộ</v>
          </cell>
          <cell r="I39" t="str">
            <v/>
          </cell>
        </row>
        <row r="40">
          <cell r="A40" t="str">
            <v>B16200</v>
          </cell>
          <cell r="C40" t="str">
            <v>Boulon 16x200+ 2 long đền vuông D18-50x50x3/Zn</v>
          </cell>
          <cell r="D40" t="str">
            <v>bộ</v>
          </cell>
          <cell r="E40" t="str">
            <v>B1</v>
          </cell>
          <cell r="F40">
            <v>50</v>
          </cell>
          <cell r="G40" t="str">
            <v>x</v>
          </cell>
          <cell r="H40" t="e">
            <v>#N/A</v>
          </cell>
          <cell r="I40" t="str">
            <v/>
          </cell>
        </row>
        <row r="41">
          <cell r="A41" t="str">
            <v>B16230</v>
          </cell>
          <cell r="C41" t="str">
            <v>Boulon 16x230/80+ 2 long đền vuông D18-50x50x3/Zn</v>
          </cell>
          <cell r="D41" t="str">
            <v>bộ</v>
          </cell>
          <cell r="E41" t="str">
            <v>B1</v>
          </cell>
          <cell r="F41">
            <v>50</v>
          </cell>
          <cell r="G41" t="str">
            <v>x</v>
          </cell>
          <cell r="H41" t="e">
            <v>#N/A</v>
          </cell>
          <cell r="I41" t="str">
            <v/>
          </cell>
        </row>
        <row r="42">
          <cell r="A42" t="str">
            <v>B16240</v>
          </cell>
          <cell r="C42" t="str">
            <v>Boulon 16x240/80+ 2 long đền vuông D18-50x50x3/Zn</v>
          </cell>
          <cell r="D42" t="str">
            <v>bộ</v>
          </cell>
          <cell r="E42" t="str">
            <v>B1</v>
          </cell>
          <cell r="F42">
            <v>50</v>
          </cell>
          <cell r="G42" t="str">
            <v>x</v>
          </cell>
          <cell r="H42" t="e">
            <v>#N/A</v>
          </cell>
          <cell r="I42" t="str">
            <v/>
          </cell>
        </row>
        <row r="43">
          <cell r="A43" t="str">
            <v>B16250</v>
          </cell>
          <cell r="C43" t="str">
            <v>Boulon 16x250+ 2 long đền vuông D18-50x50x3/Zn</v>
          </cell>
          <cell r="D43" t="str">
            <v>bộ</v>
          </cell>
          <cell r="E43" t="str">
            <v>B1</v>
          </cell>
          <cell r="F43">
            <v>50</v>
          </cell>
          <cell r="G43" t="str">
            <v>x</v>
          </cell>
          <cell r="H43">
            <v>4</v>
          </cell>
          <cell r="I43">
            <v>9845200</v>
          </cell>
        </row>
        <row r="44">
          <cell r="A44" t="str">
            <v>B16260</v>
          </cell>
          <cell r="C44" t="str">
            <v>Boulon 16x260/80+ 2 long đền vuông D18-50x50x3/Zn</v>
          </cell>
          <cell r="D44" t="str">
            <v>bộ</v>
          </cell>
          <cell r="E44" t="str">
            <v>B1</v>
          </cell>
          <cell r="F44">
            <v>50</v>
          </cell>
          <cell r="G44" t="str">
            <v>x</v>
          </cell>
          <cell r="H44" t="e">
            <v>#N/A</v>
          </cell>
          <cell r="I44" t="str">
            <v/>
          </cell>
        </row>
        <row r="45">
          <cell r="A45" t="str">
            <v>B16270</v>
          </cell>
          <cell r="C45" t="str">
            <v>Boulon 16x270/80+ 2 long đền vuông D18-50x50x3/Zn</v>
          </cell>
          <cell r="D45" t="str">
            <v>bộ</v>
          </cell>
          <cell r="E45" t="str">
            <v>B1</v>
          </cell>
          <cell r="F45">
            <v>50</v>
          </cell>
          <cell r="G45" t="str">
            <v>x</v>
          </cell>
          <cell r="H45">
            <v>1</v>
          </cell>
          <cell r="I45" t="str">
            <v/>
          </cell>
        </row>
        <row r="46">
          <cell r="A46" t="str">
            <v>B16280</v>
          </cell>
          <cell r="C46" t="str">
            <v>Boulon 16x280/80+ 2 long đền vuông D18-50x50x3/Zn</v>
          </cell>
          <cell r="D46" t="str">
            <v>bộ</v>
          </cell>
          <cell r="E46" t="str">
            <v>B1</v>
          </cell>
          <cell r="F46">
            <v>50</v>
          </cell>
          <cell r="G46" t="str">
            <v>x</v>
          </cell>
          <cell r="H46" t="e">
            <v>#N/A</v>
          </cell>
          <cell r="I46" t="str">
            <v/>
          </cell>
        </row>
        <row r="47">
          <cell r="A47" t="str">
            <v>B16300</v>
          </cell>
          <cell r="C47" t="str">
            <v>Boulon 16x300+ 2 long đền vuông D18-50x50x3/Zn</v>
          </cell>
          <cell r="D47" t="str">
            <v>bộ</v>
          </cell>
          <cell r="E47" t="str">
            <v>B1</v>
          </cell>
          <cell r="F47">
            <v>50</v>
          </cell>
          <cell r="G47" t="str">
            <v>x</v>
          </cell>
          <cell r="H47">
            <v>1</v>
          </cell>
          <cell r="I47">
            <v>350000</v>
          </cell>
        </row>
        <row r="48">
          <cell r="A48" t="str">
            <v>B16320</v>
          </cell>
          <cell r="C48" t="str">
            <v>Boulon 16x320+ 2 long đền vuông D18-50x50x3/Zn</v>
          </cell>
          <cell r="D48" t="str">
            <v>bộ</v>
          </cell>
          <cell r="E48" t="str">
            <v>B1</v>
          </cell>
          <cell r="F48">
            <v>50</v>
          </cell>
          <cell r="G48" t="str">
            <v>x</v>
          </cell>
          <cell r="H48" t="e">
            <v>#N/A</v>
          </cell>
          <cell r="I48" t="str">
            <v/>
          </cell>
        </row>
        <row r="49">
          <cell r="A49" t="str">
            <v>B16350</v>
          </cell>
          <cell r="C49" t="str">
            <v>Boulon 16x350+ 2 long đền vuông D18-50x50x3/Zn</v>
          </cell>
          <cell r="D49" t="str">
            <v>bộ</v>
          </cell>
          <cell r="E49" t="str">
            <v>B1</v>
          </cell>
          <cell r="F49">
            <v>50</v>
          </cell>
          <cell r="G49" t="str">
            <v>x</v>
          </cell>
          <cell r="H49">
            <v>4</v>
          </cell>
          <cell r="I49" t="str">
            <v/>
          </cell>
        </row>
        <row r="50">
          <cell r="A50" t="str">
            <v>B16400</v>
          </cell>
          <cell r="C50" t="str">
            <v>Boulon 16x400+ 2 long đền vuông D18-50x50x3/Zn</v>
          </cell>
          <cell r="D50" t="str">
            <v>bộ</v>
          </cell>
          <cell r="E50" t="str">
            <v>B1</v>
          </cell>
          <cell r="F50">
            <v>50</v>
          </cell>
          <cell r="G50" t="str">
            <v>x</v>
          </cell>
          <cell r="H50">
            <v>2</v>
          </cell>
          <cell r="I50" t="str">
            <v/>
          </cell>
        </row>
        <row r="51">
          <cell r="A51" t="str">
            <v>B16450</v>
          </cell>
          <cell r="C51" t="str">
            <v>Boulon 16x450+ 2 long đền vuông D18-50x50x3/Zn</v>
          </cell>
          <cell r="D51" t="str">
            <v>bộ</v>
          </cell>
          <cell r="E51" t="str">
            <v>B1</v>
          </cell>
          <cell r="F51">
            <v>50</v>
          </cell>
          <cell r="G51" t="str">
            <v>x</v>
          </cell>
          <cell r="H51" t="e">
            <v>#N/A</v>
          </cell>
          <cell r="I51" t="str">
            <v/>
          </cell>
        </row>
        <row r="52">
          <cell r="A52" t="str">
            <v>B16500</v>
          </cell>
          <cell r="C52" t="str">
            <v>Boulon 16x500+ 2 long đền vuông D18-50x50x3/Zn</v>
          </cell>
          <cell r="D52" t="str">
            <v>bộ</v>
          </cell>
          <cell r="E52" t="str">
            <v>B1</v>
          </cell>
          <cell r="F52">
            <v>50</v>
          </cell>
          <cell r="G52" t="str">
            <v>x</v>
          </cell>
          <cell r="H52">
            <v>1</v>
          </cell>
          <cell r="I52">
            <v>980000</v>
          </cell>
        </row>
        <row r="53">
          <cell r="A53" t="str">
            <v>B16600</v>
          </cell>
          <cell r="C53" t="str">
            <v>Boulon 16x600+ 2 long đền vuông D18-50x50x3/Zn</v>
          </cell>
          <cell r="D53" t="str">
            <v>bộ</v>
          </cell>
          <cell r="E53" t="str">
            <v>B1</v>
          </cell>
          <cell r="F53">
            <v>50</v>
          </cell>
          <cell r="G53" t="str">
            <v>x</v>
          </cell>
          <cell r="H53">
            <v>1</v>
          </cell>
          <cell r="I53" t="str">
            <v/>
          </cell>
        </row>
        <row r="54">
          <cell r="A54" t="str">
            <v>B1680V</v>
          </cell>
          <cell r="C54" t="str">
            <v>Boulon 16x80VRS+ 4 long đền vuông D18-50x50x3/Zn</v>
          </cell>
          <cell r="D54" t="str">
            <v>bộ</v>
          </cell>
          <cell r="E54" t="str">
            <v>B1</v>
          </cell>
          <cell r="F54">
            <v>50</v>
          </cell>
          <cell r="G54" t="str">
            <v>x</v>
          </cell>
          <cell r="H54" t="e">
            <v>#N/A</v>
          </cell>
          <cell r="I54" t="str">
            <v/>
          </cell>
        </row>
        <row r="55">
          <cell r="A55" t="str">
            <v>B16100V</v>
          </cell>
          <cell r="C55" t="str">
            <v>Boulon 16x100VRS+ 4 long đền vuông D18-50x50x3/Zn</v>
          </cell>
          <cell r="D55" t="str">
            <v>bộ</v>
          </cell>
          <cell r="E55" t="str">
            <v>B1</v>
          </cell>
          <cell r="F55">
            <v>50</v>
          </cell>
          <cell r="G55" t="str">
            <v>x</v>
          </cell>
          <cell r="H55">
            <v>2</v>
          </cell>
          <cell r="I55" t="str">
            <v/>
          </cell>
        </row>
        <row r="56">
          <cell r="A56" t="str">
            <v>B16200V</v>
          </cell>
          <cell r="C56" t="str">
            <v>Boulon 16x200VRS+ 4 long đền vuông D18-50x50x3/Zn</v>
          </cell>
          <cell r="D56" t="str">
            <v>bộ</v>
          </cell>
          <cell r="E56" t="str">
            <v>B1</v>
          </cell>
          <cell r="F56">
            <v>50</v>
          </cell>
          <cell r="G56" t="str">
            <v>x</v>
          </cell>
          <cell r="H56" t="e">
            <v>#N/A</v>
          </cell>
          <cell r="I56" t="str">
            <v/>
          </cell>
        </row>
        <row r="57">
          <cell r="A57" t="str">
            <v>B16250V</v>
          </cell>
          <cell r="C57" t="str">
            <v>Boulon 16x250VRS+ 4 long đền vuông D18-50x50x3/Zn</v>
          </cell>
          <cell r="D57" t="str">
            <v>bộ</v>
          </cell>
          <cell r="E57" t="str">
            <v>B1</v>
          </cell>
          <cell r="F57">
            <v>50</v>
          </cell>
          <cell r="G57" t="str">
            <v>x</v>
          </cell>
          <cell r="H57">
            <v>2</v>
          </cell>
          <cell r="I57" t="str">
            <v/>
          </cell>
        </row>
        <row r="58">
          <cell r="A58" t="str">
            <v>B16300V</v>
          </cell>
          <cell r="C58" t="str">
            <v>Boulon 16x300VRS+ 4 long đền vuông D18-50x50x3/Zn</v>
          </cell>
          <cell r="D58" t="str">
            <v>bộ</v>
          </cell>
          <cell r="E58" t="str">
            <v>B1</v>
          </cell>
          <cell r="F58">
            <v>50</v>
          </cell>
          <cell r="G58" t="str">
            <v>x</v>
          </cell>
          <cell r="H58">
            <v>2</v>
          </cell>
          <cell r="I58">
            <v>956000</v>
          </cell>
        </row>
        <row r="59">
          <cell r="A59" t="str">
            <v>B16350V</v>
          </cell>
          <cell r="C59" t="str">
            <v>Boulon 16x350VRS+ 4 long đền vuông D18-50x50x3/Zn</v>
          </cell>
          <cell r="D59" t="str">
            <v>bộ</v>
          </cell>
          <cell r="E59" t="str">
            <v>B1</v>
          </cell>
          <cell r="F59">
            <v>50</v>
          </cell>
          <cell r="G59" t="str">
            <v>x</v>
          </cell>
          <cell r="H59" t="e">
            <v>#N/A</v>
          </cell>
          <cell r="I59" t="str">
            <v/>
          </cell>
        </row>
        <row r="60">
          <cell r="A60" t="str">
            <v>B16400v</v>
          </cell>
          <cell r="C60" t="str">
            <v>Boulon 16x400VRS+ 4 long đền vuông D18-50x50x3/Zn</v>
          </cell>
          <cell r="D60" t="str">
            <v>bộ</v>
          </cell>
          <cell r="E60" t="str">
            <v>B1</v>
          </cell>
          <cell r="F60">
            <v>50</v>
          </cell>
          <cell r="G60" t="str">
            <v>x</v>
          </cell>
          <cell r="H60">
            <v>1</v>
          </cell>
          <cell r="I60" t="str">
            <v/>
          </cell>
        </row>
        <row r="61">
          <cell r="A61" t="str">
            <v>B16500V</v>
          </cell>
          <cell r="C61" t="str">
            <v>Boulon 16x500VRS+ 4 long đền vuông D18-50x50x3/Zn</v>
          </cell>
          <cell r="D61" t="str">
            <v>bộ</v>
          </cell>
          <cell r="E61" t="str">
            <v>B1</v>
          </cell>
          <cell r="F61">
            <v>50</v>
          </cell>
          <cell r="G61" t="str">
            <v>x</v>
          </cell>
          <cell r="H61">
            <v>0</v>
          </cell>
          <cell r="I61" t="str">
            <v/>
          </cell>
        </row>
        <row r="62">
          <cell r="A62" t="str">
            <v>B16550V</v>
          </cell>
          <cell r="C62" t="str">
            <v>Boulon 16x550VRS+ 4 long đền vuông D18-50x50x3/Zn</v>
          </cell>
          <cell r="D62" t="str">
            <v>bộ</v>
          </cell>
          <cell r="E62" t="str">
            <v>B1</v>
          </cell>
          <cell r="F62">
            <v>50</v>
          </cell>
          <cell r="G62" t="str">
            <v>x</v>
          </cell>
          <cell r="H62">
            <v>4</v>
          </cell>
          <cell r="I62">
            <v>630000</v>
          </cell>
        </row>
        <row r="63">
          <cell r="A63" t="str">
            <v>B16600V</v>
          </cell>
          <cell r="C63" t="str">
            <v>Boulon 16x600VRS+ 4 long đền vuông D18-50x50x3/Zn</v>
          </cell>
          <cell r="D63" t="str">
            <v>bộ</v>
          </cell>
          <cell r="E63" t="str">
            <v>B1</v>
          </cell>
          <cell r="F63">
            <v>50</v>
          </cell>
          <cell r="G63" t="str">
            <v>x</v>
          </cell>
          <cell r="H63">
            <v>0</v>
          </cell>
          <cell r="I63" t="str">
            <v/>
          </cell>
        </row>
        <row r="64">
          <cell r="A64" t="str">
            <v>B16650V</v>
          </cell>
          <cell r="C64" t="str">
            <v>Boulon 16x650VRS+ 4 long đền vuông D18-50x50x3/Zn</v>
          </cell>
          <cell r="D64" t="str">
            <v>bộ</v>
          </cell>
          <cell r="E64" t="str">
            <v>B1</v>
          </cell>
          <cell r="F64">
            <v>50</v>
          </cell>
          <cell r="G64" t="str">
            <v>x</v>
          </cell>
          <cell r="H64" t="e">
            <v>#N/A</v>
          </cell>
          <cell r="I64">
            <v>723000</v>
          </cell>
        </row>
        <row r="65">
          <cell r="A65" t="str">
            <v>B16700V</v>
          </cell>
          <cell r="C65" t="str">
            <v>Boulon 16x700VRS+ 4 long đền vuông D18-50x50x3/Zn</v>
          </cell>
          <cell r="D65" t="str">
            <v>bộ</v>
          </cell>
          <cell r="E65" t="str">
            <v>B1</v>
          </cell>
          <cell r="F65">
            <v>50</v>
          </cell>
          <cell r="G65" t="str">
            <v>x</v>
          </cell>
          <cell r="H65" t="e">
            <v>#N/A</v>
          </cell>
          <cell r="I65" t="str">
            <v/>
          </cell>
        </row>
        <row r="66">
          <cell r="A66" t="str">
            <v>B22260</v>
          </cell>
          <cell r="C66" t="str">
            <v>Boulon 22x260+ 2 long đền vuông D24-50x50x3/Zn</v>
          </cell>
          <cell r="D66" t="str">
            <v>bộ</v>
          </cell>
          <cell r="E66" t="str">
            <v>B2</v>
          </cell>
          <cell r="F66">
            <v>50</v>
          </cell>
          <cell r="G66" t="str">
            <v>x</v>
          </cell>
          <cell r="H66" t="e">
            <v>#N/A</v>
          </cell>
          <cell r="I66" t="str">
            <v/>
          </cell>
        </row>
        <row r="67">
          <cell r="A67" t="str">
            <v>B22450</v>
          </cell>
          <cell r="C67" t="str">
            <v>Boulon 22x450+ 2 long đền vuông D24-50x50x3/Zn</v>
          </cell>
          <cell r="D67" t="str">
            <v>bộ</v>
          </cell>
          <cell r="E67" t="str">
            <v>B2</v>
          </cell>
          <cell r="F67">
            <v>50</v>
          </cell>
          <cell r="G67" t="str">
            <v>x</v>
          </cell>
          <cell r="H67" t="e">
            <v>#N/A</v>
          </cell>
          <cell r="I67" t="str">
            <v/>
          </cell>
        </row>
        <row r="68">
          <cell r="A68" t="str">
            <v>B22500</v>
          </cell>
          <cell r="C68" t="str">
            <v>Boulon 22x500+ 2 long đền vuông D24-50x50x3/Zn</v>
          </cell>
          <cell r="D68" t="str">
            <v>bộ</v>
          </cell>
          <cell r="E68" t="str">
            <v>B2</v>
          </cell>
          <cell r="F68">
            <v>50</v>
          </cell>
          <cell r="G68" t="str">
            <v>x</v>
          </cell>
          <cell r="H68" t="e">
            <v>#N/A</v>
          </cell>
          <cell r="I68" t="str">
            <v/>
          </cell>
        </row>
        <row r="69">
          <cell r="A69" t="str">
            <v>B22550</v>
          </cell>
          <cell r="C69" t="str">
            <v>Boulon 22x550/100+ 2 long đền vuông D24-50x50x3/Zn</v>
          </cell>
          <cell r="D69" t="str">
            <v>bộ</v>
          </cell>
          <cell r="E69" t="str">
            <v>B2</v>
          </cell>
          <cell r="F69">
            <v>50</v>
          </cell>
          <cell r="G69" t="str">
            <v>x</v>
          </cell>
          <cell r="H69">
            <v>1</v>
          </cell>
          <cell r="I69" t="str">
            <v/>
          </cell>
        </row>
        <row r="70">
          <cell r="A70" t="str">
            <v>B22600</v>
          </cell>
          <cell r="B70" t="str">
            <v xml:space="preserve"> </v>
          </cell>
          <cell r="C70" t="str">
            <v>Boulon 22x600+ 2 long đền vuông D24-50x50x3/Zn</v>
          </cell>
          <cell r="D70" t="str">
            <v>bộ</v>
          </cell>
          <cell r="E70" t="str">
            <v>B2</v>
          </cell>
          <cell r="F70">
            <v>50</v>
          </cell>
          <cell r="G70" t="str">
            <v>x</v>
          </cell>
          <cell r="H70">
            <v>1</v>
          </cell>
          <cell r="I70" t="str">
            <v/>
          </cell>
        </row>
        <row r="71">
          <cell r="A71" t="str">
            <v>B22650</v>
          </cell>
          <cell r="C71" t="str">
            <v>Boulon 22x650+ 2 long đền vuông D24-50x50x3/Zn</v>
          </cell>
          <cell r="D71" t="str">
            <v>bộ</v>
          </cell>
          <cell r="E71" t="str">
            <v>B2</v>
          </cell>
          <cell r="F71">
            <v>50</v>
          </cell>
          <cell r="G71" t="str">
            <v>x</v>
          </cell>
          <cell r="H71">
            <v>1</v>
          </cell>
          <cell r="I71">
            <v>4712000</v>
          </cell>
        </row>
        <row r="72">
          <cell r="A72" t="str">
            <v>B22700</v>
          </cell>
          <cell r="C72" t="str">
            <v>Boulon 22x700+ 2 long đền vuông D24-50x50x3/Zn</v>
          </cell>
          <cell r="D72" t="str">
            <v>bộ</v>
          </cell>
          <cell r="E72" t="str">
            <v>B2</v>
          </cell>
          <cell r="F72">
            <v>50</v>
          </cell>
          <cell r="G72" t="str">
            <v>x</v>
          </cell>
          <cell r="H72">
            <v>1</v>
          </cell>
          <cell r="I72" t="str">
            <v/>
          </cell>
        </row>
        <row r="73">
          <cell r="A73" t="str">
            <v>B22750</v>
          </cell>
          <cell r="C73" t="str">
            <v>Boulon 22x750+ 2 long đền vuông D24-50x50x3/Zn</v>
          </cell>
          <cell r="D73" t="str">
            <v>bộ</v>
          </cell>
          <cell r="E73" t="str">
            <v>B2</v>
          </cell>
          <cell r="F73">
            <v>50</v>
          </cell>
          <cell r="G73" t="str">
            <v>x</v>
          </cell>
          <cell r="H73">
            <v>2</v>
          </cell>
          <cell r="I73" t="str">
            <v/>
          </cell>
        </row>
        <row r="74">
          <cell r="A74" t="str">
            <v>B22800</v>
          </cell>
          <cell r="C74" t="str">
            <v>Boulon 22x800+ 2 long đền vuông D24-50x50x3/Zn</v>
          </cell>
          <cell r="D74" t="str">
            <v>bộ</v>
          </cell>
          <cell r="E74" t="str">
            <v>B2</v>
          </cell>
          <cell r="F74">
            <v>50</v>
          </cell>
          <cell r="G74" t="str">
            <v>x</v>
          </cell>
          <cell r="H74">
            <v>1</v>
          </cell>
          <cell r="I74" t="str">
            <v/>
          </cell>
        </row>
        <row r="75">
          <cell r="A75" t="str">
            <v>B22850</v>
          </cell>
          <cell r="C75" t="str">
            <v>Boulon 22x850+ 2 long đền vuông D24-50x50x3/Zn</v>
          </cell>
          <cell r="D75" t="str">
            <v>bộ</v>
          </cell>
          <cell r="E75" t="str">
            <v>B2</v>
          </cell>
          <cell r="F75">
            <v>50</v>
          </cell>
          <cell r="G75" t="str">
            <v>x</v>
          </cell>
          <cell r="H75">
            <v>1</v>
          </cell>
          <cell r="I75" t="str">
            <v/>
          </cell>
        </row>
        <row r="76">
          <cell r="A76" t="str">
            <v>B221000</v>
          </cell>
          <cell r="C76" t="str">
            <v>Boulon 22x1000+ 2 long đền vuông D24-50x50x3/Zn</v>
          </cell>
          <cell r="D76" t="str">
            <v>bộ</v>
          </cell>
          <cell r="E76" t="str">
            <v>B2</v>
          </cell>
          <cell r="F76">
            <v>50</v>
          </cell>
          <cell r="G76" t="str">
            <v>x</v>
          </cell>
          <cell r="H76" t="e">
            <v>#N/A</v>
          </cell>
          <cell r="I76" t="str">
            <v/>
          </cell>
        </row>
        <row r="77">
          <cell r="A77" t="str">
            <v>B22500C</v>
          </cell>
          <cell r="C77" t="str">
            <v>Boulon 22x500/150 chẻ đuôi cá + 2 long đền vuông D24-50x50x3/Zn</v>
          </cell>
          <cell r="D77" t="str">
            <v>bộ</v>
          </cell>
          <cell r="E77" t="str">
            <v>B2</v>
          </cell>
          <cell r="F77">
            <v>50</v>
          </cell>
          <cell r="G77" t="str">
            <v>x</v>
          </cell>
          <cell r="H77" t="e">
            <v>#N/A</v>
          </cell>
          <cell r="I77" t="str">
            <v/>
          </cell>
        </row>
        <row r="78">
          <cell r="A78" t="str">
            <v>B30800</v>
          </cell>
          <cell r="C78" t="str">
            <v>Boulon 30x800+ 2 long đền vuông D18-50x50x3/Zn</v>
          </cell>
          <cell r="D78" t="str">
            <v>bộ</v>
          </cell>
          <cell r="E78" t="str">
            <v>B3</v>
          </cell>
          <cell r="F78">
            <v>50</v>
          </cell>
          <cell r="G78" t="str">
            <v>x</v>
          </cell>
          <cell r="H78" t="e">
            <v>#N/A</v>
          </cell>
          <cell r="I78" t="str">
            <v/>
          </cell>
        </row>
        <row r="79">
          <cell r="A79" t="str">
            <v>B301000</v>
          </cell>
          <cell r="C79" t="str">
            <v>Boulon 30x1000+ 2 long đền vuông D18-50x50x3/Zn</v>
          </cell>
          <cell r="D79" t="str">
            <v>bộ</v>
          </cell>
          <cell r="E79" t="str">
            <v>B3</v>
          </cell>
          <cell r="F79">
            <v>50</v>
          </cell>
          <cell r="G79" t="str">
            <v>x</v>
          </cell>
          <cell r="H79" t="e">
            <v>#N/A</v>
          </cell>
          <cell r="I79" t="str">
            <v/>
          </cell>
        </row>
        <row r="80">
          <cell r="A80" t="str">
            <v>BM16230</v>
          </cell>
          <cell r="C80" t="str">
            <v>Boulon mắt 16x230+ 2 long đền vuông D18-50x50x3/Zn</v>
          </cell>
          <cell r="D80" t="str">
            <v>bộ</v>
          </cell>
          <cell r="E80" t="str">
            <v>BM</v>
          </cell>
          <cell r="F80">
            <v>50</v>
          </cell>
          <cell r="G80" t="str">
            <v>x</v>
          </cell>
          <cell r="H80" t="e">
            <v>#N/A</v>
          </cell>
          <cell r="I80" t="str">
            <v/>
          </cell>
        </row>
        <row r="81">
          <cell r="A81" t="str">
            <v>BM16250</v>
          </cell>
          <cell r="C81" t="str">
            <v>Boulon mắt 16x250+ 2 long đền vuông D18-50x50x3/Zn</v>
          </cell>
          <cell r="D81" t="str">
            <v>bộ</v>
          </cell>
          <cell r="E81" t="str">
            <v>BM</v>
          </cell>
          <cell r="F81">
            <v>50</v>
          </cell>
          <cell r="G81" t="str">
            <v>x</v>
          </cell>
          <cell r="H81">
            <v>1</v>
          </cell>
          <cell r="I81" t="str">
            <v/>
          </cell>
        </row>
        <row r="82">
          <cell r="A82" t="str">
            <v>BM16300</v>
          </cell>
          <cell r="C82" t="str">
            <v>Boulon mắt 16x300+ 2 long đền vuông D18-50x50x3/Zn</v>
          </cell>
          <cell r="D82" t="str">
            <v>bộ</v>
          </cell>
          <cell r="E82" t="str">
            <v>BM</v>
          </cell>
          <cell r="F82">
            <v>50</v>
          </cell>
          <cell r="G82" t="str">
            <v>x</v>
          </cell>
          <cell r="H82">
            <v>1</v>
          </cell>
          <cell r="I82">
            <v>318500</v>
          </cell>
        </row>
        <row r="83">
          <cell r="A83" t="str">
            <v>BMOC16250</v>
          </cell>
          <cell r="C83" t="str">
            <v>Boulon móc 16x250+ long đền vuông D18-50x50x3/Zn</v>
          </cell>
          <cell r="D83" t="str">
            <v>bộ</v>
          </cell>
          <cell r="E83" t="str">
            <v>BM</v>
          </cell>
          <cell r="F83">
            <v>50</v>
          </cell>
          <cell r="G83" t="str">
            <v>x</v>
          </cell>
          <cell r="H83">
            <v>0</v>
          </cell>
          <cell r="I83" t="str">
            <v/>
          </cell>
        </row>
        <row r="84">
          <cell r="A84" t="str">
            <v>BMOC16300</v>
          </cell>
          <cell r="C84" t="str">
            <v>Boulon móc 16x300+ long đền vuông D18-50x50x3/Zn</v>
          </cell>
          <cell r="D84" t="str">
            <v>bộ</v>
          </cell>
          <cell r="E84" t="str">
            <v>BM</v>
          </cell>
          <cell r="F84">
            <v>50</v>
          </cell>
          <cell r="G84" t="str">
            <v>x</v>
          </cell>
          <cell r="H84">
            <v>0</v>
          </cell>
          <cell r="I84">
            <v>2032800</v>
          </cell>
        </row>
        <row r="85">
          <cell r="A85" t="str">
            <v>BulonVRS + ĐO</v>
          </cell>
          <cell r="C85" t="str">
            <v>Boulon 16x500VRS + đai ốc mắt + 2 long đền vuông D18-50x50x3/Zn</v>
          </cell>
          <cell r="D85" t="str">
            <v>bộ</v>
          </cell>
          <cell r="E85" t="str">
            <v>Bu</v>
          </cell>
          <cell r="F85">
            <v>50</v>
          </cell>
          <cell r="G85" t="str">
            <v>x</v>
          </cell>
          <cell r="H85">
            <v>0</v>
          </cell>
          <cell r="I85" t="str">
            <v/>
          </cell>
        </row>
        <row r="86">
          <cell r="A86" t="str">
            <v>LD tron</v>
          </cell>
          <cell r="C86" t="str">
            <v>Long đền tròn 12-14-16-18</v>
          </cell>
          <cell r="D86" t="str">
            <v>cái</v>
          </cell>
          <cell r="E86" t="str">
            <v>LD</v>
          </cell>
          <cell r="F86">
            <v>50</v>
          </cell>
          <cell r="G86" t="str">
            <v>x</v>
          </cell>
          <cell r="H86" t="e">
            <v>#N/A</v>
          </cell>
          <cell r="I86" t="str">
            <v/>
          </cell>
        </row>
        <row r="87">
          <cell r="A87" t="str">
            <v>LD 40</v>
          </cell>
          <cell r="C87" t="str">
            <v>Long đền vuông 14-22 (50x50x3)</v>
          </cell>
          <cell r="D87" t="str">
            <v>cái</v>
          </cell>
          <cell r="E87" t="str">
            <v>LD</v>
          </cell>
          <cell r="F87">
            <v>50</v>
          </cell>
          <cell r="G87" t="str">
            <v>x</v>
          </cell>
          <cell r="H87" t="e">
            <v>#N/A</v>
          </cell>
          <cell r="I87" t="str">
            <v/>
          </cell>
        </row>
        <row r="88">
          <cell r="A88" t="str">
            <v>LD 60</v>
          </cell>
          <cell r="C88" t="str">
            <v>Long đền vuông 18-24 (60x60x6)</v>
          </cell>
          <cell r="D88" t="str">
            <v>cái</v>
          </cell>
          <cell r="E88" t="str">
            <v>LD</v>
          </cell>
          <cell r="F88">
            <v>50</v>
          </cell>
          <cell r="G88" t="str">
            <v>x</v>
          </cell>
          <cell r="H88" t="e">
            <v>#N/A</v>
          </cell>
          <cell r="I88" t="str">
            <v/>
          </cell>
        </row>
        <row r="89">
          <cell r="A89" t="str">
            <v>BATLI</v>
          </cell>
          <cell r="C89" t="str">
            <v>Bass LI bắt FCO</v>
          </cell>
          <cell r="D89" t="str">
            <v>Bộ</v>
          </cell>
          <cell r="E89" t="str">
            <v>BA</v>
          </cell>
          <cell r="F89">
            <v>50</v>
          </cell>
          <cell r="G89" t="str">
            <v>x</v>
          </cell>
          <cell r="H89">
            <v>0</v>
          </cell>
          <cell r="I89" t="str">
            <v/>
          </cell>
        </row>
        <row r="90">
          <cell r="A90" t="str">
            <v>BATLIA</v>
          </cell>
          <cell r="C90" t="str">
            <v>Bass LI bắt LA</v>
          </cell>
          <cell r="D90" t="str">
            <v>Bộ</v>
          </cell>
          <cell r="E90" t="str">
            <v>BA</v>
          </cell>
          <cell r="F90">
            <v>50</v>
          </cell>
          <cell r="G90" t="str">
            <v>x</v>
          </cell>
          <cell r="H90">
            <v>0</v>
          </cell>
          <cell r="I90" t="str">
            <v/>
          </cell>
        </row>
        <row r="91">
          <cell r="A91" t="str">
            <v>BATLL</v>
          </cell>
          <cell r="C91" t="str">
            <v>Bass LL bắt FCO và LA</v>
          </cell>
          <cell r="D91" t="str">
            <v>bộ</v>
          </cell>
          <cell r="E91" t="str">
            <v>BA</v>
          </cell>
          <cell r="F91">
            <v>50</v>
          </cell>
          <cell r="G91" t="str">
            <v>x</v>
          </cell>
          <cell r="H91" t="str">
            <v>bộ</v>
          </cell>
          <cell r="I91" t="str">
            <v/>
          </cell>
        </row>
        <row r="92">
          <cell r="A92" t="str">
            <v>CT25</v>
          </cell>
          <cell r="B92" t="str">
            <v>04.5142</v>
          </cell>
          <cell r="C92" t="str">
            <v>Cừ tràm 2,5m</v>
          </cell>
          <cell r="D92" t="str">
            <v>cây</v>
          </cell>
          <cell r="E92" t="str">
            <v>CT</v>
          </cell>
          <cell r="F92">
            <v>50</v>
          </cell>
          <cell r="G92" t="str">
            <v>x</v>
          </cell>
          <cell r="H92">
            <v>36</v>
          </cell>
          <cell r="I92" t="str">
            <v/>
          </cell>
        </row>
        <row r="93">
          <cell r="A93" t="str">
            <v>CT3</v>
          </cell>
          <cell r="B93" t="str">
            <v>04.5142</v>
          </cell>
          <cell r="C93" t="str">
            <v>Cừ tràm 3m</v>
          </cell>
          <cell r="D93" t="str">
            <v>cây</v>
          </cell>
          <cell r="E93" t="str">
            <v>CT</v>
          </cell>
          <cell r="F93">
            <v>50</v>
          </cell>
          <cell r="G93" t="str">
            <v>x</v>
          </cell>
          <cell r="H93" t="e">
            <v>#N/A</v>
          </cell>
          <cell r="I93" t="str">
            <v/>
          </cell>
        </row>
        <row r="94">
          <cell r="A94" t="str">
            <v>cong 1</v>
          </cell>
          <cell r="B94" t="str">
            <v>04.5142</v>
          </cell>
          <cell r="C94" t="str">
            <v>Cong D1000x1000mm</v>
          </cell>
          <cell r="D94" t="str">
            <v>cái</v>
          </cell>
          <cell r="E94" t="str">
            <v>co</v>
          </cell>
          <cell r="F94">
            <v>50</v>
          </cell>
          <cell r="G94" t="str">
            <v>x</v>
          </cell>
          <cell r="H94">
            <v>2</v>
          </cell>
          <cell r="I94" t="str">
            <v/>
          </cell>
        </row>
        <row r="95">
          <cell r="A95" t="str">
            <v>cong 2</v>
          </cell>
          <cell r="B95" t="str">
            <v>04.5142</v>
          </cell>
          <cell r="C95" t="str">
            <v>Cong D1000x400mm</v>
          </cell>
          <cell r="D95" t="str">
            <v>cái</v>
          </cell>
          <cell r="E95" t="str">
            <v>co</v>
          </cell>
          <cell r="F95">
            <v>50</v>
          </cell>
          <cell r="G95" t="str">
            <v>x</v>
          </cell>
          <cell r="H95">
            <v>1</v>
          </cell>
          <cell r="I95" t="str">
            <v/>
          </cell>
        </row>
        <row r="96">
          <cell r="A96" t="str">
            <v>CT5</v>
          </cell>
          <cell r="B96" t="str">
            <v>04.5142</v>
          </cell>
          <cell r="C96" t="str">
            <v>Cừ tràm 5m</v>
          </cell>
          <cell r="D96" t="str">
            <v>cây</v>
          </cell>
          <cell r="E96" t="str">
            <v>CT</v>
          </cell>
          <cell r="F96">
            <v>50</v>
          </cell>
          <cell r="G96" t="str">
            <v>x</v>
          </cell>
          <cell r="H96">
            <v>42</v>
          </cell>
          <cell r="I96" t="str">
            <v/>
          </cell>
        </row>
        <row r="97">
          <cell r="A97" t="str">
            <v>MongTB</v>
          </cell>
          <cell r="C97" t="str">
            <v>Móng đặt tủ bù (0,2x0,2x0,4)x4 móng</v>
          </cell>
          <cell r="D97" t="str">
            <v>Trọn bộ</v>
          </cell>
          <cell r="E97" t="str">
            <v>Mo</v>
          </cell>
          <cell r="F97">
            <v>50</v>
          </cell>
          <cell r="G97" t="str">
            <v>x</v>
          </cell>
          <cell r="H97" t="str">
            <v>Trọn bộ</v>
          </cell>
          <cell r="I97" t="str">
            <v/>
          </cell>
        </row>
        <row r="98">
          <cell r="A98" t="str">
            <v>M11</v>
          </cell>
          <cell r="C98" t="str">
            <v>Cáp đồng trần M11mm2</v>
          </cell>
          <cell r="D98" t="str">
            <v>kg</v>
          </cell>
          <cell r="E98" t="str">
            <v>M1</v>
          </cell>
          <cell r="F98">
            <v>12</v>
          </cell>
          <cell r="G98" t="str">
            <v>x</v>
          </cell>
          <cell r="H98" t="e">
            <v>#N/A</v>
          </cell>
          <cell r="I98" t="str">
            <v/>
          </cell>
        </row>
        <row r="99">
          <cell r="A99" t="str">
            <v>M22</v>
          </cell>
          <cell r="C99" t="str">
            <v>Cáp đồng trần M22mm2</v>
          </cell>
          <cell r="D99" t="str">
            <v>kg</v>
          </cell>
          <cell r="E99" t="str">
            <v>M2</v>
          </cell>
          <cell r="F99">
            <v>12</v>
          </cell>
          <cell r="G99" t="str">
            <v>x</v>
          </cell>
          <cell r="H99" t="e">
            <v>#N/A</v>
          </cell>
          <cell r="I99" t="str">
            <v/>
          </cell>
        </row>
        <row r="100">
          <cell r="A100" t="str">
            <v>M25</v>
          </cell>
          <cell r="C100" t="str">
            <v>Cáp đồng trần M25mm2</v>
          </cell>
          <cell r="D100" t="str">
            <v>kg</v>
          </cell>
          <cell r="E100" t="str">
            <v>M2</v>
          </cell>
          <cell r="F100">
            <v>12</v>
          </cell>
          <cell r="G100" t="str">
            <v>x</v>
          </cell>
          <cell r="H100">
            <v>3.36</v>
          </cell>
          <cell r="I100">
            <v>0</v>
          </cell>
        </row>
        <row r="101">
          <cell r="A101" t="str">
            <v>M38</v>
          </cell>
          <cell r="C101" t="str">
            <v>Cáp đồng trần M38mm2</v>
          </cell>
          <cell r="D101" t="str">
            <v>kg</v>
          </cell>
          <cell r="E101" t="str">
            <v>M3</v>
          </cell>
          <cell r="F101">
            <v>12</v>
          </cell>
          <cell r="G101" t="str">
            <v>x</v>
          </cell>
          <cell r="H101">
            <v>0</v>
          </cell>
          <cell r="I101" t="str">
            <v/>
          </cell>
        </row>
        <row r="102">
          <cell r="A102" t="str">
            <v>MTBU</v>
          </cell>
          <cell r="C102" t="str">
            <v>Bộ móng tủ bù 0,2x0,2x0,4x4móng</v>
          </cell>
          <cell r="D102" t="str">
            <v>trọn bộ</v>
          </cell>
          <cell r="E102" t="str">
            <v>MT</v>
          </cell>
          <cell r="F102">
            <v>50</v>
          </cell>
          <cell r="G102" t="str">
            <v>x</v>
          </cell>
          <cell r="H102" t="str">
            <v>trọn bộ</v>
          </cell>
          <cell r="I102" t="str">
            <v/>
          </cell>
        </row>
        <row r="103">
          <cell r="A103" t="str">
            <v>M50</v>
          </cell>
          <cell r="C103" t="str">
            <v>Cáp đồng trần M50mm2</v>
          </cell>
          <cell r="D103" t="str">
            <v>kg</v>
          </cell>
          <cell r="E103" t="str">
            <v>M5</v>
          </cell>
          <cell r="F103">
            <v>12</v>
          </cell>
          <cell r="G103" t="str">
            <v>x</v>
          </cell>
          <cell r="H103" t="e">
            <v>#N/A</v>
          </cell>
          <cell r="I103" t="str">
            <v/>
          </cell>
        </row>
        <row r="104">
          <cell r="A104" t="str">
            <v>XLPE22</v>
          </cell>
          <cell r="C104" t="str">
            <v>Cáp 24KV C/XLPE/PVC 22mm2</v>
          </cell>
          <cell r="D104" t="str">
            <v>mét</v>
          </cell>
          <cell r="E104" t="str">
            <v>XL</v>
          </cell>
          <cell r="F104">
            <v>10</v>
          </cell>
          <cell r="G104" t="str">
            <v>x</v>
          </cell>
          <cell r="H104" t="e">
            <v>#N/A</v>
          </cell>
          <cell r="I104" t="str">
            <v/>
          </cell>
        </row>
        <row r="105">
          <cell r="A105" t="str">
            <v>XLPE25</v>
          </cell>
          <cell r="C105" t="str">
            <v>Cáp 24KV C/XLPE/PVC 25mm2</v>
          </cell>
          <cell r="D105" t="str">
            <v>mét</v>
          </cell>
          <cell r="E105" t="str">
            <v>XL</v>
          </cell>
          <cell r="F105">
            <v>10</v>
          </cell>
          <cell r="G105" t="str">
            <v>x</v>
          </cell>
          <cell r="H105">
            <v>0</v>
          </cell>
          <cell r="I105">
            <v>0</v>
          </cell>
        </row>
        <row r="106">
          <cell r="A106" t="str">
            <v>XLPE35</v>
          </cell>
          <cell r="C106" t="str">
            <v>Cáp 24KV C/XLPE/PVC 35mm2</v>
          </cell>
          <cell r="D106" t="str">
            <v>mét</v>
          </cell>
          <cell r="E106" t="str">
            <v>XL</v>
          </cell>
          <cell r="F106">
            <v>10</v>
          </cell>
          <cell r="G106" t="str">
            <v>x</v>
          </cell>
          <cell r="H106" t="e">
            <v>#N/A</v>
          </cell>
          <cell r="I106" t="str">
            <v/>
          </cell>
        </row>
        <row r="107">
          <cell r="A107" t="str">
            <v>XLPE50</v>
          </cell>
          <cell r="C107" t="str">
            <v>Cáp 24KV C/XLPE/PVC 50mm2</v>
          </cell>
          <cell r="D107" t="str">
            <v>mét</v>
          </cell>
          <cell r="E107" t="str">
            <v>XL</v>
          </cell>
          <cell r="F107">
            <v>10</v>
          </cell>
          <cell r="G107" t="str">
            <v>x</v>
          </cell>
          <cell r="H107">
            <v>0</v>
          </cell>
          <cell r="I107" t="str">
            <v/>
          </cell>
        </row>
        <row r="108">
          <cell r="A108" t="str">
            <v>XLPE70</v>
          </cell>
          <cell r="C108" t="str">
            <v>Cáp 24KV C/XLPE/PVC 70mm2</v>
          </cell>
          <cell r="D108" t="str">
            <v>mét</v>
          </cell>
          <cell r="E108" t="str">
            <v>XL</v>
          </cell>
          <cell r="F108">
            <v>10</v>
          </cell>
          <cell r="G108" t="str">
            <v>x</v>
          </cell>
          <cell r="H108" t="e">
            <v>#N/A</v>
          </cell>
          <cell r="I108" t="str">
            <v/>
          </cell>
        </row>
        <row r="109">
          <cell r="A109" t="str">
            <v>XLPE95</v>
          </cell>
          <cell r="C109" t="str">
            <v>Cáp 24KV C/XLPE/PVC 95mm2</v>
          </cell>
          <cell r="D109" t="str">
            <v>mét</v>
          </cell>
          <cell r="E109" t="str">
            <v>XL</v>
          </cell>
          <cell r="F109">
            <v>10</v>
          </cell>
          <cell r="G109" t="str">
            <v>x</v>
          </cell>
          <cell r="H109" t="e">
            <v>#N/A</v>
          </cell>
          <cell r="I109" t="str">
            <v/>
          </cell>
        </row>
        <row r="110">
          <cell r="A110" t="str">
            <v>XLPE120</v>
          </cell>
          <cell r="C110" t="str">
            <v>Cáp 24KV C/XLPE/PVC 120mm2</v>
          </cell>
          <cell r="D110" t="str">
            <v>mét</v>
          </cell>
          <cell r="E110" t="str">
            <v>XL</v>
          </cell>
          <cell r="F110">
            <v>10</v>
          </cell>
          <cell r="G110" t="str">
            <v>x</v>
          </cell>
          <cell r="H110" t="e">
            <v>#N/A</v>
          </cell>
          <cell r="I110" t="str">
            <v/>
          </cell>
        </row>
        <row r="111">
          <cell r="A111" t="str">
            <v>XLPE150</v>
          </cell>
          <cell r="C111" t="str">
            <v>Cáp 24KV C/XLPE/PVC 150mm2</v>
          </cell>
          <cell r="D111" t="str">
            <v>mét</v>
          </cell>
          <cell r="E111" t="str">
            <v>XL</v>
          </cell>
          <cell r="F111">
            <v>10</v>
          </cell>
          <cell r="G111" t="str">
            <v>x</v>
          </cell>
          <cell r="H111" t="e">
            <v>#N/A</v>
          </cell>
          <cell r="I111">
            <v>0</v>
          </cell>
        </row>
        <row r="112">
          <cell r="A112" t="str">
            <v>XLPE185</v>
          </cell>
          <cell r="C112" t="str">
            <v>Cáp 24KV C/XLPE/PVC 185mm2</v>
          </cell>
          <cell r="D112" t="str">
            <v>mét</v>
          </cell>
          <cell r="E112" t="str">
            <v>XL</v>
          </cell>
          <cell r="F112">
            <v>10</v>
          </cell>
          <cell r="G112" t="str">
            <v>x</v>
          </cell>
          <cell r="H112" t="e">
            <v>#N/A</v>
          </cell>
          <cell r="I112" t="str">
            <v/>
          </cell>
        </row>
        <row r="113">
          <cell r="A113" t="str">
            <v>XLPE240</v>
          </cell>
          <cell r="C113" t="str">
            <v>Cáp 24KV C/XLPE/PVC 240mm2</v>
          </cell>
          <cell r="D113" t="str">
            <v>mét</v>
          </cell>
          <cell r="E113" t="str">
            <v>XL</v>
          </cell>
          <cell r="F113">
            <v>10</v>
          </cell>
          <cell r="G113" t="str">
            <v>x</v>
          </cell>
          <cell r="H113" t="e">
            <v>#N/A</v>
          </cell>
          <cell r="I113" t="str">
            <v/>
          </cell>
        </row>
        <row r="114">
          <cell r="A114" t="str">
            <v>XLPE250</v>
          </cell>
          <cell r="C114" t="str">
            <v>Cáp 24KV C/XLPE/PVC 250mm2</v>
          </cell>
          <cell r="D114" t="str">
            <v>mét</v>
          </cell>
          <cell r="E114" t="str">
            <v>XL</v>
          </cell>
          <cell r="F114">
            <v>10</v>
          </cell>
          <cell r="G114" t="str">
            <v>x</v>
          </cell>
          <cell r="H114" t="e">
            <v>#N/A</v>
          </cell>
          <cell r="I114" t="str">
            <v/>
          </cell>
        </row>
        <row r="115">
          <cell r="A115" t="str">
            <v>XLPE25A</v>
          </cell>
          <cell r="C115" t="str">
            <v>Cáp 24KV A/XLPE/PVC 25mm2</v>
          </cell>
          <cell r="D115" t="str">
            <v>mét</v>
          </cell>
          <cell r="E115" t="str">
            <v>XL</v>
          </cell>
          <cell r="F115">
            <v>15</v>
          </cell>
          <cell r="G115" t="str">
            <v>x</v>
          </cell>
          <cell r="H115" t="e">
            <v>#N/A</v>
          </cell>
          <cell r="I115" t="str">
            <v/>
          </cell>
        </row>
        <row r="116">
          <cell r="A116" t="str">
            <v>XLPE35A</v>
          </cell>
          <cell r="C116" t="str">
            <v>Cáp 24KV A/XLPE/PVC 35mm2</v>
          </cell>
          <cell r="D116" t="str">
            <v>mét</v>
          </cell>
          <cell r="E116" t="str">
            <v>XL</v>
          </cell>
          <cell r="F116">
            <v>15</v>
          </cell>
          <cell r="G116" t="str">
            <v>x</v>
          </cell>
          <cell r="H116" t="e">
            <v>#N/A</v>
          </cell>
          <cell r="I116" t="str">
            <v/>
          </cell>
        </row>
        <row r="117">
          <cell r="A117" t="str">
            <v>XLPE50A</v>
          </cell>
          <cell r="C117" t="str">
            <v>Cáp 24KV A/XLPE/PVC 50mm2</v>
          </cell>
          <cell r="D117" t="str">
            <v>mét</v>
          </cell>
          <cell r="E117" t="str">
            <v>XL</v>
          </cell>
          <cell r="F117">
            <v>15</v>
          </cell>
          <cell r="G117" t="str">
            <v>x</v>
          </cell>
          <cell r="H117">
            <v>0</v>
          </cell>
          <cell r="I117" t="str">
            <v/>
          </cell>
        </row>
        <row r="118">
          <cell r="A118" t="str">
            <v>XLPE70A</v>
          </cell>
          <cell r="C118" t="str">
            <v>Cáp 24KV A/XLPE/PVC 70mm2</v>
          </cell>
          <cell r="D118" t="str">
            <v>mét</v>
          </cell>
          <cell r="E118" t="str">
            <v>XL</v>
          </cell>
          <cell r="F118">
            <v>15</v>
          </cell>
          <cell r="G118" t="str">
            <v>x</v>
          </cell>
          <cell r="H118">
            <v>0</v>
          </cell>
          <cell r="I118" t="str">
            <v/>
          </cell>
        </row>
        <row r="119">
          <cell r="A119" t="str">
            <v>XLPE95A</v>
          </cell>
          <cell r="C119" t="str">
            <v>Cáp 24KV A/XLPE/PVC 95mm2</v>
          </cell>
          <cell r="D119" t="str">
            <v>mét</v>
          </cell>
          <cell r="E119" t="str">
            <v>XL</v>
          </cell>
          <cell r="F119">
            <v>15</v>
          </cell>
          <cell r="G119" t="str">
            <v>x</v>
          </cell>
          <cell r="H119">
            <v>0</v>
          </cell>
          <cell r="I119" t="str">
            <v/>
          </cell>
        </row>
        <row r="120">
          <cell r="A120" t="str">
            <v>XLPE120A</v>
          </cell>
          <cell r="C120" t="str">
            <v>Cáp 24KV A/XLPE/PVC 120mm2</v>
          </cell>
          <cell r="D120" t="str">
            <v>mét</v>
          </cell>
          <cell r="E120" t="str">
            <v>XL</v>
          </cell>
          <cell r="F120">
            <v>15</v>
          </cell>
          <cell r="G120" t="str">
            <v>x</v>
          </cell>
          <cell r="H120">
            <v>0</v>
          </cell>
          <cell r="I120" t="str">
            <v/>
          </cell>
        </row>
        <row r="121">
          <cell r="A121" t="str">
            <v>XLPE150A</v>
          </cell>
          <cell r="C121" t="str">
            <v>Cáp 24KV A/XLPE/PVC 150mm2</v>
          </cell>
          <cell r="D121" t="str">
            <v>mét</v>
          </cell>
          <cell r="E121" t="str">
            <v>XL</v>
          </cell>
          <cell r="F121">
            <v>15</v>
          </cell>
          <cell r="G121" t="str">
            <v>x</v>
          </cell>
          <cell r="H121">
            <v>0</v>
          </cell>
          <cell r="I121" t="str">
            <v/>
          </cell>
        </row>
        <row r="122">
          <cell r="A122" t="str">
            <v>XLPE185A</v>
          </cell>
          <cell r="C122" t="str">
            <v>Cáp 24KV A/XLPE/PVC 185mm2</v>
          </cell>
          <cell r="D122" t="str">
            <v>mét</v>
          </cell>
          <cell r="E122" t="str">
            <v>XL</v>
          </cell>
          <cell r="F122">
            <v>15</v>
          </cell>
          <cell r="G122" t="str">
            <v>x</v>
          </cell>
          <cell r="H122">
            <v>0</v>
          </cell>
          <cell r="I122">
            <v>0</v>
          </cell>
        </row>
        <row r="123">
          <cell r="A123" t="str">
            <v>XLPE240A</v>
          </cell>
          <cell r="C123" t="str">
            <v>Cáp 24KV A/XLPE/PVC 240mm2</v>
          </cell>
          <cell r="D123" t="str">
            <v>mét</v>
          </cell>
          <cell r="E123" t="str">
            <v>XL</v>
          </cell>
          <cell r="F123">
            <v>15</v>
          </cell>
          <cell r="G123" t="str">
            <v>x</v>
          </cell>
          <cell r="H123">
            <v>0</v>
          </cell>
          <cell r="I123" t="str">
            <v/>
          </cell>
        </row>
        <row r="124">
          <cell r="A124" t="str">
            <v>XLPE211HT</v>
          </cell>
          <cell r="C124" t="str">
            <v>Cáp C/XLPE/PVC -0.6/1kV-2x11mm2</v>
          </cell>
          <cell r="D124" t="str">
            <v>mét</v>
          </cell>
          <cell r="E124" t="str">
            <v>XL</v>
          </cell>
          <cell r="F124">
            <v>14</v>
          </cell>
          <cell r="G124" t="str">
            <v>x</v>
          </cell>
          <cell r="H124" t="e">
            <v>#N/A</v>
          </cell>
          <cell r="I124" t="str">
            <v/>
          </cell>
        </row>
        <row r="125">
          <cell r="A125" t="str">
            <v>XLPE216HT</v>
          </cell>
          <cell r="C125" t="str">
            <v>Cáp C/XLPE/PVC -0.6/1kV-2x16mm2</v>
          </cell>
          <cell r="D125" t="str">
            <v>mét</v>
          </cell>
          <cell r="E125" t="str">
            <v>XL</v>
          </cell>
          <cell r="F125">
            <v>14</v>
          </cell>
          <cell r="G125" t="str">
            <v>x</v>
          </cell>
          <cell r="H125" t="e">
            <v>#N/A</v>
          </cell>
          <cell r="I125" t="str">
            <v/>
          </cell>
        </row>
        <row r="126">
          <cell r="A126" t="str">
            <v>XLPE316HT</v>
          </cell>
          <cell r="C126" t="str">
            <v>Cáp C/XLPE/PVC -0.6/1kV-3x16mm2</v>
          </cell>
          <cell r="D126" t="str">
            <v>mét</v>
          </cell>
          <cell r="E126" t="str">
            <v>XL</v>
          </cell>
          <cell r="F126">
            <v>14</v>
          </cell>
          <cell r="G126" t="str">
            <v>x</v>
          </cell>
          <cell r="H126" t="e">
            <v>#N/A</v>
          </cell>
          <cell r="I126" t="str">
            <v/>
          </cell>
        </row>
        <row r="127">
          <cell r="A127" t="str">
            <v>XLPE350HT</v>
          </cell>
          <cell r="C127" t="str">
            <v>Cáp C/XLPE/PVC -0.6/1kV-3x50mm2</v>
          </cell>
          <cell r="D127" t="str">
            <v>mét</v>
          </cell>
          <cell r="E127" t="str">
            <v>XL</v>
          </cell>
          <cell r="F127">
            <v>14</v>
          </cell>
          <cell r="G127" t="str">
            <v>x</v>
          </cell>
          <cell r="H127" t="e">
            <v>#N/A</v>
          </cell>
          <cell r="I127" t="str">
            <v/>
          </cell>
        </row>
        <row r="128">
          <cell r="A128" t="str">
            <v>XLPE416HT</v>
          </cell>
          <cell r="C128" t="str">
            <v>Cáp C/XLPE/PVC -0.6/1kV-4x16mm2</v>
          </cell>
          <cell r="D128" t="str">
            <v>mét</v>
          </cell>
          <cell r="E128" t="str">
            <v>XL</v>
          </cell>
          <cell r="F128">
            <v>14</v>
          </cell>
          <cell r="G128" t="str">
            <v>x</v>
          </cell>
          <cell r="H128" t="e">
            <v>#N/A</v>
          </cell>
          <cell r="I128" t="str">
            <v/>
          </cell>
        </row>
        <row r="129">
          <cell r="A129" t="str">
            <v>XLPE316+10HT</v>
          </cell>
          <cell r="C129" t="str">
            <v>Cáp C/XLPE/PVC -0.6/1kV-3x16+10mm2</v>
          </cell>
          <cell r="D129" t="str">
            <v>mét</v>
          </cell>
          <cell r="E129" t="str">
            <v>XL</v>
          </cell>
          <cell r="F129">
            <v>14</v>
          </cell>
          <cell r="G129" t="str">
            <v>x</v>
          </cell>
          <cell r="H129" t="e">
            <v>#N/A</v>
          </cell>
          <cell r="I129" t="str">
            <v/>
          </cell>
        </row>
        <row r="130">
          <cell r="A130" t="str">
            <v>XLPE350+35HT</v>
          </cell>
          <cell r="C130" t="str">
            <v>Cáp C/XLPE/PVC -0.6/1kV-3x50+35mm2</v>
          </cell>
          <cell r="D130" t="str">
            <v>mét</v>
          </cell>
          <cell r="E130" t="str">
            <v>XL</v>
          </cell>
          <cell r="F130">
            <v>14</v>
          </cell>
          <cell r="G130" t="str">
            <v>x</v>
          </cell>
          <cell r="H130" t="e">
            <v>#N/A</v>
          </cell>
          <cell r="I130" t="str">
            <v/>
          </cell>
        </row>
        <row r="131">
          <cell r="A131" t="str">
            <v>XLPE370+50HT</v>
          </cell>
          <cell r="C131" t="str">
            <v>Cáp C/XLPE/PVC -0.6/1kV-3x70+50mm2</v>
          </cell>
          <cell r="D131" t="str">
            <v>mét</v>
          </cell>
          <cell r="E131" t="str">
            <v>XL</v>
          </cell>
          <cell r="F131">
            <v>14</v>
          </cell>
          <cell r="G131" t="str">
            <v>x</v>
          </cell>
          <cell r="H131" t="e">
            <v>#N/A</v>
          </cell>
          <cell r="I131" t="str">
            <v/>
          </cell>
        </row>
        <row r="132">
          <cell r="A132" t="str">
            <v>XLPE395+50HT</v>
          </cell>
          <cell r="C132" t="str">
            <v>Cáp C/XLPE/PVC -0.6/1kV-3x95+50mm2</v>
          </cell>
          <cell r="D132" t="str">
            <v>mét</v>
          </cell>
          <cell r="E132" t="str">
            <v>XL</v>
          </cell>
          <cell r="F132">
            <v>14</v>
          </cell>
          <cell r="G132" t="str">
            <v>x</v>
          </cell>
          <cell r="H132" t="e">
            <v>#N/A</v>
          </cell>
          <cell r="I132" t="str">
            <v/>
          </cell>
        </row>
        <row r="133">
          <cell r="A133" t="str">
            <v>XLPE3120+70HT</v>
          </cell>
          <cell r="C133" t="str">
            <v>Cáp C/XLPE/PVC -0.6/1kV-3x120+70mm2</v>
          </cell>
          <cell r="D133" t="str">
            <v>mét</v>
          </cell>
          <cell r="E133" t="str">
            <v>XL</v>
          </cell>
          <cell r="F133">
            <v>14</v>
          </cell>
          <cell r="G133" t="str">
            <v>x</v>
          </cell>
          <cell r="H133" t="e">
            <v>#N/A</v>
          </cell>
          <cell r="I133" t="str">
            <v/>
          </cell>
        </row>
        <row r="134">
          <cell r="A134" t="str">
            <v>XLPE3150+95HT</v>
          </cell>
          <cell r="C134" t="str">
            <v>Cáp C/XLPE/PVC -0.6/1kV-3x150+95mm2</v>
          </cell>
          <cell r="D134" t="str">
            <v>mét</v>
          </cell>
          <cell r="E134" t="str">
            <v>XL</v>
          </cell>
          <cell r="F134">
            <v>14</v>
          </cell>
          <cell r="G134" t="str">
            <v>x</v>
          </cell>
          <cell r="H134" t="e">
            <v>#N/A</v>
          </cell>
          <cell r="I134" t="str">
            <v/>
          </cell>
        </row>
        <row r="135">
          <cell r="A135" t="str">
            <v>XLPE3185+120HT</v>
          </cell>
          <cell r="C135" t="str">
            <v>Cáp C/XLPE/PVC -0.6/1kV-3x185+120mm2</v>
          </cell>
          <cell r="D135" t="str">
            <v>mét</v>
          </cell>
          <cell r="E135" t="str">
            <v>XL</v>
          </cell>
          <cell r="F135">
            <v>14</v>
          </cell>
          <cell r="G135" t="str">
            <v>x</v>
          </cell>
          <cell r="H135" t="e">
            <v>#N/A</v>
          </cell>
          <cell r="I135" t="str">
            <v/>
          </cell>
        </row>
        <row r="136">
          <cell r="A136" t="str">
            <v>XLPE350+35DHT</v>
          </cell>
          <cell r="C136" t="str">
            <v>Cáp C/XLPE/DSTA/PVC -0.6/1kV-3x50+35mm2</v>
          </cell>
          <cell r="D136" t="str">
            <v>mét</v>
          </cell>
          <cell r="E136" t="str">
            <v>XL</v>
          </cell>
          <cell r="F136">
            <v>14</v>
          </cell>
          <cell r="G136" t="str">
            <v>x</v>
          </cell>
          <cell r="H136">
            <v>0</v>
          </cell>
          <cell r="I136" t="str">
            <v/>
          </cell>
        </row>
        <row r="137">
          <cell r="A137" t="str">
            <v>XLPE325D</v>
          </cell>
          <cell r="C137" t="str">
            <v>Cáp 24kV C/XLPE/DSTA/PVC3x25</v>
          </cell>
          <cell r="D137" t="str">
            <v>mét</v>
          </cell>
          <cell r="E137" t="str">
            <v>XL</v>
          </cell>
          <cell r="F137">
            <v>14</v>
          </cell>
          <cell r="G137" t="str">
            <v>x</v>
          </cell>
          <cell r="H137" t="e">
            <v>#N/A</v>
          </cell>
          <cell r="I137" t="str">
            <v/>
          </cell>
        </row>
        <row r="138">
          <cell r="A138" t="str">
            <v>XLPE350D</v>
          </cell>
          <cell r="C138" t="str">
            <v>Cáp 24kV C/XLPE/DSTA/PVC3x50</v>
          </cell>
          <cell r="D138" t="str">
            <v>mét</v>
          </cell>
          <cell r="E138" t="str">
            <v>XL</v>
          </cell>
          <cell r="F138">
            <v>14</v>
          </cell>
          <cell r="G138" t="str">
            <v>x</v>
          </cell>
          <cell r="H138" t="str">
            <v>mét</v>
          </cell>
          <cell r="I138" t="str">
            <v/>
          </cell>
        </row>
        <row r="139">
          <cell r="A139" t="str">
            <v>XLPE370D</v>
          </cell>
          <cell r="C139" t="str">
            <v>Cáp 24kV C/XLPE/DSTA/PVC3x70mm2</v>
          </cell>
          <cell r="D139" t="str">
            <v>mét</v>
          </cell>
          <cell r="E139" t="str">
            <v>XL</v>
          </cell>
          <cell r="F139">
            <v>14</v>
          </cell>
          <cell r="G139" t="str">
            <v>x</v>
          </cell>
          <cell r="H139" t="e">
            <v>#N/A</v>
          </cell>
          <cell r="I139" t="str">
            <v/>
          </cell>
        </row>
        <row r="140">
          <cell r="A140" t="str">
            <v>XLPE395D</v>
          </cell>
          <cell r="C140" t="str">
            <v>Cáp 24kV C/XLPE/DSTA/PVC3x95mm2</v>
          </cell>
          <cell r="D140" t="str">
            <v>mét</v>
          </cell>
          <cell r="E140" t="str">
            <v>XL</v>
          </cell>
          <cell r="F140">
            <v>14</v>
          </cell>
          <cell r="G140" t="str">
            <v>x</v>
          </cell>
          <cell r="H140" t="e">
            <v>#N/A</v>
          </cell>
          <cell r="I140" t="str">
            <v/>
          </cell>
        </row>
        <row r="141">
          <cell r="A141" t="str">
            <v>XLPE3120D</v>
          </cell>
          <cell r="C141" t="str">
            <v>Cáp 24kV C/XLPE/DSTA/PVC3x120mm2</v>
          </cell>
          <cell r="D141" t="str">
            <v>mét</v>
          </cell>
          <cell r="E141" t="str">
            <v>XL</v>
          </cell>
          <cell r="F141">
            <v>14</v>
          </cell>
          <cell r="G141" t="str">
            <v>x</v>
          </cell>
          <cell r="H141" t="e">
            <v>#N/A</v>
          </cell>
          <cell r="I141" t="str">
            <v/>
          </cell>
        </row>
        <row r="142">
          <cell r="A142" t="str">
            <v>XLPE3150D</v>
          </cell>
          <cell r="C142" t="str">
            <v>Cáp 24kV C/XLPE/DSTA/PVC3x150mm2</v>
          </cell>
          <cell r="D142" t="str">
            <v>mét</v>
          </cell>
          <cell r="E142" t="str">
            <v>XL</v>
          </cell>
          <cell r="F142">
            <v>14</v>
          </cell>
          <cell r="G142" t="str">
            <v>x</v>
          </cell>
          <cell r="H142" t="e">
            <v>#N/A</v>
          </cell>
          <cell r="I142" t="str">
            <v/>
          </cell>
        </row>
        <row r="143">
          <cell r="A143" t="str">
            <v>XLPE3185D</v>
          </cell>
          <cell r="C143" t="str">
            <v>Cáp 24kV C/XLPE/DSTA/PVC3x185mm2</v>
          </cell>
          <cell r="D143" t="str">
            <v>mét</v>
          </cell>
          <cell r="E143" t="str">
            <v>XL</v>
          </cell>
          <cell r="F143">
            <v>14</v>
          </cell>
          <cell r="G143" t="str">
            <v>x</v>
          </cell>
          <cell r="H143" t="e">
            <v>#N/A</v>
          </cell>
          <cell r="I143" t="str">
            <v/>
          </cell>
        </row>
        <row r="144">
          <cell r="A144" t="str">
            <v>XLPE3240D</v>
          </cell>
          <cell r="C144" t="str">
            <v>Cáp 24kV C/XLPE/DSTA/PVC3x240mm2</v>
          </cell>
          <cell r="D144" t="str">
            <v>mét</v>
          </cell>
          <cell r="E144" t="str">
            <v>XL</v>
          </cell>
          <cell r="F144">
            <v>14</v>
          </cell>
          <cell r="G144" t="str">
            <v>x</v>
          </cell>
          <cell r="H144" t="e">
            <v>#N/A</v>
          </cell>
          <cell r="I144" t="str">
            <v/>
          </cell>
        </row>
        <row r="145">
          <cell r="A145" t="str">
            <v>XLPE200HT</v>
          </cell>
          <cell r="C145" t="str">
            <v>Cáp 0,6/1KV C/XLPE/PVC 200mm2</v>
          </cell>
          <cell r="D145" t="str">
            <v>mét</v>
          </cell>
          <cell r="E145" t="str">
            <v>XL</v>
          </cell>
          <cell r="F145">
            <v>14</v>
          </cell>
          <cell r="G145" t="str">
            <v>x</v>
          </cell>
          <cell r="H145" t="e">
            <v>#N/A</v>
          </cell>
          <cell r="I145" t="str">
            <v/>
          </cell>
        </row>
        <row r="146">
          <cell r="A146" t="str">
            <v>XLPE240HT</v>
          </cell>
          <cell r="C146" t="str">
            <v>Cáp 0,6/1KV C/XLPE/PVC 240mm2</v>
          </cell>
          <cell r="D146" t="str">
            <v>mét</v>
          </cell>
          <cell r="E146" t="str">
            <v>XL</v>
          </cell>
          <cell r="F146">
            <v>14</v>
          </cell>
          <cell r="G146" t="str">
            <v>x</v>
          </cell>
          <cell r="H146" t="e">
            <v>#N/A</v>
          </cell>
          <cell r="I146" t="str">
            <v/>
          </cell>
        </row>
        <row r="147">
          <cell r="A147" t="str">
            <v>XLPE250HT</v>
          </cell>
          <cell r="C147" t="str">
            <v>Cáp 0,6/1KV C/XLPE/PVC 250mm2</v>
          </cell>
          <cell r="D147" t="str">
            <v>mét</v>
          </cell>
          <cell r="E147" t="str">
            <v>XL</v>
          </cell>
          <cell r="F147">
            <v>14</v>
          </cell>
          <cell r="G147" t="str">
            <v>x</v>
          </cell>
          <cell r="H147" t="str">
            <v>mét</v>
          </cell>
          <cell r="I147" t="str">
            <v/>
          </cell>
        </row>
        <row r="148">
          <cell r="A148" t="str">
            <v>XLPE300HT</v>
          </cell>
          <cell r="C148" t="str">
            <v>Cáp 0,6/1KV C/XLPE/PVC 300mm2</v>
          </cell>
          <cell r="D148" t="str">
            <v>mét</v>
          </cell>
          <cell r="E148" t="str">
            <v>XL</v>
          </cell>
          <cell r="F148">
            <v>14</v>
          </cell>
          <cell r="G148" t="str">
            <v>x</v>
          </cell>
          <cell r="H148" t="e">
            <v>#N/A</v>
          </cell>
          <cell r="I148" t="str">
            <v/>
          </cell>
        </row>
        <row r="149">
          <cell r="A149" t="str">
            <v>ACKP35</v>
          </cell>
          <cell r="C149" t="str">
            <v>Cáp nhôm lõi thép ACKP-35/6,2</v>
          </cell>
          <cell r="D149" t="str">
            <v>kg</v>
          </cell>
          <cell r="E149" t="str">
            <v>AC</v>
          </cell>
          <cell r="F149">
            <v>15</v>
          </cell>
          <cell r="G149" t="str">
            <v>x</v>
          </cell>
          <cell r="H149" t="e">
            <v>#N/A</v>
          </cell>
          <cell r="I149" t="str">
            <v/>
          </cell>
        </row>
        <row r="150">
          <cell r="A150" t="str">
            <v>ACKP50</v>
          </cell>
          <cell r="C150" t="str">
            <v>Cáp nhôm lõi thép ACKP-50/8</v>
          </cell>
          <cell r="D150" t="str">
            <v>kg</v>
          </cell>
          <cell r="E150" t="str">
            <v>AC</v>
          </cell>
          <cell r="F150">
            <v>15</v>
          </cell>
          <cell r="G150" t="str">
            <v>x</v>
          </cell>
          <cell r="H150" t="e">
            <v>#N/A</v>
          </cell>
          <cell r="I150" t="str">
            <v/>
          </cell>
        </row>
        <row r="151">
          <cell r="A151" t="str">
            <v>ACKP70</v>
          </cell>
          <cell r="C151" t="str">
            <v>Cáp nhôm lõi thép ACKP-70/11</v>
          </cell>
          <cell r="D151" t="str">
            <v>kg</v>
          </cell>
          <cell r="E151" t="str">
            <v>AC</v>
          </cell>
          <cell r="F151">
            <v>15</v>
          </cell>
          <cell r="G151" t="str">
            <v>x</v>
          </cell>
          <cell r="H151" t="e">
            <v>#N/A</v>
          </cell>
          <cell r="I151" t="str">
            <v/>
          </cell>
        </row>
        <row r="152">
          <cell r="A152" t="str">
            <v>ACKP95</v>
          </cell>
          <cell r="C152" t="str">
            <v>Cáp nhôm lõi thép ACKP-95/16</v>
          </cell>
          <cell r="D152" t="str">
            <v>kg</v>
          </cell>
          <cell r="E152" t="str">
            <v>AC</v>
          </cell>
          <cell r="F152">
            <v>15</v>
          </cell>
          <cell r="G152" t="str">
            <v>x</v>
          </cell>
          <cell r="H152" t="e">
            <v>#N/A</v>
          </cell>
          <cell r="I152" t="str">
            <v/>
          </cell>
        </row>
        <row r="153">
          <cell r="A153" t="str">
            <v>ACKP120</v>
          </cell>
          <cell r="C153" t="str">
            <v>Cáp nhôm lõi thép ACKP-120/19</v>
          </cell>
          <cell r="D153" t="str">
            <v>kg</v>
          </cell>
          <cell r="E153" t="str">
            <v>AC</v>
          </cell>
          <cell r="F153">
            <v>15</v>
          </cell>
          <cell r="G153" t="str">
            <v>x</v>
          </cell>
          <cell r="H153" t="e">
            <v>#N/A</v>
          </cell>
          <cell r="I153" t="str">
            <v/>
          </cell>
        </row>
        <row r="154">
          <cell r="A154" t="str">
            <v>ACKP150</v>
          </cell>
          <cell r="C154" t="str">
            <v>Cáp nhôm lõi thép ACKP-150/24</v>
          </cell>
          <cell r="D154" t="str">
            <v>kg</v>
          </cell>
          <cell r="E154" t="str">
            <v>AC</v>
          </cell>
          <cell r="F154">
            <v>15</v>
          </cell>
          <cell r="G154" t="str">
            <v>x</v>
          </cell>
          <cell r="H154" t="e">
            <v>#N/A</v>
          </cell>
          <cell r="I154" t="str">
            <v/>
          </cell>
        </row>
        <row r="155">
          <cell r="A155" t="str">
            <v>ACKP185</v>
          </cell>
          <cell r="C155" t="str">
            <v>Cáp nhôm lõi thép ACKP-185/29</v>
          </cell>
          <cell r="D155" t="str">
            <v>kg</v>
          </cell>
          <cell r="E155" t="str">
            <v>AC</v>
          </cell>
          <cell r="F155">
            <v>15</v>
          </cell>
          <cell r="G155" t="str">
            <v>x</v>
          </cell>
          <cell r="H155" t="e">
            <v>#N/A</v>
          </cell>
          <cell r="I155" t="str">
            <v/>
          </cell>
        </row>
        <row r="156">
          <cell r="A156" t="str">
            <v>ACKP240</v>
          </cell>
          <cell r="C156" t="str">
            <v>Cáp nhôm lõi thép ACKP-240/32</v>
          </cell>
          <cell r="D156" t="str">
            <v>kg</v>
          </cell>
          <cell r="E156" t="str">
            <v>AC</v>
          </cell>
          <cell r="F156">
            <v>15</v>
          </cell>
          <cell r="G156" t="str">
            <v>x</v>
          </cell>
          <cell r="H156" t="e">
            <v>#N/A</v>
          </cell>
          <cell r="I156" t="str">
            <v/>
          </cell>
        </row>
        <row r="157">
          <cell r="A157" t="str">
            <v>ACXV150</v>
          </cell>
          <cell r="C157" t="str">
            <v>Cáp nhôm lõi thép bọc 24KV AC/XLPE/PVC150 mm2</v>
          </cell>
          <cell r="D157" t="str">
            <v>mét</v>
          </cell>
          <cell r="E157" t="str">
            <v>AC</v>
          </cell>
          <cell r="F157">
            <v>11</v>
          </cell>
          <cell r="G157" t="str">
            <v>x</v>
          </cell>
          <cell r="H157" t="e">
            <v>#N/A</v>
          </cell>
          <cell r="I157" t="str">
            <v/>
          </cell>
        </row>
        <row r="158">
          <cell r="A158" t="str">
            <v>ACXV50</v>
          </cell>
          <cell r="C158" t="str">
            <v>Cáp 24KV AS/XLPE/PVC 50 mm2</v>
          </cell>
          <cell r="D158" t="str">
            <v>mét</v>
          </cell>
          <cell r="E158" t="str">
            <v>AC</v>
          </cell>
          <cell r="F158">
            <v>11</v>
          </cell>
          <cell r="G158" t="str">
            <v>x</v>
          </cell>
          <cell r="H158">
            <v>0</v>
          </cell>
          <cell r="I158" t="str">
            <v/>
          </cell>
        </row>
        <row r="159">
          <cell r="A159" t="str">
            <v>AC35</v>
          </cell>
          <cell r="C159" t="str">
            <v>Cáp nhôm lõi thép AC-35/6,2</v>
          </cell>
          <cell r="D159" t="str">
            <v>kg</v>
          </cell>
          <cell r="E159" t="str">
            <v>AC</v>
          </cell>
          <cell r="F159">
            <v>15</v>
          </cell>
          <cell r="G159" t="str">
            <v>x</v>
          </cell>
          <cell r="H159" t="e">
            <v>#N/A</v>
          </cell>
          <cell r="I159" t="str">
            <v/>
          </cell>
        </row>
        <row r="160">
          <cell r="A160" t="str">
            <v>AC50</v>
          </cell>
          <cell r="C160" t="str">
            <v>Cáp nhôm lõi thép AC-50/8</v>
          </cell>
          <cell r="D160" t="str">
            <v>kg</v>
          </cell>
          <cell r="E160" t="str">
            <v>AC</v>
          </cell>
          <cell r="F160">
            <v>15</v>
          </cell>
          <cell r="G160" t="str">
            <v>x</v>
          </cell>
          <cell r="H160">
            <v>0</v>
          </cell>
          <cell r="I160" t="str">
            <v/>
          </cell>
        </row>
        <row r="161">
          <cell r="A161" t="str">
            <v>AC70</v>
          </cell>
          <cell r="C161" t="str">
            <v>Cáp nhôm lõi thép AC-70/11</v>
          </cell>
          <cell r="D161" t="str">
            <v>kg</v>
          </cell>
          <cell r="E161" t="str">
            <v>AC</v>
          </cell>
          <cell r="F161">
            <v>15</v>
          </cell>
          <cell r="G161" t="str">
            <v>x</v>
          </cell>
          <cell r="H161">
            <v>0</v>
          </cell>
          <cell r="I161" t="str">
            <v/>
          </cell>
        </row>
        <row r="162">
          <cell r="A162" t="str">
            <v>AC95</v>
          </cell>
          <cell r="C162" t="str">
            <v>Cáp nhôm lõi thép AC-95/16</v>
          </cell>
          <cell r="D162" t="str">
            <v>kg</v>
          </cell>
          <cell r="E162" t="str">
            <v>AC</v>
          </cell>
          <cell r="F162">
            <v>15</v>
          </cell>
          <cell r="G162" t="str">
            <v>x</v>
          </cell>
          <cell r="H162">
            <v>0</v>
          </cell>
          <cell r="I162" t="str">
            <v/>
          </cell>
        </row>
        <row r="163">
          <cell r="A163" t="str">
            <v>AC120</v>
          </cell>
          <cell r="C163" t="str">
            <v>Cáp nhôm lõi thép AC-120/19</v>
          </cell>
          <cell r="D163" t="str">
            <v>kg</v>
          </cell>
          <cell r="E163" t="str">
            <v>AC</v>
          </cell>
          <cell r="F163">
            <v>15</v>
          </cell>
          <cell r="G163" t="str">
            <v>x</v>
          </cell>
          <cell r="H163">
            <v>0</v>
          </cell>
          <cell r="I163">
            <v>0</v>
          </cell>
        </row>
        <row r="164">
          <cell r="A164" t="str">
            <v>AC150</v>
          </cell>
          <cell r="C164" t="str">
            <v>Cáp nhôm lõi thép AC-150/24</v>
          </cell>
          <cell r="D164" t="str">
            <v>kg</v>
          </cell>
          <cell r="E164" t="str">
            <v>AC</v>
          </cell>
          <cell r="F164">
            <v>15</v>
          </cell>
          <cell r="G164" t="str">
            <v>x</v>
          </cell>
          <cell r="H164">
            <v>0</v>
          </cell>
          <cell r="I164" t="str">
            <v/>
          </cell>
        </row>
        <row r="165">
          <cell r="A165" t="str">
            <v>AC185</v>
          </cell>
          <cell r="C165" t="str">
            <v>Cáp nhôm lõi thép AC-185/29</v>
          </cell>
          <cell r="D165" t="str">
            <v>kg</v>
          </cell>
          <cell r="E165" t="str">
            <v>AC</v>
          </cell>
          <cell r="F165">
            <v>15</v>
          </cell>
          <cell r="G165" t="str">
            <v>x</v>
          </cell>
          <cell r="H165">
            <v>0</v>
          </cell>
          <cell r="I165" t="str">
            <v/>
          </cell>
        </row>
        <row r="166">
          <cell r="A166" t="str">
            <v>AC240</v>
          </cell>
          <cell r="C166" t="str">
            <v>Cáp nhôm lõi thép AC-240/39</v>
          </cell>
          <cell r="D166" t="str">
            <v>kg</v>
          </cell>
          <cell r="E166" t="str">
            <v>AC</v>
          </cell>
          <cell r="F166">
            <v>15</v>
          </cell>
          <cell r="G166" t="str">
            <v>x</v>
          </cell>
          <cell r="H166">
            <v>0</v>
          </cell>
          <cell r="I166" t="str">
            <v/>
          </cell>
        </row>
        <row r="167">
          <cell r="A167" t="str">
            <v>av35</v>
          </cell>
          <cell r="C167" t="str">
            <v>Cáp nhôm bọc AV35</v>
          </cell>
          <cell r="D167" t="str">
            <v>mét</v>
          </cell>
          <cell r="E167" t="str">
            <v>av</v>
          </cell>
          <cell r="F167">
            <v>14</v>
          </cell>
          <cell r="G167" t="str">
            <v>x</v>
          </cell>
          <cell r="H167" t="e">
            <v>#N/A</v>
          </cell>
          <cell r="I167" t="str">
            <v/>
          </cell>
        </row>
        <row r="168">
          <cell r="A168" t="str">
            <v>av50</v>
          </cell>
          <cell r="C168" t="str">
            <v>Cáp nhôm bọc AV50</v>
          </cell>
          <cell r="D168" t="str">
            <v>mét</v>
          </cell>
          <cell r="E168" t="str">
            <v>av</v>
          </cell>
          <cell r="F168">
            <v>14</v>
          </cell>
          <cell r="G168" t="str">
            <v>x</v>
          </cell>
          <cell r="H168">
            <v>0</v>
          </cell>
          <cell r="I168" t="str">
            <v/>
          </cell>
        </row>
        <row r="169">
          <cell r="A169" t="str">
            <v>av70</v>
          </cell>
          <cell r="C169" t="str">
            <v>Cáp nhôm bọc AV70</v>
          </cell>
          <cell r="D169" t="str">
            <v>mét</v>
          </cell>
          <cell r="E169" t="str">
            <v>av</v>
          </cell>
          <cell r="F169">
            <v>14</v>
          </cell>
          <cell r="G169" t="str">
            <v>x</v>
          </cell>
          <cell r="H169" t="e">
            <v>#N/A</v>
          </cell>
          <cell r="I169" t="str">
            <v/>
          </cell>
        </row>
        <row r="170">
          <cell r="A170" t="str">
            <v>av95</v>
          </cell>
          <cell r="C170" t="str">
            <v>Cáp nhôm bọc AV95</v>
          </cell>
          <cell r="D170" t="str">
            <v>mét</v>
          </cell>
          <cell r="E170" t="str">
            <v>av</v>
          </cell>
          <cell r="F170">
            <v>14</v>
          </cell>
          <cell r="G170" t="str">
            <v>x</v>
          </cell>
          <cell r="H170">
            <v>0</v>
          </cell>
          <cell r="I170" t="str">
            <v/>
          </cell>
        </row>
        <row r="171">
          <cell r="A171" t="str">
            <v>av120</v>
          </cell>
          <cell r="C171" t="str">
            <v>Cáp nhôm bọc AV120</v>
          </cell>
          <cell r="D171" t="str">
            <v>mét</v>
          </cell>
          <cell r="E171" t="str">
            <v>av</v>
          </cell>
          <cell r="F171">
            <v>14</v>
          </cell>
          <cell r="G171" t="str">
            <v>x</v>
          </cell>
          <cell r="H171" t="e">
            <v>#N/A</v>
          </cell>
          <cell r="I171" t="str">
            <v/>
          </cell>
        </row>
        <row r="172">
          <cell r="A172" t="str">
            <v>av150</v>
          </cell>
          <cell r="C172" t="str">
            <v>Cáp nhôm bọc AV150</v>
          </cell>
          <cell r="D172" t="str">
            <v>mét</v>
          </cell>
          <cell r="E172" t="str">
            <v>av</v>
          </cell>
          <cell r="F172">
            <v>14</v>
          </cell>
          <cell r="G172" t="str">
            <v>x</v>
          </cell>
          <cell r="H172" t="e">
            <v>#N/A</v>
          </cell>
          <cell r="I172" t="str">
            <v/>
          </cell>
        </row>
        <row r="173">
          <cell r="A173" t="str">
            <v>av185</v>
          </cell>
          <cell r="C173" t="str">
            <v>Cáp nhôm bọc AV185</v>
          </cell>
          <cell r="D173" t="str">
            <v>mét</v>
          </cell>
          <cell r="E173" t="str">
            <v>av</v>
          </cell>
          <cell r="F173">
            <v>14</v>
          </cell>
          <cell r="G173" t="str">
            <v>x</v>
          </cell>
          <cell r="H173" t="e">
            <v>#N/A</v>
          </cell>
          <cell r="I173" t="str">
            <v/>
          </cell>
        </row>
        <row r="174">
          <cell r="A174" t="str">
            <v>av240</v>
          </cell>
          <cell r="C174" t="str">
            <v>Cáp nhôm bọc AV240</v>
          </cell>
          <cell r="D174" t="str">
            <v>mét</v>
          </cell>
          <cell r="E174" t="str">
            <v>av</v>
          </cell>
          <cell r="F174">
            <v>14</v>
          </cell>
          <cell r="G174" t="str">
            <v>x</v>
          </cell>
          <cell r="H174" t="e">
            <v>#N/A</v>
          </cell>
          <cell r="I174" t="str">
            <v/>
          </cell>
        </row>
        <row r="175">
          <cell r="A175" t="str">
            <v>av300</v>
          </cell>
          <cell r="C175" t="str">
            <v>Cáp nhôm bọc AV300</v>
          </cell>
          <cell r="D175" t="str">
            <v>mét</v>
          </cell>
          <cell r="E175" t="str">
            <v>av</v>
          </cell>
          <cell r="F175">
            <v>14</v>
          </cell>
          <cell r="G175" t="str">
            <v>x</v>
          </cell>
          <cell r="H175" t="e">
            <v>#N/A</v>
          </cell>
          <cell r="I175" t="str">
            <v/>
          </cell>
        </row>
        <row r="176">
          <cell r="A176" t="str">
            <v>ABC3x50</v>
          </cell>
          <cell r="C176" t="str">
            <v>Cáp nhôm ABC 3x50mm2</v>
          </cell>
          <cell r="D176" t="str">
            <v>mét</v>
          </cell>
          <cell r="E176" t="str">
            <v>AB</v>
          </cell>
          <cell r="F176">
            <v>14</v>
          </cell>
          <cell r="G176" t="str">
            <v>x</v>
          </cell>
          <cell r="H176">
            <v>0</v>
          </cell>
          <cell r="I176" t="str">
            <v/>
          </cell>
        </row>
        <row r="177">
          <cell r="A177" t="str">
            <v>ABC3x70</v>
          </cell>
          <cell r="C177" t="str">
            <v>Cáp nhôm ABC 3x70mm2</v>
          </cell>
          <cell r="D177" t="str">
            <v>mét</v>
          </cell>
          <cell r="E177" t="str">
            <v>AB</v>
          </cell>
          <cell r="F177">
            <v>14</v>
          </cell>
          <cell r="G177" t="str">
            <v>x</v>
          </cell>
          <cell r="H177">
            <v>0</v>
          </cell>
          <cell r="I177" t="str">
            <v/>
          </cell>
        </row>
        <row r="178">
          <cell r="A178" t="str">
            <v>ABC4x50</v>
          </cell>
          <cell r="C178" t="str">
            <v>Cáp nhôm ABC 4x50mm2</v>
          </cell>
          <cell r="D178" t="str">
            <v>mét</v>
          </cell>
          <cell r="E178" t="str">
            <v>AB</v>
          </cell>
          <cell r="F178">
            <v>14</v>
          </cell>
          <cell r="G178" t="str">
            <v>x</v>
          </cell>
          <cell r="H178">
            <v>0</v>
          </cell>
          <cell r="I178" t="str">
            <v/>
          </cell>
        </row>
        <row r="179">
          <cell r="A179" t="str">
            <v>ABC4x70</v>
          </cell>
          <cell r="C179" t="str">
            <v>Cáp nhôm ABC 4x70mm2</v>
          </cell>
          <cell r="D179" t="str">
            <v>mét</v>
          </cell>
          <cell r="E179" t="str">
            <v>AB</v>
          </cell>
          <cell r="F179">
            <v>14</v>
          </cell>
          <cell r="G179" t="str">
            <v>x</v>
          </cell>
          <cell r="H179" t="e">
            <v>#N/A</v>
          </cell>
          <cell r="I179" t="str">
            <v/>
          </cell>
        </row>
        <row r="180">
          <cell r="A180" t="str">
            <v>ABC3x95</v>
          </cell>
          <cell r="C180" t="str">
            <v>Cáp nhôm ABC 3x95mm2</v>
          </cell>
          <cell r="D180" t="str">
            <v>mét</v>
          </cell>
          <cell r="E180" t="str">
            <v>AB</v>
          </cell>
          <cell r="F180">
            <v>14</v>
          </cell>
          <cell r="G180" t="str">
            <v>x</v>
          </cell>
          <cell r="H180">
            <v>0</v>
          </cell>
          <cell r="I180" t="str">
            <v/>
          </cell>
        </row>
        <row r="181">
          <cell r="A181" t="str">
            <v>ABC4x95</v>
          </cell>
          <cell r="C181" t="str">
            <v>Cáp nhôm ABC 4x95mm2</v>
          </cell>
          <cell r="D181" t="str">
            <v>mét</v>
          </cell>
          <cell r="E181" t="str">
            <v>AB</v>
          </cell>
          <cell r="F181">
            <v>14</v>
          </cell>
          <cell r="G181" t="str">
            <v>x</v>
          </cell>
          <cell r="H181">
            <v>0</v>
          </cell>
          <cell r="I181" t="str">
            <v/>
          </cell>
        </row>
        <row r="182">
          <cell r="A182" t="str">
            <v>ABC4x120</v>
          </cell>
          <cell r="C182" t="str">
            <v>Cáp nhôm ABC 4x120mm2</v>
          </cell>
          <cell r="D182" t="str">
            <v>mét</v>
          </cell>
          <cell r="E182" t="str">
            <v>AB</v>
          </cell>
          <cell r="F182">
            <v>14</v>
          </cell>
          <cell r="G182" t="str">
            <v>x</v>
          </cell>
          <cell r="H182" t="e">
            <v>#N/A</v>
          </cell>
          <cell r="I182" t="str">
            <v/>
          </cell>
        </row>
        <row r="183">
          <cell r="A183" t="str">
            <v>ABC4x150</v>
          </cell>
          <cell r="C183" t="str">
            <v>Cáp nhôm ABC 4x150mm2</v>
          </cell>
          <cell r="D183" t="str">
            <v>mét</v>
          </cell>
          <cell r="E183" t="str">
            <v>AB</v>
          </cell>
          <cell r="F183">
            <v>14</v>
          </cell>
          <cell r="G183" t="str">
            <v>x</v>
          </cell>
          <cell r="H183">
            <v>0</v>
          </cell>
          <cell r="I183" t="str">
            <v/>
          </cell>
        </row>
        <row r="184">
          <cell r="A184" t="str">
            <v>CVV2x2,5</v>
          </cell>
          <cell r="B184" t="str">
            <v>03.1401</v>
          </cell>
          <cell r="C184" t="str">
            <v xml:space="preserve">Cáp CVV 2x2,5mm2  </v>
          </cell>
          <cell r="D184" t="str">
            <v>mét</v>
          </cell>
          <cell r="E184" t="str">
            <v>CV</v>
          </cell>
          <cell r="F184">
            <v>9</v>
          </cell>
          <cell r="G184" t="str">
            <v>x</v>
          </cell>
          <cell r="H184">
            <v>0</v>
          </cell>
          <cell r="I184" t="str">
            <v/>
          </cell>
        </row>
        <row r="185">
          <cell r="A185" t="str">
            <v>CVV316</v>
          </cell>
          <cell r="B185" t="str">
            <v>03.1401</v>
          </cell>
          <cell r="C185" t="str">
            <v>Cáp CVV 3x16mm2</v>
          </cell>
          <cell r="D185" t="str">
            <v>mét</v>
          </cell>
          <cell r="E185" t="str">
            <v>CV</v>
          </cell>
          <cell r="F185">
            <v>9</v>
          </cell>
          <cell r="G185" t="str">
            <v>x</v>
          </cell>
          <cell r="H185" t="e">
            <v>#N/A</v>
          </cell>
          <cell r="I185" t="str">
            <v/>
          </cell>
        </row>
        <row r="186">
          <cell r="A186" t="str">
            <v>CVV4X2,5</v>
          </cell>
          <cell r="B186" t="str">
            <v>03.1401</v>
          </cell>
          <cell r="C186" t="str">
            <v xml:space="preserve">Cáp CVV 4x2,5mm2  </v>
          </cell>
          <cell r="D186" t="str">
            <v>mét</v>
          </cell>
          <cell r="E186" t="str">
            <v>CV</v>
          </cell>
          <cell r="F186">
            <v>9</v>
          </cell>
          <cell r="G186" t="str">
            <v>x</v>
          </cell>
          <cell r="H186">
            <v>0</v>
          </cell>
          <cell r="I186" t="str">
            <v/>
          </cell>
        </row>
        <row r="187">
          <cell r="A187" t="str">
            <v>M5M</v>
          </cell>
          <cell r="C187" t="str">
            <v>Dây đồng trần mềm dẹt</v>
          </cell>
          <cell r="D187" t="str">
            <v>mét</v>
          </cell>
          <cell r="E187" t="str">
            <v>M5</v>
          </cell>
          <cell r="F187">
            <v>50</v>
          </cell>
          <cell r="G187" t="str">
            <v>x</v>
          </cell>
          <cell r="H187">
            <v>0</v>
          </cell>
          <cell r="I187" t="str">
            <v/>
          </cell>
        </row>
        <row r="188">
          <cell r="A188" t="str">
            <v>CVV4X4</v>
          </cell>
          <cell r="B188" t="str">
            <v>03.1401</v>
          </cell>
          <cell r="C188" t="str">
            <v xml:space="preserve">Cáp CVV 4x4mm2  </v>
          </cell>
          <cell r="D188" t="str">
            <v>mét</v>
          </cell>
          <cell r="E188" t="str">
            <v>CV</v>
          </cell>
          <cell r="F188">
            <v>9</v>
          </cell>
          <cell r="G188" t="str">
            <v>x</v>
          </cell>
          <cell r="H188" t="str">
            <v>mét</v>
          </cell>
          <cell r="I188" t="str">
            <v/>
          </cell>
        </row>
        <row r="189">
          <cell r="A189" t="str">
            <v>CV2,5</v>
          </cell>
          <cell r="B189" t="str">
            <v>04.4201</v>
          </cell>
          <cell r="C189" t="str">
            <v>Cáp đồng mềm CV2,5</v>
          </cell>
          <cell r="D189" t="str">
            <v>mét</v>
          </cell>
          <cell r="E189" t="str">
            <v>CV</v>
          </cell>
          <cell r="F189">
            <v>8</v>
          </cell>
          <cell r="G189" t="str">
            <v>x</v>
          </cell>
          <cell r="H189">
            <v>0</v>
          </cell>
          <cell r="I189" t="str">
            <v/>
          </cell>
        </row>
        <row r="190">
          <cell r="A190" t="str">
            <v>cv11</v>
          </cell>
          <cell r="B190" t="str">
            <v>04.4201</v>
          </cell>
          <cell r="C190" t="str">
            <v>Cáp đồng bọc CV11</v>
          </cell>
          <cell r="D190" t="str">
            <v>mét</v>
          </cell>
          <cell r="E190" t="str">
            <v>cv</v>
          </cell>
          <cell r="F190">
            <v>8</v>
          </cell>
          <cell r="G190" t="str">
            <v>x</v>
          </cell>
          <cell r="H190" t="e">
            <v>#N/A</v>
          </cell>
          <cell r="I190" t="str">
            <v/>
          </cell>
        </row>
        <row r="191">
          <cell r="A191" t="str">
            <v>cv16</v>
          </cell>
          <cell r="B191" t="str">
            <v>04.4201</v>
          </cell>
          <cell r="C191" t="str">
            <v>Cáp đồng bọc CV16</v>
          </cell>
          <cell r="D191" t="str">
            <v>mét</v>
          </cell>
          <cell r="E191" t="str">
            <v>cv</v>
          </cell>
          <cell r="F191">
            <v>8</v>
          </cell>
          <cell r="G191" t="str">
            <v>x</v>
          </cell>
          <cell r="H191">
            <v>0</v>
          </cell>
          <cell r="I191" t="str">
            <v/>
          </cell>
        </row>
        <row r="192">
          <cell r="A192" t="str">
            <v>cv25</v>
          </cell>
          <cell r="C192" t="str">
            <v>Cáp đồng bọc CV25</v>
          </cell>
          <cell r="D192" t="str">
            <v>mét</v>
          </cell>
          <cell r="E192" t="str">
            <v>cv</v>
          </cell>
          <cell r="F192">
            <v>8</v>
          </cell>
          <cell r="G192" t="str">
            <v>x</v>
          </cell>
          <cell r="H192">
            <v>0</v>
          </cell>
          <cell r="I192" t="str">
            <v/>
          </cell>
        </row>
        <row r="193">
          <cell r="A193" t="str">
            <v>cv35</v>
          </cell>
          <cell r="C193" t="str">
            <v>Cáp đồng bọc CV35</v>
          </cell>
          <cell r="D193" t="str">
            <v>mét</v>
          </cell>
          <cell r="E193" t="str">
            <v>cv</v>
          </cell>
          <cell r="F193">
            <v>8</v>
          </cell>
          <cell r="G193" t="str">
            <v>x</v>
          </cell>
          <cell r="H193" t="str">
            <v>mét</v>
          </cell>
          <cell r="I193" t="str">
            <v/>
          </cell>
        </row>
        <row r="194">
          <cell r="A194" t="str">
            <v>cv50</v>
          </cell>
          <cell r="C194" t="str">
            <v>Cáp đồng bọc CV50</v>
          </cell>
          <cell r="D194" t="str">
            <v>mét</v>
          </cell>
          <cell r="E194" t="str">
            <v>cv</v>
          </cell>
          <cell r="F194">
            <v>8</v>
          </cell>
          <cell r="G194" t="str">
            <v>x</v>
          </cell>
          <cell r="H194" t="str">
            <v>mét</v>
          </cell>
          <cell r="I194" t="str">
            <v/>
          </cell>
        </row>
        <row r="195">
          <cell r="A195" t="str">
            <v>cv70</v>
          </cell>
          <cell r="C195" t="str">
            <v>Cáp đồng bọc CV70</v>
          </cell>
          <cell r="D195" t="str">
            <v>mét</v>
          </cell>
          <cell r="E195" t="str">
            <v>cv</v>
          </cell>
          <cell r="F195">
            <v>8</v>
          </cell>
          <cell r="G195" t="str">
            <v>x</v>
          </cell>
          <cell r="H195" t="str">
            <v>mét</v>
          </cell>
          <cell r="I195" t="str">
            <v/>
          </cell>
        </row>
        <row r="196">
          <cell r="A196" t="str">
            <v>cv95</v>
          </cell>
          <cell r="C196" t="str">
            <v>Cáp đồng bọc CV95</v>
          </cell>
          <cell r="D196" t="str">
            <v>mét</v>
          </cell>
          <cell r="E196" t="str">
            <v>cv</v>
          </cell>
          <cell r="F196">
            <v>8</v>
          </cell>
          <cell r="G196" t="str">
            <v>x</v>
          </cell>
          <cell r="H196">
            <v>0</v>
          </cell>
          <cell r="I196" t="str">
            <v/>
          </cell>
        </row>
        <row r="197">
          <cell r="A197" t="str">
            <v>cv120</v>
          </cell>
          <cell r="C197" t="str">
            <v>Cáp đồng bọc CV120</v>
          </cell>
          <cell r="D197" t="str">
            <v>mét</v>
          </cell>
          <cell r="E197" t="str">
            <v>cv</v>
          </cell>
          <cell r="F197">
            <v>8</v>
          </cell>
          <cell r="G197" t="str">
            <v>x</v>
          </cell>
          <cell r="H197" t="str">
            <v>mét</v>
          </cell>
          <cell r="I197" t="str">
            <v/>
          </cell>
        </row>
        <row r="198">
          <cell r="A198" t="str">
            <v>cv150</v>
          </cell>
          <cell r="C198" t="str">
            <v>Cáp đồng bọc CV150</v>
          </cell>
          <cell r="D198" t="str">
            <v>mét</v>
          </cell>
          <cell r="E198" t="str">
            <v>cv</v>
          </cell>
          <cell r="F198">
            <v>8</v>
          </cell>
          <cell r="G198" t="str">
            <v>x</v>
          </cell>
          <cell r="H198" t="str">
            <v>mét</v>
          </cell>
          <cell r="I198" t="str">
            <v/>
          </cell>
        </row>
        <row r="199">
          <cell r="A199" t="str">
            <v>cv185</v>
          </cell>
          <cell r="C199" t="str">
            <v>Cáp đồng bọc CV185</v>
          </cell>
          <cell r="D199" t="str">
            <v>mét</v>
          </cell>
          <cell r="E199" t="str">
            <v>cv</v>
          </cell>
          <cell r="F199">
            <v>8</v>
          </cell>
          <cell r="G199" t="str">
            <v>x</v>
          </cell>
          <cell r="H199" t="str">
            <v>mét</v>
          </cell>
          <cell r="I199" t="str">
            <v/>
          </cell>
        </row>
        <row r="200">
          <cell r="A200" t="str">
            <v>cv200</v>
          </cell>
          <cell r="C200" t="str">
            <v>Cáp đồng bọc CV200</v>
          </cell>
          <cell r="D200" t="str">
            <v>mét</v>
          </cell>
          <cell r="E200" t="str">
            <v>cv</v>
          </cell>
          <cell r="F200">
            <v>8</v>
          </cell>
          <cell r="G200" t="str">
            <v>x</v>
          </cell>
          <cell r="H200" t="str">
            <v>mét</v>
          </cell>
          <cell r="I200" t="str">
            <v/>
          </cell>
        </row>
        <row r="201">
          <cell r="A201" t="str">
            <v>cv240</v>
          </cell>
          <cell r="C201" t="str">
            <v>Cáp đồng bọc CV240</v>
          </cell>
          <cell r="D201" t="str">
            <v>mét</v>
          </cell>
          <cell r="E201" t="str">
            <v>cv</v>
          </cell>
          <cell r="F201">
            <v>8</v>
          </cell>
          <cell r="G201" t="str">
            <v>x</v>
          </cell>
          <cell r="H201" t="e">
            <v>#N/A</v>
          </cell>
          <cell r="I201" t="str">
            <v/>
          </cell>
        </row>
        <row r="202">
          <cell r="A202" t="str">
            <v>cv250</v>
          </cell>
          <cell r="C202" t="str">
            <v>Cáp đồng bọc CV250</v>
          </cell>
          <cell r="D202" t="str">
            <v>mét</v>
          </cell>
          <cell r="E202" t="str">
            <v>cv</v>
          </cell>
          <cell r="F202">
            <v>8</v>
          </cell>
          <cell r="G202" t="str">
            <v>x</v>
          </cell>
          <cell r="H202" t="str">
            <v>mét</v>
          </cell>
          <cell r="I202" t="str">
            <v/>
          </cell>
        </row>
        <row r="203">
          <cell r="A203" t="str">
            <v>cv300</v>
          </cell>
          <cell r="C203" t="str">
            <v>Cáp đồng bọc CV300</v>
          </cell>
          <cell r="D203" t="str">
            <v>mét</v>
          </cell>
          <cell r="E203" t="str">
            <v>cv</v>
          </cell>
          <cell r="F203">
            <v>8</v>
          </cell>
          <cell r="G203" t="str">
            <v>x</v>
          </cell>
          <cell r="H203" t="str">
            <v>mét</v>
          </cell>
          <cell r="I203" t="str">
            <v/>
          </cell>
        </row>
        <row r="204">
          <cell r="A204" t="str">
            <v>cv400</v>
          </cell>
          <cell r="C204" t="str">
            <v>Cáp đồng bọc CV400</v>
          </cell>
          <cell r="D204" t="str">
            <v>mét</v>
          </cell>
          <cell r="E204" t="str">
            <v>cv</v>
          </cell>
          <cell r="F204">
            <v>8</v>
          </cell>
          <cell r="G204" t="str">
            <v>x</v>
          </cell>
          <cell r="H204" t="e">
            <v>#N/A</v>
          </cell>
          <cell r="I204" t="str">
            <v/>
          </cell>
        </row>
        <row r="205">
          <cell r="A205" t="str">
            <v>acv35</v>
          </cell>
          <cell r="C205" t="str">
            <v>Cáp nhôm lõi thép ACV35</v>
          </cell>
          <cell r="D205" t="str">
            <v>mét</v>
          </cell>
          <cell r="E205" t="str">
            <v>ac</v>
          </cell>
          <cell r="F205">
            <v>13</v>
          </cell>
          <cell r="G205" t="str">
            <v>x</v>
          </cell>
          <cell r="H205" t="e">
            <v>#N/A</v>
          </cell>
          <cell r="I205" t="str">
            <v/>
          </cell>
        </row>
        <row r="206">
          <cell r="A206" t="str">
            <v>acv50</v>
          </cell>
          <cell r="C206" t="str">
            <v>Cáp nhôm lõi thép ACV50</v>
          </cell>
          <cell r="D206" t="str">
            <v>mét</v>
          </cell>
          <cell r="E206" t="str">
            <v>ac</v>
          </cell>
          <cell r="F206">
            <v>13</v>
          </cell>
          <cell r="G206" t="str">
            <v>x</v>
          </cell>
          <cell r="H206" t="e">
            <v>#N/A</v>
          </cell>
          <cell r="I206" t="str">
            <v/>
          </cell>
        </row>
        <row r="207">
          <cell r="A207" t="str">
            <v>acv70</v>
          </cell>
          <cell r="C207" t="str">
            <v>Cáp nhôm lõi thép ACV70</v>
          </cell>
          <cell r="D207" t="str">
            <v>mét</v>
          </cell>
          <cell r="E207" t="str">
            <v>ac</v>
          </cell>
          <cell r="F207">
            <v>13</v>
          </cell>
          <cell r="G207" t="str">
            <v>x</v>
          </cell>
          <cell r="H207" t="e">
            <v>#N/A</v>
          </cell>
          <cell r="I207" t="str">
            <v/>
          </cell>
        </row>
        <row r="208">
          <cell r="A208" t="str">
            <v>acv95</v>
          </cell>
          <cell r="C208" t="str">
            <v>Cáp nhôm lõi thép ACV95</v>
          </cell>
          <cell r="D208" t="str">
            <v>mét</v>
          </cell>
          <cell r="E208" t="str">
            <v>ac</v>
          </cell>
          <cell r="F208">
            <v>13</v>
          </cell>
          <cell r="G208" t="str">
            <v>x</v>
          </cell>
          <cell r="H208" t="e">
            <v>#N/A</v>
          </cell>
          <cell r="I208" t="str">
            <v/>
          </cell>
        </row>
        <row r="209">
          <cell r="A209" t="str">
            <v>acv120</v>
          </cell>
          <cell r="C209" t="str">
            <v>Cáp nhôm lõi thép ACV120</v>
          </cell>
          <cell r="D209" t="str">
            <v>mét</v>
          </cell>
          <cell r="E209" t="str">
            <v>ac</v>
          </cell>
          <cell r="F209">
            <v>13</v>
          </cell>
          <cell r="G209" t="str">
            <v>x</v>
          </cell>
          <cell r="H209" t="e">
            <v>#N/A</v>
          </cell>
          <cell r="I209" t="str">
            <v/>
          </cell>
        </row>
        <row r="210">
          <cell r="A210" t="str">
            <v>acv150</v>
          </cell>
          <cell r="C210" t="str">
            <v>Cáp nhôm lõi thép ACV150</v>
          </cell>
          <cell r="D210" t="str">
            <v>mét</v>
          </cell>
          <cell r="E210" t="str">
            <v>ac</v>
          </cell>
          <cell r="F210">
            <v>13</v>
          </cell>
          <cell r="G210" t="str">
            <v>x</v>
          </cell>
          <cell r="H210" t="e">
            <v>#N/A</v>
          </cell>
          <cell r="I210" t="str">
            <v/>
          </cell>
        </row>
        <row r="211">
          <cell r="A211" t="str">
            <v>acv185</v>
          </cell>
          <cell r="C211" t="str">
            <v>Cáp nhôm lõi thép ACV185</v>
          </cell>
          <cell r="D211" t="str">
            <v>mét</v>
          </cell>
          <cell r="E211" t="str">
            <v>ac</v>
          </cell>
          <cell r="F211">
            <v>13</v>
          </cell>
          <cell r="G211" t="str">
            <v>x</v>
          </cell>
          <cell r="H211" t="e">
            <v>#N/A</v>
          </cell>
          <cell r="I211" t="str">
            <v/>
          </cell>
        </row>
        <row r="212">
          <cell r="A212" t="str">
            <v>acv240</v>
          </cell>
          <cell r="C212" t="str">
            <v>Cáp nhôm lõi thép ACV240</v>
          </cell>
          <cell r="D212" t="str">
            <v>mét</v>
          </cell>
          <cell r="E212" t="str">
            <v>ac</v>
          </cell>
          <cell r="F212">
            <v>13</v>
          </cell>
          <cell r="G212" t="str">
            <v>x</v>
          </cell>
          <cell r="H212" t="e">
            <v>#N/A</v>
          </cell>
          <cell r="I212" t="str">
            <v/>
          </cell>
        </row>
        <row r="213">
          <cell r="A213" t="str">
            <v>A35</v>
          </cell>
          <cell r="C213" t="str">
            <v>Cáp nhôm A-35</v>
          </cell>
          <cell r="D213" t="str">
            <v>kg</v>
          </cell>
          <cell r="E213" t="str">
            <v>A3</v>
          </cell>
          <cell r="F213">
            <v>14</v>
          </cell>
          <cell r="G213" t="str">
            <v>x</v>
          </cell>
          <cell r="H213" t="e">
            <v>#N/A</v>
          </cell>
          <cell r="I213" t="str">
            <v/>
          </cell>
        </row>
        <row r="214">
          <cell r="A214" t="str">
            <v>A50</v>
          </cell>
          <cell r="C214" t="str">
            <v>Cáp nhôm A-50</v>
          </cell>
          <cell r="D214" t="str">
            <v>kg</v>
          </cell>
          <cell r="E214" t="str">
            <v>A5</v>
          </cell>
          <cell r="F214">
            <v>14</v>
          </cell>
          <cell r="G214" t="str">
            <v>x</v>
          </cell>
          <cell r="H214" t="e">
            <v>#N/A</v>
          </cell>
          <cell r="I214" t="str">
            <v/>
          </cell>
        </row>
        <row r="215">
          <cell r="A215" t="str">
            <v>A70</v>
          </cell>
          <cell r="C215" t="str">
            <v>Cáp nhôm A-70</v>
          </cell>
          <cell r="D215" t="str">
            <v>kg</v>
          </cell>
          <cell r="E215" t="str">
            <v>A7</v>
          </cell>
          <cell r="F215">
            <v>14</v>
          </cell>
          <cell r="G215" t="str">
            <v>x</v>
          </cell>
          <cell r="H215" t="e">
            <v>#N/A</v>
          </cell>
          <cell r="I215" t="str">
            <v/>
          </cell>
        </row>
        <row r="216">
          <cell r="A216" t="str">
            <v>A95</v>
          </cell>
          <cell r="C216" t="str">
            <v>Cáp nhôm A-95</v>
          </cell>
          <cell r="D216" t="str">
            <v>kg</v>
          </cell>
          <cell r="E216" t="str">
            <v>A9</v>
          </cell>
          <cell r="F216">
            <v>14</v>
          </cell>
          <cell r="G216" t="str">
            <v>x</v>
          </cell>
          <cell r="H216" t="e">
            <v>#N/A</v>
          </cell>
          <cell r="I216" t="str">
            <v/>
          </cell>
        </row>
        <row r="217">
          <cell r="A217" t="str">
            <v>A120</v>
          </cell>
          <cell r="C217" t="str">
            <v>Cáp nhôm A-120</v>
          </cell>
          <cell r="D217" t="str">
            <v>kg</v>
          </cell>
          <cell r="E217" t="str">
            <v>A1</v>
          </cell>
          <cell r="F217">
            <v>14</v>
          </cell>
          <cell r="G217" t="str">
            <v>x</v>
          </cell>
          <cell r="H217" t="e">
            <v>#N/A</v>
          </cell>
          <cell r="I217" t="str">
            <v/>
          </cell>
        </row>
        <row r="218">
          <cell r="A218" t="str">
            <v>A150</v>
          </cell>
          <cell r="C218" t="str">
            <v>Cáp nhôm A-150</v>
          </cell>
          <cell r="D218" t="str">
            <v>kg</v>
          </cell>
          <cell r="E218" t="str">
            <v>A1</v>
          </cell>
          <cell r="F218">
            <v>14</v>
          </cell>
          <cell r="G218" t="str">
            <v>x</v>
          </cell>
          <cell r="H218" t="e">
            <v>#N/A</v>
          </cell>
          <cell r="I218" t="str">
            <v/>
          </cell>
        </row>
        <row r="219">
          <cell r="A219" t="str">
            <v>A185</v>
          </cell>
          <cell r="C219" t="str">
            <v>Cáp nhôm A-185</v>
          </cell>
          <cell r="D219" t="str">
            <v>kg</v>
          </cell>
          <cell r="E219" t="str">
            <v>A1</v>
          </cell>
          <cell r="F219">
            <v>14</v>
          </cell>
          <cell r="G219" t="str">
            <v>x</v>
          </cell>
          <cell r="H219" t="e">
            <v>#N/A</v>
          </cell>
          <cell r="I219" t="str">
            <v/>
          </cell>
        </row>
        <row r="220">
          <cell r="A220" t="str">
            <v>A240</v>
          </cell>
          <cell r="C220" t="str">
            <v>Cáp nhôm A-240</v>
          </cell>
          <cell r="D220" t="str">
            <v>kg</v>
          </cell>
          <cell r="E220" t="str">
            <v>A2</v>
          </cell>
          <cell r="F220">
            <v>14</v>
          </cell>
          <cell r="G220" t="str">
            <v>x</v>
          </cell>
          <cell r="H220" t="e">
            <v>#N/A</v>
          </cell>
          <cell r="I220" t="str">
            <v/>
          </cell>
        </row>
        <row r="221">
          <cell r="A221" t="str">
            <v>C3/8</v>
          </cell>
          <cell r="C221" t="str">
            <v>Cáp thép 3/8"</v>
          </cell>
          <cell r="D221" t="str">
            <v>kg</v>
          </cell>
          <cell r="E221" t="str">
            <v>C3</v>
          </cell>
          <cell r="F221">
            <v>16</v>
          </cell>
          <cell r="G221" t="str">
            <v>x</v>
          </cell>
          <cell r="H221">
            <v>5</v>
          </cell>
          <cell r="I221" t="str">
            <v/>
          </cell>
        </row>
        <row r="222">
          <cell r="A222" t="str">
            <v>C5/8</v>
          </cell>
          <cell r="C222" t="str">
            <v>Cáp thép 5/8"</v>
          </cell>
          <cell r="D222" t="str">
            <v>mét</v>
          </cell>
          <cell r="E222" t="str">
            <v>C5</v>
          </cell>
          <cell r="F222">
            <v>16</v>
          </cell>
          <cell r="G222" t="str">
            <v>x</v>
          </cell>
          <cell r="H222">
            <v>5.54</v>
          </cell>
          <cell r="I222">
            <v>0</v>
          </cell>
        </row>
        <row r="223">
          <cell r="A223" t="str">
            <v>CSDI</v>
          </cell>
          <cell r="C223" t="str">
            <v>Chân sứ đỉnh thẳng dài 870mm</v>
          </cell>
          <cell r="D223" t="str">
            <v>cái</v>
          </cell>
          <cell r="E223" t="str">
            <v>CS</v>
          </cell>
          <cell r="F223">
            <v>50</v>
          </cell>
          <cell r="G223" t="str">
            <v>x</v>
          </cell>
          <cell r="H223">
            <v>1</v>
          </cell>
          <cell r="I223" t="str">
            <v/>
          </cell>
        </row>
        <row r="224">
          <cell r="A224" t="str">
            <v>CSDG</v>
          </cell>
          <cell r="C224" t="str">
            <v>Chân sứ đỉnh đỡ góc dài 870mm</v>
          </cell>
          <cell r="D224" t="str">
            <v>cái</v>
          </cell>
          <cell r="E224" t="str">
            <v>CS</v>
          </cell>
          <cell r="F224">
            <v>50</v>
          </cell>
          <cell r="G224" t="str">
            <v>x</v>
          </cell>
          <cell r="H224">
            <v>0</v>
          </cell>
          <cell r="I224" t="str">
            <v/>
          </cell>
        </row>
        <row r="225">
          <cell r="A225" t="str">
            <v>CSD</v>
          </cell>
          <cell r="C225" t="str">
            <v>Chân sứ đứng D20</v>
          </cell>
          <cell r="D225" t="str">
            <v>cái</v>
          </cell>
          <cell r="E225" t="str">
            <v>CS</v>
          </cell>
          <cell r="F225">
            <v>50</v>
          </cell>
          <cell r="G225" t="str">
            <v>x</v>
          </cell>
          <cell r="H225">
            <v>0</v>
          </cell>
          <cell r="I225">
            <v>0</v>
          </cell>
        </row>
        <row r="226">
          <cell r="A226" t="str">
            <v>DAYA</v>
          </cell>
          <cell r="C226" t="str">
            <v xml:space="preserve">Dây nhôm buộc </v>
          </cell>
          <cell r="D226" t="str">
            <v>kg</v>
          </cell>
          <cell r="E226" t="str">
            <v>DA</v>
          </cell>
          <cell r="F226">
            <v>50</v>
          </cell>
          <cell r="G226" t="str">
            <v>x</v>
          </cell>
          <cell r="H226">
            <v>0</v>
          </cell>
          <cell r="I226">
            <v>319240</v>
          </cell>
        </row>
        <row r="227">
          <cell r="A227" t="str">
            <v>DAYA70</v>
          </cell>
          <cell r="C227" t="str">
            <v>Cáp nhôm A-70: buộc cổ sứ</v>
          </cell>
          <cell r="D227" t="str">
            <v>kg</v>
          </cell>
          <cell r="E227" t="str">
            <v>DA</v>
          </cell>
          <cell r="F227">
            <v>50</v>
          </cell>
          <cell r="G227" t="str">
            <v>x</v>
          </cell>
          <cell r="H227">
            <v>0</v>
          </cell>
          <cell r="I227" t="str">
            <v/>
          </cell>
        </row>
        <row r="228">
          <cell r="A228" t="str">
            <v>GDFCO</v>
          </cell>
          <cell r="B228" t="str">
            <v>05.6100</v>
          </cell>
          <cell r="C228" t="str">
            <v>Giá chữ "T" lắp FCO, LA (V63x63x6)</v>
          </cell>
          <cell r="D228" t="str">
            <v>bộ</v>
          </cell>
          <cell r="E228" t="str">
            <v>GD</v>
          </cell>
          <cell r="F228">
            <v>50</v>
          </cell>
          <cell r="G228" t="str">
            <v>x</v>
          </cell>
          <cell r="H228">
            <v>0</v>
          </cell>
          <cell r="I228" t="str">
            <v/>
          </cell>
        </row>
        <row r="229">
          <cell r="A229" t="str">
            <v>GUFCO</v>
          </cell>
          <cell r="B229" t="str">
            <v>05.6100</v>
          </cell>
          <cell r="C229" t="str">
            <v>Giá U 80x600 lắp FCO</v>
          </cell>
          <cell r="D229" t="str">
            <v>bộ</v>
          </cell>
          <cell r="E229" t="str">
            <v>GU</v>
          </cell>
          <cell r="F229">
            <v>50</v>
          </cell>
          <cell r="G229" t="str">
            <v>x</v>
          </cell>
          <cell r="H229">
            <v>0</v>
          </cell>
          <cell r="I229" t="str">
            <v/>
          </cell>
        </row>
        <row r="230">
          <cell r="A230" t="str">
            <v>GIATFCO</v>
          </cell>
          <cell r="B230" t="str">
            <v>05.6001</v>
          </cell>
          <cell r="C230" t="str">
            <v>Giá chữ "T" lắp FCO, LA (V50x50x5)</v>
          </cell>
          <cell r="D230" t="str">
            <v>Kg</v>
          </cell>
          <cell r="E230" t="str">
            <v>GI</v>
          </cell>
          <cell r="F230">
            <v>50</v>
          </cell>
          <cell r="G230" t="str">
            <v>x</v>
          </cell>
          <cell r="H230">
            <v>0</v>
          </cell>
          <cell r="I230" t="str">
            <v/>
          </cell>
        </row>
        <row r="231">
          <cell r="A231" t="str">
            <v>Gianoi1600</v>
          </cell>
          <cell r="C231" t="str">
            <v>Giá nới + Thanh cái tủ CB</v>
          </cell>
          <cell r="D231" t="str">
            <v>bộ</v>
          </cell>
          <cell r="E231" t="str">
            <v>Gi</v>
          </cell>
          <cell r="F231">
            <v>50</v>
          </cell>
          <cell r="G231" t="str">
            <v>x</v>
          </cell>
          <cell r="H231" t="e">
            <v>#N/A</v>
          </cell>
          <cell r="I231" t="str">
            <v/>
          </cell>
        </row>
        <row r="232">
          <cell r="A232" t="str">
            <v>Gianoi2500</v>
          </cell>
          <cell r="C232" t="str">
            <v>Giá nới + Thanh cái tủ CB</v>
          </cell>
          <cell r="D232" t="str">
            <v>bộ</v>
          </cell>
          <cell r="E232" t="str">
            <v>Gi</v>
          </cell>
          <cell r="F232">
            <v>50</v>
          </cell>
          <cell r="G232" t="str">
            <v>x</v>
          </cell>
          <cell r="H232" t="e">
            <v>#N/A</v>
          </cell>
          <cell r="I232" t="str">
            <v/>
          </cell>
        </row>
        <row r="233">
          <cell r="A233" t="str">
            <v>GianoiCB</v>
          </cell>
          <cell r="C233" t="str">
            <v>Giá nới + Thanh cái tủ CB</v>
          </cell>
          <cell r="D233" t="str">
            <v>bộ</v>
          </cell>
          <cell r="E233" t="str">
            <v>Gi</v>
          </cell>
          <cell r="F233">
            <v>50</v>
          </cell>
          <cell r="G233" t="str">
            <v>x</v>
          </cell>
          <cell r="H233" t="str">
            <v>bộ</v>
          </cell>
          <cell r="I233" t="str">
            <v/>
          </cell>
        </row>
        <row r="234">
          <cell r="A234" t="str">
            <v>GCST</v>
          </cell>
          <cell r="C234" t="str">
            <v>Gia công sắt thép</v>
          </cell>
          <cell r="D234" t="str">
            <v>kg</v>
          </cell>
          <cell r="E234" t="str">
            <v>GC</v>
          </cell>
          <cell r="F234">
            <v>2000</v>
          </cell>
          <cell r="G234" t="str">
            <v>x</v>
          </cell>
          <cell r="H234" t="e">
            <v>#N/A</v>
          </cell>
          <cell r="I234" t="str">
            <v/>
          </cell>
        </row>
        <row r="235">
          <cell r="A235" t="str">
            <v>G</v>
          </cell>
          <cell r="C235" t="str">
            <v>Vật liệu dựng trụ</v>
          </cell>
          <cell r="D235" t="str">
            <v>trụ</v>
          </cell>
          <cell r="E235" t="str">
            <v>G</v>
          </cell>
          <cell r="F235">
            <v>2000</v>
          </cell>
          <cell r="G235" t="str">
            <v>x</v>
          </cell>
          <cell r="H235">
            <v>1</v>
          </cell>
          <cell r="I235" t="str">
            <v/>
          </cell>
        </row>
        <row r="236">
          <cell r="A236" t="str">
            <v>K3B</v>
          </cell>
          <cell r="C236" t="str">
            <v>Kẹp cáp 3 boulon</v>
          </cell>
          <cell r="D236" t="str">
            <v>cái</v>
          </cell>
          <cell r="E236" t="str">
            <v>K3</v>
          </cell>
          <cell r="F236">
            <v>50</v>
          </cell>
          <cell r="G236" t="str">
            <v>x</v>
          </cell>
          <cell r="H236">
            <v>4</v>
          </cell>
          <cell r="I236">
            <v>2744000</v>
          </cell>
        </row>
        <row r="237">
          <cell r="A237" t="str">
            <v>CTD</v>
          </cell>
          <cell r="C237" t="str">
            <v>Cọc tiếp đất Ø16 - 2,4m</v>
          </cell>
          <cell r="D237" t="str">
            <v>cọc</v>
          </cell>
          <cell r="E237" t="str">
            <v>CT</v>
          </cell>
          <cell r="F237">
            <v>50</v>
          </cell>
          <cell r="G237" t="str">
            <v>x</v>
          </cell>
          <cell r="H237" t="e">
            <v>#N/A</v>
          </cell>
          <cell r="I237" t="str">
            <v/>
          </cell>
        </row>
        <row r="238">
          <cell r="A238" t="str">
            <v>CTD+K</v>
          </cell>
          <cell r="C238" t="str">
            <v>Cọc tiếp đất Ø 16- 2,4m + kẹp cọc</v>
          </cell>
          <cell r="D238" t="str">
            <v>bộ</v>
          </cell>
          <cell r="E238" t="str">
            <v>CT</v>
          </cell>
          <cell r="F238">
            <v>50</v>
          </cell>
          <cell r="G238" t="str">
            <v>x</v>
          </cell>
          <cell r="H238">
            <v>1</v>
          </cell>
          <cell r="I238">
            <v>2710500</v>
          </cell>
        </row>
        <row r="239">
          <cell r="A239" t="str">
            <v>K-Cu</v>
          </cell>
          <cell r="C239" t="str">
            <v>Kẹp cọc tiếp đất Cu</v>
          </cell>
          <cell r="D239" t="str">
            <v>cái</v>
          </cell>
          <cell r="E239" t="str">
            <v>K-</v>
          </cell>
          <cell r="F239">
            <v>50</v>
          </cell>
          <cell r="G239" t="str">
            <v>x</v>
          </cell>
          <cell r="H239" t="e">
            <v>#N/A</v>
          </cell>
          <cell r="I239" t="str">
            <v/>
          </cell>
        </row>
        <row r="240">
          <cell r="A240" t="str">
            <v>K-Fe</v>
          </cell>
          <cell r="C240" t="str">
            <v>Kẹp cọc tiếp đất Fe</v>
          </cell>
          <cell r="D240" t="str">
            <v>cái</v>
          </cell>
          <cell r="E240" t="str">
            <v>K-</v>
          </cell>
          <cell r="F240">
            <v>50</v>
          </cell>
          <cell r="G240" t="str">
            <v>x</v>
          </cell>
          <cell r="H240" t="e">
            <v>#N/A</v>
          </cell>
          <cell r="I240" t="str">
            <v/>
          </cell>
        </row>
        <row r="241">
          <cell r="A241" t="str">
            <v>K35</v>
          </cell>
          <cell r="C241" t="str">
            <v>Kẹp 2 rãnh (APC) cỡ dây 35mm2</v>
          </cell>
          <cell r="D241" t="str">
            <v>cái</v>
          </cell>
          <cell r="E241" t="str">
            <v>K3</v>
          </cell>
          <cell r="F241">
            <v>50</v>
          </cell>
          <cell r="G241" t="str">
            <v>x</v>
          </cell>
          <cell r="H241" t="e">
            <v>#N/A</v>
          </cell>
          <cell r="I241" t="str">
            <v/>
          </cell>
        </row>
        <row r="242">
          <cell r="A242" t="str">
            <v>K50</v>
          </cell>
          <cell r="C242" t="str">
            <v>Kẹp 2 rãnh (APC) cỡ dây 50mm2</v>
          </cell>
          <cell r="D242" t="str">
            <v>cái</v>
          </cell>
          <cell r="E242" t="str">
            <v>K5</v>
          </cell>
          <cell r="F242">
            <v>50</v>
          </cell>
          <cell r="G242" t="str">
            <v>x</v>
          </cell>
          <cell r="H242">
            <v>0</v>
          </cell>
          <cell r="I242" t="str">
            <v/>
          </cell>
        </row>
        <row r="243">
          <cell r="A243" t="str">
            <v>K70</v>
          </cell>
          <cell r="C243" t="str">
            <v>Kẹp 2 rãnh (APC) cỡ dây 70mm2</v>
          </cell>
          <cell r="D243" t="str">
            <v>cái</v>
          </cell>
          <cell r="E243" t="str">
            <v>K7</v>
          </cell>
          <cell r="F243">
            <v>50</v>
          </cell>
          <cell r="G243" t="str">
            <v>x</v>
          </cell>
          <cell r="H243">
            <v>0</v>
          </cell>
          <cell r="I243" t="str">
            <v/>
          </cell>
        </row>
        <row r="244">
          <cell r="A244" t="str">
            <v>K95</v>
          </cell>
          <cell r="C244" t="str">
            <v>Kẹp 2 rãnh (APC) cỡ dây 95mm2</v>
          </cell>
          <cell r="D244" t="str">
            <v>cái</v>
          </cell>
          <cell r="E244" t="str">
            <v>K9</v>
          </cell>
          <cell r="F244">
            <v>50</v>
          </cell>
          <cell r="G244" t="str">
            <v>x</v>
          </cell>
          <cell r="H244">
            <v>0</v>
          </cell>
          <cell r="I244" t="str">
            <v/>
          </cell>
        </row>
        <row r="245">
          <cell r="A245" t="str">
            <v>K120</v>
          </cell>
          <cell r="C245" t="str">
            <v>Kẹp 2 rãnh (APC) cỡ dây 120mm2</v>
          </cell>
          <cell r="D245" t="str">
            <v>cái</v>
          </cell>
          <cell r="E245" t="str">
            <v>K1</v>
          </cell>
          <cell r="F245">
            <v>50</v>
          </cell>
          <cell r="G245" t="str">
            <v>x</v>
          </cell>
          <cell r="H245" t="e">
            <v>#N/A</v>
          </cell>
          <cell r="I245" t="str">
            <v/>
          </cell>
        </row>
        <row r="246">
          <cell r="A246" t="str">
            <v>K150</v>
          </cell>
          <cell r="C246" t="str">
            <v>Kẹp 2 rãnh (APC) cỡ dây 150mm2</v>
          </cell>
          <cell r="D246" t="str">
            <v>cái</v>
          </cell>
          <cell r="E246" t="str">
            <v>K1</v>
          </cell>
          <cell r="F246">
            <v>50</v>
          </cell>
          <cell r="G246" t="str">
            <v>x</v>
          </cell>
          <cell r="H246">
            <v>0</v>
          </cell>
          <cell r="I246" t="str">
            <v/>
          </cell>
        </row>
        <row r="247">
          <cell r="A247" t="str">
            <v>K185</v>
          </cell>
          <cell r="C247" t="str">
            <v>Kẹp 2 rãnh (APC) cỡ dây 185mm2</v>
          </cell>
          <cell r="D247" t="str">
            <v>cái</v>
          </cell>
          <cell r="E247" t="str">
            <v>K1</v>
          </cell>
          <cell r="F247">
            <v>50</v>
          </cell>
          <cell r="G247" t="str">
            <v>x</v>
          </cell>
          <cell r="H247">
            <v>0</v>
          </cell>
          <cell r="I247" t="str">
            <v/>
          </cell>
        </row>
        <row r="248">
          <cell r="A248" t="str">
            <v>K240</v>
          </cell>
          <cell r="C248" t="str">
            <v>Kẹp 2 rãnh (APC) cỡ dây 240 mm2</v>
          </cell>
          <cell r="D248" t="str">
            <v>cái</v>
          </cell>
          <cell r="E248" t="str">
            <v>K2</v>
          </cell>
          <cell r="F248">
            <v>50</v>
          </cell>
          <cell r="G248" t="str">
            <v>x</v>
          </cell>
          <cell r="H248">
            <v>0</v>
          </cell>
          <cell r="I248" t="str">
            <v/>
          </cell>
        </row>
        <row r="249">
          <cell r="A249" t="str">
            <v>KTREO211</v>
          </cell>
          <cell r="C249" t="str">
            <v>Kẹp treo cáp ABC2x11mm2</v>
          </cell>
          <cell r="D249" t="str">
            <v>cái</v>
          </cell>
          <cell r="E249" t="str">
            <v>KT</v>
          </cell>
          <cell r="F249">
            <v>50</v>
          </cell>
          <cell r="G249" t="str">
            <v>x</v>
          </cell>
          <cell r="H249" t="e">
            <v>#N/A</v>
          </cell>
          <cell r="I249" t="str">
            <v/>
          </cell>
        </row>
        <row r="250">
          <cell r="A250" t="str">
            <v>KTREO11</v>
          </cell>
          <cell r="C250" t="str">
            <v>Kẹp treo cáp ABC4x11mm2</v>
          </cell>
          <cell r="D250" t="str">
            <v>cái</v>
          </cell>
          <cell r="E250" t="str">
            <v>KT</v>
          </cell>
          <cell r="F250">
            <v>50</v>
          </cell>
          <cell r="G250" t="str">
            <v>x</v>
          </cell>
          <cell r="H250" t="e">
            <v>#N/A</v>
          </cell>
          <cell r="I250" t="str">
            <v/>
          </cell>
        </row>
        <row r="251">
          <cell r="A251" t="str">
            <v>KTREO22</v>
          </cell>
          <cell r="C251" t="str">
            <v>Kẹp treo cáp ABC4x22mm2</v>
          </cell>
          <cell r="D251" t="str">
            <v>cái</v>
          </cell>
          <cell r="E251" t="str">
            <v>KT</v>
          </cell>
          <cell r="F251">
            <v>50</v>
          </cell>
          <cell r="G251" t="str">
            <v>x</v>
          </cell>
          <cell r="H251" t="e">
            <v>#N/A</v>
          </cell>
          <cell r="I251" t="str">
            <v/>
          </cell>
        </row>
        <row r="252">
          <cell r="A252" t="str">
            <v>KTREO35</v>
          </cell>
          <cell r="C252" t="str">
            <v>Kẹp treo cáp ABC4x35mm2</v>
          </cell>
          <cell r="D252" t="str">
            <v>cái</v>
          </cell>
          <cell r="E252" t="str">
            <v>KT</v>
          </cell>
          <cell r="F252">
            <v>50</v>
          </cell>
          <cell r="G252" t="str">
            <v>x</v>
          </cell>
          <cell r="H252">
            <v>0</v>
          </cell>
          <cell r="I252" t="str">
            <v/>
          </cell>
        </row>
        <row r="253">
          <cell r="A253" t="str">
            <v>KTREO50</v>
          </cell>
          <cell r="C253" t="str">
            <v>Kẹp treo cáp ABC4x50mm2</v>
          </cell>
          <cell r="D253" t="str">
            <v>cái</v>
          </cell>
          <cell r="E253" t="str">
            <v>KT</v>
          </cell>
          <cell r="F253">
            <v>50</v>
          </cell>
          <cell r="G253" t="str">
            <v>x</v>
          </cell>
          <cell r="H253">
            <v>0</v>
          </cell>
          <cell r="I253" t="str">
            <v/>
          </cell>
        </row>
        <row r="254">
          <cell r="A254" t="str">
            <v>KTREO70</v>
          </cell>
          <cell r="B254" t="str">
            <v>06.1201</v>
          </cell>
          <cell r="C254" t="str">
            <v>Kẹp treo cáp ABC4x70mm2</v>
          </cell>
          <cell r="D254" t="str">
            <v>cái</v>
          </cell>
          <cell r="E254" t="str">
            <v>KT</v>
          </cell>
          <cell r="F254">
            <v>50</v>
          </cell>
          <cell r="G254" t="str">
            <v>x</v>
          </cell>
          <cell r="H254">
            <v>0</v>
          </cell>
          <cell r="I254" t="str">
            <v/>
          </cell>
        </row>
        <row r="255">
          <cell r="A255" t="str">
            <v>KTREO95</v>
          </cell>
          <cell r="C255" t="str">
            <v>Kẹp treo cáp ABC3x95mm2</v>
          </cell>
          <cell r="D255" t="str">
            <v>cái</v>
          </cell>
          <cell r="E255" t="str">
            <v>KT</v>
          </cell>
          <cell r="F255">
            <v>50</v>
          </cell>
          <cell r="G255" t="str">
            <v>x</v>
          </cell>
          <cell r="H255">
            <v>0</v>
          </cell>
          <cell r="I255" t="str">
            <v/>
          </cell>
        </row>
        <row r="256">
          <cell r="A256" t="str">
            <v>KTREO120</v>
          </cell>
          <cell r="C256" t="str">
            <v>Kẹp treo cáp ABC4x120mm2</v>
          </cell>
          <cell r="D256" t="str">
            <v>cái</v>
          </cell>
          <cell r="E256" t="str">
            <v>KT</v>
          </cell>
          <cell r="F256">
            <v>50</v>
          </cell>
          <cell r="G256" t="str">
            <v>x</v>
          </cell>
          <cell r="H256">
            <v>0</v>
          </cell>
          <cell r="I256" t="str">
            <v/>
          </cell>
        </row>
        <row r="257">
          <cell r="A257" t="str">
            <v>KTREO150</v>
          </cell>
          <cell r="C257" t="str">
            <v>Kẹp treo cáp ABC4x150mm2</v>
          </cell>
          <cell r="D257" t="str">
            <v>cái</v>
          </cell>
          <cell r="E257" t="str">
            <v>KT</v>
          </cell>
          <cell r="F257">
            <v>50</v>
          </cell>
          <cell r="G257" t="str">
            <v>x</v>
          </cell>
          <cell r="H257" t="e">
            <v>#N/A</v>
          </cell>
          <cell r="I257" t="str">
            <v/>
          </cell>
        </row>
        <row r="258">
          <cell r="A258" t="str">
            <v>MTREO A</v>
          </cell>
          <cell r="C258" t="str">
            <v>Móc treo chữ A</v>
          </cell>
          <cell r="D258" t="str">
            <v>cái</v>
          </cell>
          <cell r="E258" t="str">
            <v>MT</v>
          </cell>
          <cell r="F258">
            <v>50</v>
          </cell>
          <cell r="G258" t="str">
            <v>x</v>
          </cell>
          <cell r="H258">
            <v>0</v>
          </cell>
          <cell r="I258" t="str">
            <v/>
          </cell>
        </row>
        <row r="259">
          <cell r="A259" t="str">
            <v>MOCDUNG</v>
          </cell>
          <cell r="C259" t="str">
            <v xml:space="preserve">Móc dừng </v>
          </cell>
          <cell r="D259" t="str">
            <v>cái</v>
          </cell>
          <cell r="E259" t="str">
            <v>MO</v>
          </cell>
          <cell r="F259">
            <v>50</v>
          </cell>
          <cell r="G259" t="str">
            <v>x</v>
          </cell>
          <cell r="H259">
            <v>0</v>
          </cell>
          <cell r="I259" t="str">
            <v/>
          </cell>
        </row>
        <row r="260">
          <cell r="A260" t="str">
            <v xml:space="preserve">MTREO </v>
          </cell>
          <cell r="C260" t="str">
            <v xml:space="preserve">Móc đơn treo cáp </v>
          </cell>
          <cell r="D260" t="str">
            <v>cái</v>
          </cell>
          <cell r="E260" t="str">
            <v>MT</v>
          </cell>
          <cell r="F260">
            <v>50</v>
          </cell>
          <cell r="G260" t="str">
            <v>x</v>
          </cell>
          <cell r="H260">
            <v>0</v>
          </cell>
          <cell r="I260" t="str">
            <v/>
          </cell>
        </row>
        <row r="261">
          <cell r="A261" t="str">
            <v>KDPLY</v>
          </cell>
          <cell r="C261" t="str">
            <v>Kháng bắt sứ kép polymer</v>
          </cell>
          <cell r="D261" t="str">
            <v>cái</v>
          </cell>
          <cell r="E261" t="str">
            <v>KD</v>
          </cell>
          <cell r="F261">
            <v>50</v>
          </cell>
          <cell r="G261" t="str">
            <v>x</v>
          </cell>
          <cell r="H261">
            <v>0</v>
          </cell>
          <cell r="I261" t="str">
            <v/>
          </cell>
        </row>
        <row r="262">
          <cell r="A262" t="str">
            <v>KNGUNG211</v>
          </cell>
          <cell r="C262" t="str">
            <v>Kẹp ngừng cáp ABC2x11mm2</v>
          </cell>
          <cell r="D262" t="str">
            <v>cái</v>
          </cell>
          <cell r="E262" t="str">
            <v>KN</v>
          </cell>
          <cell r="F262">
            <v>50</v>
          </cell>
          <cell r="G262" t="str">
            <v>x</v>
          </cell>
          <cell r="H262" t="e">
            <v>#N/A</v>
          </cell>
          <cell r="I262" t="str">
            <v/>
          </cell>
        </row>
        <row r="263">
          <cell r="A263" t="str">
            <v>KNGUNG11</v>
          </cell>
          <cell r="C263" t="str">
            <v>Kẹp ngừng cáp ABC4x11mm2</v>
          </cell>
          <cell r="D263" t="str">
            <v>cái</v>
          </cell>
          <cell r="E263" t="str">
            <v>KN</v>
          </cell>
          <cell r="F263">
            <v>50</v>
          </cell>
          <cell r="G263" t="str">
            <v>x</v>
          </cell>
          <cell r="H263" t="e">
            <v>#N/A</v>
          </cell>
          <cell r="I263" t="str">
            <v/>
          </cell>
        </row>
        <row r="264">
          <cell r="A264" t="str">
            <v>KNGUNG22</v>
          </cell>
          <cell r="C264" t="str">
            <v>Kẹp ngừng cáp ABC4x22mm2</v>
          </cell>
          <cell r="D264" t="str">
            <v>cái</v>
          </cell>
          <cell r="E264" t="str">
            <v>KN</v>
          </cell>
          <cell r="F264">
            <v>50</v>
          </cell>
          <cell r="G264" t="str">
            <v>x</v>
          </cell>
          <cell r="H264" t="e">
            <v>#N/A</v>
          </cell>
          <cell r="I264" t="str">
            <v/>
          </cell>
        </row>
        <row r="265">
          <cell r="A265" t="str">
            <v>KNGUNG35</v>
          </cell>
          <cell r="C265" t="str">
            <v>Kẹp ngừng cáp ABC4x35mm2</v>
          </cell>
          <cell r="D265" t="str">
            <v>cái</v>
          </cell>
          <cell r="E265" t="str">
            <v>KN</v>
          </cell>
          <cell r="F265">
            <v>50</v>
          </cell>
          <cell r="G265" t="str">
            <v>x</v>
          </cell>
          <cell r="H265">
            <v>0</v>
          </cell>
          <cell r="I265" t="str">
            <v/>
          </cell>
        </row>
        <row r="266">
          <cell r="A266" t="str">
            <v>KNGUNG50</v>
          </cell>
          <cell r="C266" t="str">
            <v>Kẹp ngừng cáp ABC4x50mm2</v>
          </cell>
          <cell r="D266" t="str">
            <v>cái</v>
          </cell>
          <cell r="E266" t="str">
            <v>KN</v>
          </cell>
          <cell r="F266">
            <v>50</v>
          </cell>
          <cell r="G266" t="str">
            <v>x</v>
          </cell>
          <cell r="H266">
            <v>0</v>
          </cell>
          <cell r="I266" t="str">
            <v/>
          </cell>
        </row>
        <row r="267">
          <cell r="A267" t="str">
            <v>KNGUNG70</v>
          </cell>
          <cell r="B267" t="str">
            <v>06.1201</v>
          </cell>
          <cell r="C267" t="str">
            <v>Kẹp ngừng cáp ABC4x70mm2</v>
          </cell>
          <cell r="D267" t="str">
            <v>cái</v>
          </cell>
          <cell r="E267" t="str">
            <v>KN</v>
          </cell>
          <cell r="F267">
            <v>50</v>
          </cell>
          <cell r="G267" t="str">
            <v>x</v>
          </cell>
          <cell r="H267">
            <v>0</v>
          </cell>
          <cell r="I267" t="str">
            <v/>
          </cell>
        </row>
        <row r="268">
          <cell r="A268" t="str">
            <v>KNGUNG95</v>
          </cell>
          <cell r="C268" t="str">
            <v>Kẹp ngừng cáp ABC3x95mm2</v>
          </cell>
          <cell r="D268" t="str">
            <v>cái</v>
          </cell>
          <cell r="E268" t="str">
            <v>KN</v>
          </cell>
          <cell r="F268">
            <v>50</v>
          </cell>
          <cell r="G268" t="str">
            <v>x</v>
          </cell>
          <cell r="H268">
            <v>0</v>
          </cell>
          <cell r="I268" t="str">
            <v/>
          </cell>
        </row>
        <row r="269">
          <cell r="A269" t="str">
            <v>KNGUNG120</v>
          </cell>
          <cell r="C269" t="str">
            <v>Kẹp ngừng cáp ABC4x120mm2</v>
          </cell>
          <cell r="D269" t="str">
            <v>cái</v>
          </cell>
          <cell r="E269" t="str">
            <v>KN</v>
          </cell>
          <cell r="F269">
            <v>50</v>
          </cell>
          <cell r="G269" t="str">
            <v>x</v>
          </cell>
          <cell r="H269" t="e">
            <v>#N/A</v>
          </cell>
          <cell r="I269" t="str">
            <v/>
          </cell>
        </row>
        <row r="270">
          <cell r="A270" t="str">
            <v>KNGUNG150</v>
          </cell>
          <cell r="C270" t="str">
            <v>Kẹp ngừng cáp ABC4x150mm2</v>
          </cell>
          <cell r="D270" t="str">
            <v>cái</v>
          </cell>
          <cell r="E270" t="str">
            <v>KN</v>
          </cell>
          <cell r="F270">
            <v>50</v>
          </cell>
          <cell r="G270" t="str">
            <v>x</v>
          </cell>
          <cell r="H270">
            <v>0</v>
          </cell>
          <cell r="I270" t="str">
            <v/>
          </cell>
        </row>
        <row r="271">
          <cell r="A271" t="str">
            <v>Hopcap240</v>
          </cell>
          <cell r="C271" t="str">
            <v>Hộp nối cáp ngầm 24kV 3x240mm2</v>
          </cell>
          <cell r="D271" t="str">
            <v>cái</v>
          </cell>
          <cell r="E271" t="str">
            <v>Ho</v>
          </cell>
          <cell r="F271">
            <v>50</v>
          </cell>
          <cell r="G271" t="str">
            <v>x</v>
          </cell>
          <cell r="H271" t="e">
            <v>#N/A</v>
          </cell>
          <cell r="I271" t="str">
            <v/>
          </cell>
        </row>
        <row r="272">
          <cell r="A272" t="str">
            <v>Hopcap185</v>
          </cell>
          <cell r="C272" t="str">
            <v>Hộp nối cáp ngầm 24kV 3x185mm2</v>
          </cell>
          <cell r="D272" t="str">
            <v>cái</v>
          </cell>
          <cell r="E272" t="str">
            <v>Ho</v>
          </cell>
          <cell r="F272">
            <v>50</v>
          </cell>
          <cell r="G272" t="str">
            <v>x</v>
          </cell>
          <cell r="H272" t="e">
            <v>#N/A</v>
          </cell>
          <cell r="I272" t="str">
            <v/>
          </cell>
        </row>
        <row r="273">
          <cell r="A273" t="str">
            <v>Hopcap150</v>
          </cell>
          <cell r="C273" t="str">
            <v>Hộp nối cáp ngầm 24kV 3x150mm2</v>
          </cell>
          <cell r="D273" t="str">
            <v>cái</v>
          </cell>
          <cell r="E273" t="str">
            <v>Ho</v>
          </cell>
          <cell r="F273">
            <v>50</v>
          </cell>
          <cell r="G273" t="str">
            <v>x</v>
          </cell>
          <cell r="H273" t="e">
            <v>#N/A</v>
          </cell>
          <cell r="I273" t="str">
            <v/>
          </cell>
        </row>
        <row r="274">
          <cell r="A274" t="str">
            <v>Hopcap120</v>
          </cell>
          <cell r="C274" t="str">
            <v>Hộp nối cáp ngầm 24kV 3x120mm2</v>
          </cell>
          <cell r="D274" t="str">
            <v>cái</v>
          </cell>
          <cell r="E274" t="str">
            <v>Ho</v>
          </cell>
          <cell r="F274">
            <v>50</v>
          </cell>
          <cell r="G274" t="str">
            <v>x</v>
          </cell>
          <cell r="H274" t="e">
            <v>#N/A</v>
          </cell>
          <cell r="I274" t="str">
            <v/>
          </cell>
        </row>
        <row r="275">
          <cell r="A275" t="str">
            <v>Hopcap95</v>
          </cell>
          <cell r="C275" t="str">
            <v>Hộp nối cáp ngầm 24kV 3x95mm2</v>
          </cell>
          <cell r="D275" t="str">
            <v>cái</v>
          </cell>
          <cell r="E275" t="str">
            <v>Ho</v>
          </cell>
          <cell r="F275">
            <v>50</v>
          </cell>
          <cell r="G275" t="str">
            <v>x</v>
          </cell>
          <cell r="H275" t="e">
            <v>#N/A</v>
          </cell>
          <cell r="I275" t="str">
            <v/>
          </cell>
        </row>
        <row r="276">
          <cell r="A276" t="str">
            <v>Hopcap70</v>
          </cell>
          <cell r="C276" t="str">
            <v>Hộp nối cáp ngầm 24kV 3x70mm2</v>
          </cell>
          <cell r="D276" t="str">
            <v>cái</v>
          </cell>
          <cell r="E276" t="str">
            <v>Ho</v>
          </cell>
          <cell r="F276">
            <v>50</v>
          </cell>
          <cell r="G276" t="str">
            <v>x</v>
          </cell>
          <cell r="H276" t="e">
            <v>#N/A</v>
          </cell>
          <cell r="I276" t="str">
            <v/>
          </cell>
        </row>
        <row r="277">
          <cell r="A277" t="str">
            <v>Hopcap50</v>
          </cell>
          <cell r="C277" t="str">
            <v>Hộp nối cáp ngầm 24kV 3x50mm2</v>
          </cell>
          <cell r="D277" t="str">
            <v>cái</v>
          </cell>
          <cell r="E277" t="str">
            <v>Ho</v>
          </cell>
          <cell r="F277">
            <v>50</v>
          </cell>
          <cell r="G277" t="str">
            <v>x</v>
          </cell>
          <cell r="H277" t="e">
            <v>#N/A</v>
          </cell>
          <cell r="I277" t="str">
            <v/>
          </cell>
        </row>
        <row r="278">
          <cell r="A278" t="str">
            <v>HOP9C</v>
          </cell>
          <cell r="B278" t="str">
            <v>06.1201</v>
          </cell>
          <cell r="C278" t="str">
            <v>Hộp phân phối 9CB-32A</v>
          </cell>
          <cell r="D278" t="str">
            <v>cái</v>
          </cell>
          <cell r="E278" t="str">
            <v>HO</v>
          </cell>
          <cell r="F278">
            <v>50</v>
          </cell>
          <cell r="G278" t="str">
            <v>x</v>
          </cell>
          <cell r="H278" t="e">
            <v>#N/A</v>
          </cell>
          <cell r="I278" t="str">
            <v/>
          </cell>
        </row>
        <row r="279">
          <cell r="A279" t="str">
            <v>HOP6C</v>
          </cell>
          <cell r="C279" t="str">
            <v>Hộp phân phối (hộp rỗng)</v>
          </cell>
          <cell r="D279" t="str">
            <v>cái</v>
          </cell>
          <cell r="E279" t="str">
            <v>HO</v>
          </cell>
          <cell r="F279">
            <v>50</v>
          </cell>
          <cell r="G279" t="str">
            <v>x</v>
          </cell>
          <cell r="H279">
            <v>0</v>
          </cell>
          <cell r="I279" t="str">
            <v/>
          </cell>
        </row>
        <row r="280">
          <cell r="A280" t="str">
            <v>BTNN</v>
          </cell>
          <cell r="C280" t="str">
            <v>Bêtông nhựa nóng hạt thô</v>
          </cell>
          <cell r="D280" t="str">
            <v>m3</v>
          </cell>
          <cell r="E280" t="str">
            <v>BT</v>
          </cell>
          <cell r="F280">
            <v>50</v>
          </cell>
          <cell r="G280" t="str">
            <v>x</v>
          </cell>
          <cell r="H280" t="e">
            <v>#N/A</v>
          </cell>
          <cell r="I280" t="str">
            <v/>
          </cell>
        </row>
        <row r="281">
          <cell r="A281" t="str">
            <v>BTNN min</v>
          </cell>
          <cell r="C281" t="str">
            <v>Bêtông nhựa nóng hạt mịn</v>
          </cell>
          <cell r="D281" t="str">
            <v>m3</v>
          </cell>
          <cell r="E281" t="str">
            <v>BT</v>
          </cell>
          <cell r="F281">
            <v>50</v>
          </cell>
          <cell r="G281" t="str">
            <v>x</v>
          </cell>
          <cell r="H281" t="e">
            <v>#N/A</v>
          </cell>
          <cell r="I281" t="str">
            <v/>
          </cell>
        </row>
        <row r="282">
          <cell r="A282" t="str">
            <v>BTNN-TL</v>
          </cell>
          <cell r="B282" t="str">
            <v>ED.2005</v>
          </cell>
          <cell r="C282" t="str">
            <v>Tái lập bêtông nhựa nóng hạt thô 7mm</v>
          </cell>
          <cell r="D282" t="str">
            <v>m2</v>
          </cell>
          <cell r="E282" t="str">
            <v>BT</v>
          </cell>
          <cell r="F282">
            <v>50</v>
          </cell>
          <cell r="G282" t="str">
            <v>x</v>
          </cell>
          <cell r="H282" t="e">
            <v>#N/A</v>
          </cell>
          <cell r="I282" t="str">
            <v/>
          </cell>
        </row>
        <row r="283">
          <cell r="A283" t="str">
            <v>BTNN-TL min</v>
          </cell>
          <cell r="B283" t="str">
            <v>ED.3001</v>
          </cell>
          <cell r="C283" t="str">
            <v>Tái lập bêtông nhựa nóng hạt mịn 3mm</v>
          </cell>
          <cell r="D283" t="str">
            <v>m2</v>
          </cell>
          <cell r="E283" t="str">
            <v>BT</v>
          </cell>
          <cell r="F283">
            <v>50</v>
          </cell>
          <cell r="G283" t="str">
            <v>x</v>
          </cell>
          <cell r="H283" t="e">
            <v>#N/A</v>
          </cell>
          <cell r="I283" t="str">
            <v/>
          </cell>
        </row>
        <row r="284">
          <cell r="A284" t="str">
            <v>BT</v>
          </cell>
          <cell r="B284" t="str">
            <v>04.9001</v>
          </cell>
          <cell r="C284" t="str">
            <v>Bitum</v>
          </cell>
          <cell r="D284" t="str">
            <v>m2</v>
          </cell>
          <cell r="E284" t="str">
            <v>BT</v>
          </cell>
          <cell r="F284">
            <v>50</v>
          </cell>
          <cell r="G284" t="str">
            <v>x</v>
          </cell>
          <cell r="H284">
            <v>1.34</v>
          </cell>
          <cell r="I284" t="str">
            <v/>
          </cell>
        </row>
        <row r="285">
          <cell r="A285" t="str">
            <v>BIT150</v>
          </cell>
          <cell r="C285" t="str">
            <v>Nắp bịt đầu cáp ABC150mm2</v>
          </cell>
          <cell r="D285" t="str">
            <v>cái</v>
          </cell>
          <cell r="E285" t="str">
            <v>BI</v>
          </cell>
          <cell r="F285">
            <v>50</v>
          </cell>
          <cell r="G285" t="str">
            <v>x</v>
          </cell>
          <cell r="H285">
            <v>0</v>
          </cell>
          <cell r="I285" t="str">
            <v/>
          </cell>
        </row>
        <row r="286">
          <cell r="A286" t="str">
            <v>BIT120</v>
          </cell>
          <cell r="C286" t="str">
            <v>Nắp bịt đầu cáp ABC120mm2</v>
          </cell>
          <cell r="D286" t="str">
            <v>cái</v>
          </cell>
          <cell r="E286" t="str">
            <v>BI</v>
          </cell>
          <cell r="F286">
            <v>50</v>
          </cell>
          <cell r="G286" t="str">
            <v>x</v>
          </cell>
          <cell r="H286" t="e">
            <v>#N/A</v>
          </cell>
          <cell r="I286" t="str">
            <v/>
          </cell>
        </row>
        <row r="287">
          <cell r="A287" t="str">
            <v>BIT95</v>
          </cell>
          <cell r="C287" t="str">
            <v>Nắp bịt đầu cáp ABC95mm2</v>
          </cell>
          <cell r="D287" t="str">
            <v>cái</v>
          </cell>
          <cell r="E287" t="str">
            <v>BI</v>
          </cell>
          <cell r="F287">
            <v>50</v>
          </cell>
          <cell r="G287" t="str">
            <v>x</v>
          </cell>
          <cell r="H287">
            <v>0</v>
          </cell>
          <cell r="I287" t="str">
            <v/>
          </cell>
        </row>
        <row r="288">
          <cell r="A288" t="str">
            <v>BIT70</v>
          </cell>
          <cell r="C288" t="str">
            <v>Nắp bịt đầu cáp ABC70mm2</v>
          </cell>
          <cell r="D288" t="str">
            <v>cái</v>
          </cell>
          <cell r="E288" t="str">
            <v>BI</v>
          </cell>
          <cell r="F288">
            <v>50</v>
          </cell>
          <cell r="G288" t="str">
            <v>x</v>
          </cell>
          <cell r="H288">
            <v>0</v>
          </cell>
          <cell r="I288" t="str">
            <v/>
          </cell>
        </row>
        <row r="289">
          <cell r="A289" t="str">
            <v>BIT50</v>
          </cell>
          <cell r="C289" t="str">
            <v>Nắp bịt đầu cáp ABC50mm2</v>
          </cell>
          <cell r="D289" t="str">
            <v>cái</v>
          </cell>
          <cell r="E289" t="str">
            <v>BI</v>
          </cell>
          <cell r="F289">
            <v>50</v>
          </cell>
          <cell r="G289" t="str">
            <v>x</v>
          </cell>
          <cell r="H289">
            <v>0</v>
          </cell>
          <cell r="I289" t="str">
            <v/>
          </cell>
        </row>
        <row r="290">
          <cell r="A290" t="str">
            <v>BIT35</v>
          </cell>
          <cell r="C290" t="str">
            <v>Nắp bịt đầu cáp 35mm2</v>
          </cell>
          <cell r="D290" t="str">
            <v>cái</v>
          </cell>
          <cell r="E290" t="str">
            <v>BI</v>
          </cell>
          <cell r="F290">
            <v>50</v>
          </cell>
          <cell r="G290" t="str">
            <v>x</v>
          </cell>
          <cell r="H290">
            <v>0</v>
          </cell>
          <cell r="I290" t="str">
            <v/>
          </cell>
        </row>
        <row r="291">
          <cell r="A291" t="str">
            <v>KE399</v>
          </cell>
          <cell r="C291" t="str">
            <v>Kẹp ép WR 399</v>
          </cell>
          <cell r="D291" t="str">
            <v>cái</v>
          </cell>
          <cell r="E291" t="str">
            <v>KE</v>
          </cell>
          <cell r="F291">
            <v>50</v>
          </cell>
          <cell r="G291" t="str">
            <v>x</v>
          </cell>
          <cell r="H291">
            <v>0</v>
          </cell>
          <cell r="I291">
            <v>478800</v>
          </cell>
        </row>
        <row r="292">
          <cell r="A292" t="str">
            <v>KE25</v>
          </cell>
          <cell r="C292" t="str">
            <v>Kẹp ép cỡ dây 25mm2</v>
          </cell>
          <cell r="D292" t="str">
            <v>cái</v>
          </cell>
          <cell r="E292" t="str">
            <v>KE</v>
          </cell>
          <cell r="F292">
            <v>50</v>
          </cell>
          <cell r="G292" t="str">
            <v>x</v>
          </cell>
          <cell r="H292">
            <v>1</v>
          </cell>
          <cell r="I292" t="str">
            <v/>
          </cell>
        </row>
        <row r="293">
          <cell r="A293" t="str">
            <v>KE35</v>
          </cell>
          <cell r="C293" t="str">
            <v>Kẹp ép WR cỡ dây 35mm2</v>
          </cell>
          <cell r="D293" t="str">
            <v>cái</v>
          </cell>
          <cell r="E293" t="str">
            <v>KE</v>
          </cell>
          <cell r="F293">
            <v>50</v>
          </cell>
          <cell r="G293" t="str">
            <v>x</v>
          </cell>
          <cell r="H293">
            <v>0</v>
          </cell>
          <cell r="I293" t="str">
            <v/>
          </cell>
        </row>
        <row r="294">
          <cell r="A294" t="str">
            <v>KE50</v>
          </cell>
          <cell r="C294" t="str">
            <v>Kẹp ép WR cỡ dây 50mm2</v>
          </cell>
          <cell r="D294" t="str">
            <v>cái</v>
          </cell>
          <cell r="E294" t="str">
            <v>KE</v>
          </cell>
          <cell r="F294">
            <v>50</v>
          </cell>
          <cell r="G294" t="str">
            <v>x</v>
          </cell>
          <cell r="H294">
            <v>2</v>
          </cell>
          <cell r="I294" t="str">
            <v/>
          </cell>
        </row>
        <row r="295">
          <cell r="A295" t="str">
            <v>KE70</v>
          </cell>
          <cell r="C295" t="str">
            <v>Kẹp ép WR cỡ dây 70mm2</v>
          </cell>
          <cell r="D295" t="str">
            <v>cái</v>
          </cell>
          <cell r="E295" t="str">
            <v>KE</v>
          </cell>
          <cell r="F295">
            <v>50</v>
          </cell>
          <cell r="G295" t="str">
            <v>x</v>
          </cell>
          <cell r="H295">
            <v>0</v>
          </cell>
          <cell r="I295" t="str">
            <v/>
          </cell>
        </row>
        <row r="296">
          <cell r="A296" t="str">
            <v>KE95</v>
          </cell>
          <cell r="C296" t="str">
            <v>Kẹp ép WR cỡ dây 95mm2</v>
          </cell>
          <cell r="D296" t="str">
            <v>cái</v>
          </cell>
          <cell r="E296" t="str">
            <v>KE</v>
          </cell>
          <cell r="F296">
            <v>50</v>
          </cell>
          <cell r="G296" t="str">
            <v>x</v>
          </cell>
          <cell r="H296">
            <v>0</v>
          </cell>
          <cell r="I296" t="str">
            <v/>
          </cell>
        </row>
        <row r="297">
          <cell r="A297" t="str">
            <v>KE120</v>
          </cell>
          <cell r="C297" t="str">
            <v>Kẹp ép WR cỡ dây 120mm2</v>
          </cell>
          <cell r="D297" t="str">
            <v>cái</v>
          </cell>
          <cell r="E297" t="str">
            <v>KE</v>
          </cell>
          <cell r="F297">
            <v>50</v>
          </cell>
          <cell r="G297" t="str">
            <v>x</v>
          </cell>
          <cell r="H297">
            <v>0</v>
          </cell>
          <cell r="I297" t="str">
            <v/>
          </cell>
        </row>
        <row r="298">
          <cell r="A298" t="str">
            <v>KE150</v>
          </cell>
          <cell r="C298" t="str">
            <v>Kẹp ép WR cỡ dây 150mm2</v>
          </cell>
          <cell r="D298" t="str">
            <v>cái</v>
          </cell>
          <cell r="E298" t="str">
            <v>KE</v>
          </cell>
          <cell r="F298">
            <v>50</v>
          </cell>
          <cell r="G298" t="str">
            <v>x</v>
          </cell>
          <cell r="H298">
            <v>0</v>
          </cell>
          <cell r="I298" t="str">
            <v/>
          </cell>
        </row>
        <row r="299">
          <cell r="A299" t="str">
            <v>KE185</v>
          </cell>
          <cell r="C299" t="str">
            <v>Kẹp ép WR cỡ dây 185mm2</v>
          </cell>
          <cell r="D299" t="str">
            <v>cái</v>
          </cell>
          <cell r="E299" t="str">
            <v>KE</v>
          </cell>
          <cell r="F299">
            <v>50</v>
          </cell>
          <cell r="G299" t="str">
            <v>x</v>
          </cell>
          <cell r="H299">
            <v>0</v>
          </cell>
          <cell r="I299" t="str">
            <v/>
          </cell>
        </row>
        <row r="300">
          <cell r="A300" t="str">
            <v>KE240</v>
          </cell>
          <cell r="C300" t="str">
            <v>Kẹp ép WR cỡ dây 240mm2</v>
          </cell>
          <cell r="D300" t="str">
            <v>cái</v>
          </cell>
          <cell r="E300" t="str">
            <v>KE</v>
          </cell>
          <cell r="F300">
            <v>50</v>
          </cell>
          <cell r="G300" t="str">
            <v>x</v>
          </cell>
          <cell r="H300">
            <v>0</v>
          </cell>
          <cell r="I300" t="str">
            <v/>
          </cell>
        </row>
        <row r="301">
          <cell r="A301" t="str">
            <v>KCUAL</v>
          </cell>
          <cell r="C301" t="str">
            <v>Kẹp nối đồng-nhôm</v>
          </cell>
          <cell r="D301" t="str">
            <v>cái</v>
          </cell>
          <cell r="E301" t="str">
            <v>KC</v>
          </cell>
          <cell r="F301">
            <v>50</v>
          </cell>
          <cell r="G301" t="str">
            <v>x</v>
          </cell>
          <cell r="H301">
            <v>2</v>
          </cell>
          <cell r="I301" t="str">
            <v/>
          </cell>
        </row>
        <row r="302">
          <cell r="A302" t="str">
            <v>KCUAL60</v>
          </cell>
          <cell r="C302" t="str">
            <v>Kẹp nối đồng-nhôm 60mm2</v>
          </cell>
          <cell r="D302" t="str">
            <v>cái</v>
          </cell>
          <cell r="E302" t="str">
            <v>KC</v>
          </cell>
          <cell r="F302">
            <v>50</v>
          </cell>
          <cell r="G302" t="str">
            <v>x</v>
          </cell>
          <cell r="H302" t="e">
            <v>#N/A</v>
          </cell>
          <cell r="I302" t="str">
            <v/>
          </cell>
        </row>
        <row r="303">
          <cell r="A303" t="str">
            <v>KQ2/0</v>
          </cell>
          <cell r="B303" t="str">
            <v>04.3007</v>
          </cell>
          <cell r="C303" t="str">
            <v>Kẹp quai 2/0</v>
          </cell>
          <cell r="D303" t="str">
            <v>cái</v>
          </cell>
          <cell r="E303" t="str">
            <v>KQ</v>
          </cell>
          <cell r="F303">
            <v>50</v>
          </cell>
          <cell r="G303" t="str">
            <v>x</v>
          </cell>
          <cell r="H303">
            <v>0</v>
          </cell>
          <cell r="I303" t="str">
            <v/>
          </cell>
        </row>
        <row r="304">
          <cell r="A304" t="str">
            <v xml:space="preserve">KQ2/0 </v>
          </cell>
          <cell r="B304" t="str">
            <v>04.3007</v>
          </cell>
          <cell r="C304" t="str">
            <v>Kẹp quai 2/0 + chụp cách điện</v>
          </cell>
          <cell r="D304" t="str">
            <v>bộ</v>
          </cell>
          <cell r="E304" t="str">
            <v>KQ</v>
          </cell>
          <cell r="F304">
            <v>50</v>
          </cell>
          <cell r="G304" t="str">
            <v>x</v>
          </cell>
          <cell r="H304">
            <v>0</v>
          </cell>
          <cell r="I304" t="str">
            <v/>
          </cell>
        </row>
        <row r="305">
          <cell r="A305" t="str">
            <v>KQ4/0</v>
          </cell>
          <cell r="B305" t="str">
            <v>04.3007</v>
          </cell>
          <cell r="C305" t="str">
            <v>Kẹp quai 4/0</v>
          </cell>
          <cell r="D305" t="str">
            <v>cái</v>
          </cell>
          <cell r="E305" t="str">
            <v>KQ</v>
          </cell>
          <cell r="F305">
            <v>50</v>
          </cell>
          <cell r="G305" t="str">
            <v>x</v>
          </cell>
          <cell r="H305">
            <v>0</v>
          </cell>
          <cell r="I305">
            <v>4116000</v>
          </cell>
        </row>
        <row r="306">
          <cell r="A306" t="str">
            <v xml:space="preserve">KQ4/0 </v>
          </cell>
          <cell r="B306" t="str">
            <v>04.3007</v>
          </cell>
          <cell r="C306" t="str">
            <v>Kẹp quai 4/0 + chụp cách điện</v>
          </cell>
          <cell r="D306" t="str">
            <v>cái</v>
          </cell>
          <cell r="E306" t="str">
            <v>KQ</v>
          </cell>
          <cell r="F306">
            <v>50</v>
          </cell>
          <cell r="G306" t="str">
            <v>x</v>
          </cell>
          <cell r="H306" t="e">
            <v>#N/A</v>
          </cell>
          <cell r="I306" t="str">
            <v/>
          </cell>
        </row>
        <row r="307">
          <cell r="A307" t="str">
            <v>KH2/0</v>
          </cell>
          <cell r="B307" t="str">
            <v>04.3007</v>
          </cell>
          <cell r="C307" t="str">
            <v>Kẹp hotline 2/0</v>
          </cell>
          <cell r="D307" t="str">
            <v>cái</v>
          </cell>
          <cell r="E307" t="str">
            <v>KH</v>
          </cell>
          <cell r="F307">
            <v>50</v>
          </cell>
          <cell r="G307" t="str">
            <v>x</v>
          </cell>
          <cell r="H307">
            <v>0</v>
          </cell>
          <cell r="I307" t="str">
            <v/>
          </cell>
        </row>
        <row r="308">
          <cell r="A308" t="str">
            <v>KH4/0</v>
          </cell>
          <cell r="B308" t="str">
            <v>04.3007</v>
          </cell>
          <cell r="C308" t="str">
            <v>Kẹp hotline 4/0</v>
          </cell>
          <cell r="D308" t="str">
            <v>cái</v>
          </cell>
          <cell r="E308" t="str">
            <v>KH</v>
          </cell>
          <cell r="F308">
            <v>50</v>
          </cell>
          <cell r="G308" t="str">
            <v>x</v>
          </cell>
          <cell r="H308">
            <v>15</v>
          </cell>
          <cell r="I308">
            <v>5151200</v>
          </cell>
        </row>
        <row r="309">
          <cell r="A309" t="str">
            <v>KH350M</v>
          </cell>
          <cell r="B309" t="str">
            <v>04.3007</v>
          </cell>
          <cell r="C309" t="str">
            <v>Kẹp hotline 350MCM</v>
          </cell>
          <cell r="D309" t="str">
            <v>cái</v>
          </cell>
          <cell r="E309" t="str">
            <v>KH</v>
          </cell>
          <cell r="F309">
            <v>50</v>
          </cell>
          <cell r="G309" t="str">
            <v>x</v>
          </cell>
          <cell r="H309" t="e">
            <v>#N/A</v>
          </cell>
          <cell r="I309" t="str">
            <v/>
          </cell>
        </row>
        <row r="310">
          <cell r="A310" t="str">
            <v>KEU35</v>
          </cell>
          <cell r="C310" t="str">
            <v>Kẹp U bolt dây 35mm2</v>
          </cell>
          <cell r="D310" t="str">
            <v>cái</v>
          </cell>
          <cell r="E310" t="str">
            <v>KE</v>
          </cell>
          <cell r="F310">
            <v>50</v>
          </cell>
          <cell r="G310" t="str">
            <v>x</v>
          </cell>
          <cell r="H310" t="e">
            <v>#N/A</v>
          </cell>
          <cell r="I310" t="str">
            <v/>
          </cell>
        </row>
        <row r="311">
          <cell r="A311" t="str">
            <v>KEU50</v>
          </cell>
          <cell r="C311" t="str">
            <v>Kẹp U bolt dây 50mm2</v>
          </cell>
          <cell r="D311" t="str">
            <v>cái</v>
          </cell>
          <cell r="E311" t="str">
            <v>KE</v>
          </cell>
          <cell r="F311">
            <v>50</v>
          </cell>
          <cell r="G311" t="str">
            <v>x</v>
          </cell>
          <cell r="H311">
            <v>0</v>
          </cell>
          <cell r="I311" t="str">
            <v/>
          </cell>
        </row>
        <row r="312">
          <cell r="A312" t="str">
            <v>KEU70</v>
          </cell>
          <cell r="C312" t="str">
            <v>Kẹp U bolt dây 70mm2</v>
          </cell>
          <cell r="D312" t="str">
            <v>cái</v>
          </cell>
          <cell r="E312" t="str">
            <v>KE</v>
          </cell>
          <cell r="F312">
            <v>50</v>
          </cell>
          <cell r="G312" t="str">
            <v>x</v>
          </cell>
          <cell r="H312" t="e">
            <v>#N/A</v>
          </cell>
          <cell r="I312" t="str">
            <v/>
          </cell>
        </row>
        <row r="313">
          <cell r="A313" t="str">
            <v>KEU95</v>
          </cell>
          <cell r="C313" t="str">
            <v>Kẹp U bolt dây 95mm2</v>
          </cell>
          <cell r="D313" t="str">
            <v>cái</v>
          </cell>
          <cell r="E313" t="str">
            <v>KE</v>
          </cell>
          <cell r="F313">
            <v>50</v>
          </cell>
          <cell r="G313" t="str">
            <v>x</v>
          </cell>
          <cell r="H313" t="e">
            <v>#N/A</v>
          </cell>
          <cell r="I313" t="str">
            <v/>
          </cell>
        </row>
        <row r="314">
          <cell r="A314" t="str">
            <v>Kd50</v>
          </cell>
          <cell r="C314" t="str">
            <v>Khóa đỡ dây cỡ dây 50</v>
          </cell>
          <cell r="D314" t="str">
            <v>cái</v>
          </cell>
          <cell r="E314" t="str">
            <v>Kd</v>
          </cell>
          <cell r="F314">
            <v>50</v>
          </cell>
          <cell r="G314" t="str">
            <v>x</v>
          </cell>
          <cell r="H314">
            <v>0</v>
          </cell>
          <cell r="I314" t="str">
            <v/>
          </cell>
        </row>
        <row r="315">
          <cell r="A315" t="str">
            <v>Kd70</v>
          </cell>
          <cell r="C315" t="str">
            <v>Khóa đỡ dây cỡ dây 70</v>
          </cell>
          <cell r="D315" t="str">
            <v>cái</v>
          </cell>
          <cell r="E315" t="str">
            <v>Kd</v>
          </cell>
          <cell r="F315">
            <v>50</v>
          </cell>
          <cell r="G315" t="str">
            <v>x</v>
          </cell>
          <cell r="H315">
            <v>0</v>
          </cell>
          <cell r="I315" t="str">
            <v/>
          </cell>
        </row>
        <row r="316">
          <cell r="A316" t="str">
            <v>Kd95</v>
          </cell>
          <cell r="C316" t="str">
            <v>Khóa đỡ dây cỡ dây 95</v>
          </cell>
          <cell r="D316" t="str">
            <v>cái</v>
          </cell>
          <cell r="E316" t="str">
            <v>Kd</v>
          </cell>
          <cell r="F316">
            <v>50</v>
          </cell>
          <cell r="G316" t="str">
            <v>x</v>
          </cell>
          <cell r="H316">
            <v>0</v>
          </cell>
          <cell r="I316" t="str">
            <v/>
          </cell>
        </row>
        <row r="317">
          <cell r="A317" t="str">
            <v>Kd120</v>
          </cell>
          <cell r="C317" t="str">
            <v>Khóa đỡ dây cỡ dây 120</v>
          </cell>
          <cell r="D317" t="str">
            <v>cái</v>
          </cell>
          <cell r="E317" t="str">
            <v>Kd</v>
          </cell>
          <cell r="F317">
            <v>50</v>
          </cell>
          <cell r="G317" t="str">
            <v>x</v>
          </cell>
          <cell r="H317">
            <v>0</v>
          </cell>
          <cell r="I317" t="str">
            <v/>
          </cell>
        </row>
        <row r="318">
          <cell r="A318" t="str">
            <v>Kd150</v>
          </cell>
          <cell r="C318" t="str">
            <v>Khóa đỡ dây cỡ dây 150</v>
          </cell>
          <cell r="D318" t="str">
            <v>cái</v>
          </cell>
          <cell r="E318" t="str">
            <v>Kd</v>
          </cell>
          <cell r="F318">
            <v>50</v>
          </cell>
          <cell r="G318" t="str">
            <v>x</v>
          </cell>
          <cell r="H318">
            <v>0</v>
          </cell>
          <cell r="I318" t="str">
            <v/>
          </cell>
        </row>
        <row r="319">
          <cell r="A319" t="str">
            <v>Kd185</v>
          </cell>
          <cell r="C319" t="str">
            <v>Khóa đỡ dây cỡ dây 185</v>
          </cell>
          <cell r="D319" t="str">
            <v>cái</v>
          </cell>
          <cell r="E319" t="str">
            <v>Kd</v>
          </cell>
          <cell r="F319">
            <v>50</v>
          </cell>
          <cell r="G319" t="str">
            <v>x</v>
          </cell>
          <cell r="H319">
            <v>0</v>
          </cell>
          <cell r="I319" t="str">
            <v/>
          </cell>
        </row>
        <row r="320">
          <cell r="A320" t="str">
            <v>Kd240</v>
          </cell>
          <cell r="C320" t="str">
            <v>Khóa đỡ dây cỡ dây 240</v>
          </cell>
          <cell r="D320" t="str">
            <v>cái</v>
          </cell>
          <cell r="E320" t="str">
            <v>Kd</v>
          </cell>
          <cell r="F320">
            <v>50</v>
          </cell>
          <cell r="G320" t="str">
            <v>x</v>
          </cell>
          <cell r="H320">
            <v>0</v>
          </cell>
          <cell r="I320" t="str">
            <v/>
          </cell>
        </row>
        <row r="321">
          <cell r="A321" t="str">
            <v>KD357</v>
          </cell>
          <cell r="C321" t="str">
            <v>Khóa đỡ Đ357</v>
          </cell>
          <cell r="D321" t="str">
            <v>cái</v>
          </cell>
          <cell r="E321" t="str">
            <v>KD</v>
          </cell>
          <cell r="F321">
            <v>50</v>
          </cell>
          <cell r="G321" t="str">
            <v>x</v>
          </cell>
          <cell r="H321" t="e">
            <v>#N/A</v>
          </cell>
          <cell r="I321" t="str">
            <v/>
          </cell>
        </row>
        <row r="322">
          <cell r="A322" t="str">
            <v>KD912</v>
          </cell>
          <cell r="C322" t="str">
            <v>Khóa đỡ Đ912</v>
          </cell>
          <cell r="D322" t="str">
            <v>cái</v>
          </cell>
          <cell r="E322" t="str">
            <v>KD</v>
          </cell>
          <cell r="F322">
            <v>50</v>
          </cell>
          <cell r="G322" t="str">
            <v>x</v>
          </cell>
          <cell r="H322" t="e">
            <v>#N/A</v>
          </cell>
          <cell r="I322" t="str">
            <v/>
          </cell>
        </row>
        <row r="323">
          <cell r="A323" t="str">
            <v>KD158</v>
          </cell>
          <cell r="C323" t="str">
            <v>Khóa đỡ Đ158</v>
          </cell>
          <cell r="D323" t="str">
            <v>cái</v>
          </cell>
          <cell r="E323" t="str">
            <v>KD</v>
          </cell>
          <cell r="F323">
            <v>50</v>
          </cell>
          <cell r="G323" t="str">
            <v>x</v>
          </cell>
          <cell r="H323" t="e">
            <v>#N/A</v>
          </cell>
          <cell r="I323" t="str">
            <v/>
          </cell>
        </row>
        <row r="324">
          <cell r="A324" t="str">
            <v>KN35</v>
          </cell>
          <cell r="C324" t="str">
            <v>Khóa néo dây cỡ dây 35</v>
          </cell>
          <cell r="D324" t="str">
            <v>cái</v>
          </cell>
          <cell r="E324" t="str">
            <v>KN</v>
          </cell>
          <cell r="F324">
            <v>50</v>
          </cell>
          <cell r="G324" t="str">
            <v>x</v>
          </cell>
          <cell r="H324" t="str">
            <v>cái</v>
          </cell>
          <cell r="I324" t="str">
            <v/>
          </cell>
        </row>
        <row r="325">
          <cell r="A325" t="str">
            <v>KN50</v>
          </cell>
          <cell r="C325" t="str">
            <v>Khóa néo dây cỡ dây 50</v>
          </cell>
          <cell r="D325" t="str">
            <v>cái</v>
          </cell>
          <cell r="E325" t="str">
            <v>KN</v>
          </cell>
          <cell r="F325">
            <v>50</v>
          </cell>
          <cell r="G325" t="str">
            <v>x</v>
          </cell>
          <cell r="H325">
            <v>0</v>
          </cell>
          <cell r="I325" t="str">
            <v/>
          </cell>
        </row>
        <row r="326">
          <cell r="A326" t="str">
            <v>KN70</v>
          </cell>
          <cell r="C326" t="str">
            <v>Khóa néo dây cỡ dây 70</v>
          </cell>
          <cell r="D326" t="str">
            <v>cái</v>
          </cell>
          <cell r="E326" t="str">
            <v>KN</v>
          </cell>
          <cell r="F326">
            <v>50</v>
          </cell>
          <cell r="G326" t="str">
            <v>x</v>
          </cell>
          <cell r="H326">
            <v>0</v>
          </cell>
          <cell r="I326" t="str">
            <v/>
          </cell>
        </row>
        <row r="327">
          <cell r="A327" t="str">
            <v>KN95</v>
          </cell>
          <cell r="C327" t="str">
            <v>Khóa néo dây cỡ dây 95</v>
          </cell>
          <cell r="D327" t="str">
            <v>cái</v>
          </cell>
          <cell r="E327" t="str">
            <v>KN</v>
          </cell>
          <cell r="F327">
            <v>50</v>
          </cell>
          <cell r="G327" t="str">
            <v>x</v>
          </cell>
          <cell r="H327">
            <v>0</v>
          </cell>
          <cell r="I327" t="str">
            <v/>
          </cell>
        </row>
        <row r="328">
          <cell r="A328" t="str">
            <v>KN120</v>
          </cell>
          <cell r="C328" t="str">
            <v>Khóa néo dây cỡ dây 120</v>
          </cell>
          <cell r="D328" t="str">
            <v>cái</v>
          </cell>
          <cell r="E328" t="str">
            <v>KN</v>
          </cell>
          <cell r="F328">
            <v>50</v>
          </cell>
          <cell r="G328" t="str">
            <v>x</v>
          </cell>
          <cell r="H328">
            <v>0</v>
          </cell>
          <cell r="I328">
            <v>4428300</v>
          </cell>
        </row>
        <row r="329">
          <cell r="A329" t="str">
            <v>KN150</v>
          </cell>
          <cell r="C329" t="str">
            <v>Khóa néo dây cỡ dây 150</v>
          </cell>
          <cell r="D329" t="str">
            <v>cái</v>
          </cell>
          <cell r="E329" t="str">
            <v>KN</v>
          </cell>
          <cell r="F329">
            <v>50</v>
          </cell>
          <cell r="G329" t="str">
            <v>x</v>
          </cell>
          <cell r="H329">
            <v>0</v>
          </cell>
          <cell r="I329" t="str">
            <v/>
          </cell>
        </row>
        <row r="330">
          <cell r="A330" t="str">
            <v>KN185</v>
          </cell>
          <cell r="C330" t="str">
            <v>Khóa néo dây cỡ dây 185</v>
          </cell>
          <cell r="D330" t="str">
            <v>cái</v>
          </cell>
          <cell r="E330" t="str">
            <v>KN</v>
          </cell>
          <cell r="F330">
            <v>50</v>
          </cell>
          <cell r="G330" t="str">
            <v>x</v>
          </cell>
          <cell r="H330">
            <v>0</v>
          </cell>
          <cell r="I330" t="str">
            <v/>
          </cell>
        </row>
        <row r="331">
          <cell r="A331" t="str">
            <v>KN240</v>
          </cell>
          <cell r="C331" t="str">
            <v>Khóa néo dây cỡ dây 240</v>
          </cell>
          <cell r="D331" t="str">
            <v>cái</v>
          </cell>
          <cell r="E331" t="str">
            <v>KN</v>
          </cell>
          <cell r="F331">
            <v>50</v>
          </cell>
          <cell r="G331" t="str">
            <v>x</v>
          </cell>
          <cell r="H331">
            <v>0</v>
          </cell>
          <cell r="I331" t="str">
            <v/>
          </cell>
        </row>
        <row r="332">
          <cell r="A332" t="str">
            <v>KN158</v>
          </cell>
          <cell r="C332" t="str">
            <v>Khóa néo N158</v>
          </cell>
          <cell r="D332" t="str">
            <v>cái</v>
          </cell>
          <cell r="E332" t="str">
            <v>KN</v>
          </cell>
          <cell r="F332">
            <v>50</v>
          </cell>
          <cell r="G332" t="str">
            <v>x</v>
          </cell>
          <cell r="H332" t="e">
            <v>#N/A</v>
          </cell>
          <cell r="I332" t="str">
            <v/>
          </cell>
        </row>
        <row r="333">
          <cell r="A333" t="str">
            <v>KN912</v>
          </cell>
          <cell r="C333" t="str">
            <v>Khóa néo N912</v>
          </cell>
          <cell r="D333" t="str">
            <v>cái</v>
          </cell>
          <cell r="E333" t="str">
            <v>KN</v>
          </cell>
          <cell r="F333">
            <v>50</v>
          </cell>
          <cell r="G333" t="str">
            <v>x</v>
          </cell>
          <cell r="H333" t="e">
            <v>#N/A</v>
          </cell>
          <cell r="I333" t="str">
            <v/>
          </cell>
        </row>
        <row r="334">
          <cell r="A334" t="str">
            <v>KN357</v>
          </cell>
          <cell r="C334" t="str">
            <v>Khóa néo N357</v>
          </cell>
          <cell r="D334" t="str">
            <v>cái</v>
          </cell>
          <cell r="E334" t="str">
            <v>KN</v>
          </cell>
          <cell r="F334">
            <v>50</v>
          </cell>
          <cell r="G334" t="str">
            <v>x</v>
          </cell>
          <cell r="H334" t="e">
            <v>#N/A</v>
          </cell>
          <cell r="I334" t="str">
            <v/>
          </cell>
        </row>
        <row r="335">
          <cell r="A335" t="str">
            <v>GNIU</v>
          </cell>
          <cell r="C335" t="str">
            <v>Giáp níu dừng dây bọc 185</v>
          </cell>
          <cell r="D335" t="str">
            <v>cái</v>
          </cell>
          <cell r="E335" t="str">
            <v>GN</v>
          </cell>
          <cell r="F335">
            <v>50</v>
          </cell>
          <cell r="G335" t="str">
            <v>x</v>
          </cell>
          <cell r="H335">
            <v>0</v>
          </cell>
          <cell r="I335" t="str">
            <v/>
          </cell>
        </row>
        <row r="336">
          <cell r="A336" t="str">
            <v>MANG</v>
          </cell>
          <cell r="C336" t="str">
            <v>Máng che dây chằng dày 1,6mm</v>
          </cell>
          <cell r="D336" t="str">
            <v>cái</v>
          </cell>
          <cell r="E336" t="str">
            <v>MA</v>
          </cell>
          <cell r="F336">
            <v>50</v>
          </cell>
          <cell r="G336" t="str">
            <v>x</v>
          </cell>
          <cell r="H336">
            <v>1</v>
          </cell>
          <cell r="I336">
            <v>185400</v>
          </cell>
        </row>
        <row r="337">
          <cell r="A337" t="str">
            <v>MND</v>
          </cell>
          <cell r="C337" t="str">
            <v>Mắt nối đơn</v>
          </cell>
          <cell r="D337" t="str">
            <v>cái</v>
          </cell>
          <cell r="E337" t="str">
            <v>MN</v>
          </cell>
          <cell r="F337">
            <v>50</v>
          </cell>
          <cell r="G337" t="str">
            <v>x</v>
          </cell>
          <cell r="H337">
            <v>0</v>
          </cell>
          <cell r="I337" t="str">
            <v/>
          </cell>
        </row>
        <row r="338">
          <cell r="A338" t="str">
            <v>MNTG</v>
          </cell>
          <cell r="C338" t="str">
            <v xml:space="preserve">Mắt nối t/ gian </v>
          </cell>
          <cell r="D338" t="str">
            <v>cái</v>
          </cell>
          <cell r="E338" t="str">
            <v>MN</v>
          </cell>
          <cell r="F338">
            <v>50</v>
          </cell>
          <cell r="G338" t="str">
            <v>x</v>
          </cell>
          <cell r="H338" t="e">
            <v>#N/A</v>
          </cell>
          <cell r="I338" t="str">
            <v/>
          </cell>
        </row>
        <row r="339">
          <cell r="A339" t="str">
            <v>MT</v>
          </cell>
          <cell r="C339" t="str">
            <v xml:space="preserve">Móc treo chữ U </v>
          </cell>
          <cell r="D339" t="str">
            <v>cái</v>
          </cell>
          <cell r="E339" t="str">
            <v>MT</v>
          </cell>
          <cell r="F339">
            <v>50</v>
          </cell>
          <cell r="G339" t="str">
            <v>x</v>
          </cell>
          <cell r="H339">
            <v>1</v>
          </cell>
          <cell r="I339">
            <v>4984800</v>
          </cell>
        </row>
        <row r="340">
          <cell r="A340" t="str">
            <v>MT61A</v>
          </cell>
          <cell r="C340" t="str">
            <v>Móc treo CK61A</v>
          </cell>
          <cell r="D340" t="str">
            <v>cái</v>
          </cell>
          <cell r="E340" t="str">
            <v>MT</v>
          </cell>
          <cell r="F340">
            <v>50</v>
          </cell>
          <cell r="G340" t="str">
            <v>x</v>
          </cell>
          <cell r="H340" t="e">
            <v>#N/A</v>
          </cell>
          <cell r="I340" t="str">
            <v/>
          </cell>
        </row>
        <row r="341">
          <cell r="A341" t="str">
            <v>VT</v>
          </cell>
          <cell r="C341" t="str">
            <v>Vòng treo đầu tròn</v>
          </cell>
          <cell r="D341" t="str">
            <v>cái</v>
          </cell>
          <cell r="E341" t="str">
            <v>VT</v>
          </cell>
          <cell r="F341">
            <v>50</v>
          </cell>
          <cell r="G341" t="str">
            <v>x</v>
          </cell>
          <cell r="H341">
            <v>0</v>
          </cell>
          <cell r="I341" t="str">
            <v/>
          </cell>
        </row>
        <row r="342">
          <cell r="A342" t="str">
            <v>ON240A</v>
          </cell>
          <cell r="C342" t="str">
            <v>Ống nối dây A-240</v>
          </cell>
          <cell r="D342" t="str">
            <v>cái</v>
          </cell>
          <cell r="E342" t="str">
            <v>ON</v>
          </cell>
          <cell r="F342">
            <v>50</v>
          </cell>
          <cell r="G342" t="str">
            <v>x</v>
          </cell>
          <cell r="H342" t="e">
            <v>#N/A</v>
          </cell>
          <cell r="I342" t="str">
            <v/>
          </cell>
        </row>
        <row r="343">
          <cell r="A343" t="str">
            <v>ON185A</v>
          </cell>
          <cell r="C343" t="str">
            <v>Ống nối dây A-185</v>
          </cell>
          <cell r="D343" t="str">
            <v>cái</v>
          </cell>
          <cell r="E343" t="str">
            <v>ON</v>
          </cell>
          <cell r="F343">
            <v>50</v>
          </cell>
          <cell r="G343" t="str">
            <v>x</v>
          </cell>
          <cell r="H343" t="e">
            <v>#N/A</v>
          </cell>
          <cell r="I343" t="str">
            <v/>
          </cell>
        </row>
        <row r="344">
          <cell r="A344" t="str">
            <v>ON120A</v>
          </cell>
          <cell r="C344" t="str">
            <v>Ống nối dây A-120</v>
          </cell>
          <cell r="D344" t="str">
            <v>cái</v>
          </cell>
          <cell r="E344" t="str">
            <v>ON</v>
          </cell>
          <cell r="F344">
            <v>50</v>
          </cell>
          <cell r="G344" t="str">
            <v>x</v>
          </cell>
          <cell r="H344" t="e">
            <v>#N/A</v>
          </cell>
          <cell r="I344" t="str">
            <v/>
          </cell>
        </row>
        <row r="345">
          <cell r="A345" t="str">
            <v>ON95A</v>
          </cell>
          <cell r="C345" t="str">
            <v>Ống nối dây A-95</v>
          </cell>
          <cell r="D345" t="str">
            <v>cái</v>
          </cell>
          <cell r="E345" t="str">
            <v>ON</v>
          </cell>
          <cell r="F345">
            <v>50</v>
          </cell>
          <cell r="G345" t="str">
            <v>x</v>
          </cell>
          <cell r="H345" t="e">
            <v>#N/A</v>
          </cell>
          <cell r="I345" t="str">
            <v/>
          </cell>
        </row>
        <row r="346">
          <cell r="A346" t="str">
            <v>ON70A</v>
          </cell>
          <cell r="C346" t="str">
            <v>Ống nối dây A-70</v>
          </cell>
          <cell r="D346" t="str">
            <v>cái</v>
          </cell>
          <cell r="E346" t="str">
            <v>ON</v>
          </cell>
          <cell r="F346">
            <v>50</v>
          </cell>
          <cell r="G346" t="str">
            <v>x</v>
          </cell>
          <cell r="H346" t="e">
            <v>#N/A</v>
          </cell>
          <cell r="I346" t="str">
            <v/>
          </cell>
        </row>
        <row r="347">
          <cell r="A347" t="str">
            <v>ON50A</v>
          </cell>
          <cell r="C347" t="str">
            <v>Ống nối dây A-50</v>
          </cell>
          <cell r="D347" t="str">
            <v>cái</v>
          </cell>
          <cell r="E347" t="str">
            <v>ON</v>
          </cell>
          <cell r="F347">
            <v>50</v>
          </cell>
          <cell r="G347" t="str">
            <v>x</v>
          </cell>
          <cell r="H347" t="e">
            <v>#N/A</v>
          </cell>
          <cell r="I347" t="str">
            <v/>
          </cell>
        </row>
        <row r="348">
          <cell r="A348" t="str">
            <v>ON35A</v>
          </cell>
          <cell r="C348" t="str">
            <v>Ống nối dây A-35</v>
          </cell>
          <cell r="D348" t="str">
            <v>cái</v>
          </cell>
          <cell r="E348" t="str">
            <v>ON</v>
          </cell>
          <cell r="F348">
            <v>50</v>
          </cell>
          <cell r="G348" t="str">
            <v>x</v>
          </cell>
          <cell r="H348" t="e">
            <v>#N/A</v>
          </cell>
          <cell r="I348" t="str">
            <v/>
          </cell>
        </row>
        <row r="349">
          <cell r="A349" t="str">
            <v>ON35</v>
          </cell>
          <cell r="C349" t="str">
            <v>Ống nối dây cỡ 35mm2</v>
          </cell>
          <cell r="D349" t="str">
            <v>cái</v>
          </cell>
          <cell r="E349" t="str">
            <v>ON</v>
          </cell>
          <cell r="F349">
            <v>50</v>
          </cell>
          <cell r="G349" t="str">
            <v>x</v>
          </cell>
          <cell r="H349" t="e">
            <v>#N/A</v>
          </cell>
          <cell r="I349" t="str">
            <v/>
          </cell>
        </row>
        <row r="350">
          <cell r="A350" t="str">
            <v>ON50</v>
          </cell>
          <cell r="C350" t="str">
            <v>Ống nối dây cỡ 50mm2</v>
          </cell>
          <cell r="D350" t="str">
            <v>cái</v>
          </cell>
          <cell r="E350" t="str">
            <v>ON</v>
          </cell>
          <cell r="F350">
            <v>50</v>
          </cell>
          <cell r="G350" t="str">
            <v>x</v>
          </cell>
          <cell r="H350">
            <v>0</v>
          </cell>
          <cell r="I350">
            <v>336000</v>
          </cell>
        </row>
        <row r="351">
          <cell r="A351" t="str">
            <v>ON70</v>
          </cell>
          <cell r="C351" t="str">
            <v>Ống nối dây cỡ 70mm2</v>
          </cell>
          <cell r="D351" t="str">
            <v>cái</v>
          </cell>
          <cell r="E351" t="str">
            <v>ON</v>
          </cell>
          <cell r="F351">
            <v>50</v>
          </cell>
          <cell r="G351" t="str">
            <v>x</v>
          </cell>
          <cell r="H351">
            <v>0</v>
          </cell>
          <cell r="I351" t="str">
            <v/>
          </cell>
        </row>
        <row r="352">
          <cell r="A352" t="str">
            <v>ON95</v>
          </cell>
          <cell r="C352" t="str">
            <v>Ống nối dây cỡ 95mm2</v>
          </cell>
          <cell r="D352" t="str">
            <v>cái</v>
          </cell>
          <cell r="E352" t="str">
            <v>ON</v>
          </cell>
          <cell r="F352">
            <v>50</v>
          </cell>
          <cell r="G352" t="str">
            <v>x</v>
          </cell>
          <cell r="H352">
            <v>0</v>
          </cell>
          <cell r="I352" t="str">
            <v/>
          </cell>
        </row>
        <row r="353">
          <cell r="A353" t="str">
            <v>ON120</v>
          </cell>
          <cell r="C353" t="str">
            <v>Ống nối dây cỡ 120mm2</v>
          </cell>
          <cell r="D353" t="str">
            <v>cái</v>
          </cell>
          <cell r="E353" t="str">
            <v>ON</v>
          </cell>
          <cell r="F353">
            <v>50</v>
          </cell>
          <cell r="G353" t="str">
            <v>x</v>
          </cell>
          <cell r="H353">
            <v>0</v>
          </cell>
          <cell r="I353">
            <v>326500</v>
          </cell>
        </row>
        <row r="354">
          <cell r="A354" t="str">
            <v>ON150</v>
          </cell>
          <cell r="C354" t="str">
            <v>Ống nối dây cỡ 150mm2</v>
          </cell>
          <cell r="D354" t="str">
            <v>cái</v>
          </cell>
          <cell r="E354" t="str">
            <v>ON</v>
          </cell>
          <cell r="F354">
            <v>50</v>
          </cell>
          <cell r="G354" t="str">
            <v>x</v>
          </cell>
          <cell r="H354">
            <v>0</v>
          </cell>
          <cell r="I354" t="str">
            <v/>
          </cell>
        </row>
        <row r="355">
          <cell r="A355" t="str">
            <v>ON185</v>
          </cell>
          <cell r="C355" t="str">
            <v>Ống nối dây cỡ 185mm2</v>
          </cell>
          <cell r="D355" t="str">
            <v>cái</v>
          </cell>
          <cell r="E355" t="str">
            <v>ON</v>
          </cell>
          <cell r="F355">
            <v>50</v>
          </cell>
          <cell r="G355" t="str">
            <v>x</v>
          </cell>
          <cell r="H355">
            <v>0</v>
          </cell>
          <cell r="I355">
            <v>1809600</v>
          </cell>
        </row>
        <row r="356">
          <cell r="A356" t="str">
            <v>ON240</v>
          </cell>
          <cell r="C356" t="str">
            <v>Ống nối dây cỡ 240mm2</v>
          </cell>
          <cell r="D356" t="str">
            <v>cái</v>
          </cell>
          <cell r="E356" t="str">
            <v>ON</v>
          </cell>
          <cell r="F356">
            <v>50</v>
          </cell>
          <cell r="G356" t="str">
            <v>x</v>
          </cell>
          <cell r="H356">
            <v>0</v>
          </cell>
          <cell r="I356" t="str">
            <v/>
          </cell>
        </row>
        <row r="357">
          <cell r="A357" t="str">
            <v>ON50B</v>
          </cell>
          <cell r="C357" t="str">
            <v>Ống nối dây chịu sức căng cỡ 50mm2</v>
          </cell>
          <cell r="D357" t="str">
            <v>cái</v>
          </cell>
          <cell r="E357" t="str">
            <v>ON</v>
          </cell>
          <cell r="F357">
            <v>50</v>
          </cell>
          <cell r="G357" t="str">
            <v>x</v>
          </cell>
          <cell r="H357" t="e">
            <v>#N/A</v>
          </cell>
          <cell r="I357" t="str">
            <v/>
          </cell>
        </row>
        <row r="358">
          <cell r="A358" t="str">
            <v>PU</v>
          </cell>
          <cell r="C358" t="str">
            <v>Puli</v>
          </cell>
          <cell r="D358" t="str">
            <v>cái</v>
          </cell>
          <cell r="E358" t="str">
            <v>PU</v>
          </cell>
          <cell r="F358">
            <v>50</v>
          </cell>
          <cell r="G358" t="str">
            <v>x</v>
          </cell>
          <cell r="H358" t="e">
            <v>#N/A</v>
          </cell>
          <cell r="I358" t="str">
            <v/>
          </cell>
        </row>
        <row r="359">
          <cell r="A359" t="str">
            <v>R1</v>
          </cell>
          <cell r="C359" t="str">
            <v>Uclevis</v>
          </cell>
          <cell r="D359" t="str">
            <v>bộ</v>
          </cell>
          <cell r="E359" t="str">
            <v>R1</v>
          </cell>
          <cell r="F359">
            <v>50</v>
          </cell>
          <cell r="G359" t="str">
            <v>x</v>
          </cell>
          <cell r="H359">
            <v>0</v>
          </cell>
          <cell r="I359">
            <v>2640600</v>
          </cell>
        </row>
        <row r="360">
          <cell r="A360" t="str">
            <v>R2</v>
          </cell>
          <cell r="C360" t="str">
            <v>Rack 2 sứ + sứ ống chỉ</v>
          </cell>
          <cell r="D360" t="str">
            <v>bộ</v>
          </cell>
          <cell r="E360" t="str">
            <v>R2</v>
          </cell>
          <cell r="F360">
            <v>50</v>
          </cell>
          <cell r="G360" t="str">
            <v>x</v>
          </cell>
          <cell r="H360">
            <v>0</v>
          </cell>
          <cell r="I360" t="str">
            <v/>
          </cell>
        </row>
        <row r="361">
          <cell r="A361" t="str">
            <v>R3</v>
          </cell>
          <cell r="C361" t="str">
            <v>Rack 3 sứ + sứ ống chỉ</v>
          </cell>
          <cell r="D361" t="str">
            <v>bộ</v>
          </cell>
          <cell r="E361" t="str">
            <v>R3</v>
          </cell>
          <cell r="F361">
            <v>50</v>
          </cell>
          <cell r="G361" t="str">
            <v>x</v>
          </cell>
          <cell r="H361">
            <v>0</v>
          </cell>
          <cell r="I361" t="str">
            <v/>
          </cell>
        </row>
        <row r="362">
          <cell r="A362" t="str">
            <v>R4</v>
          </cell>
          <cell r="C362" t="str">
            <v>Rack 4</v>
          </cell>
          <cell r="D362" t="str">
            <v>cái</v>
          </cell>
          <cell r="E362" t="str">
            <v>R4</v>
          </cell>
          <cell r="F362">
            <v>50</v>
          </cell>
          <cell r="G362" t="str">
            <v>x</v>
          </cell>
          <cell r="H362">
            <v>0</v>
          </cell>
          <cell r="I362" t="str">
            <v/>
          </cell>
        </row>
        <row r="363">
          <cell r="A363" t="str">
            <v>R4S</v>
          </cell>
          <cell r="C363" t="str">
            <v>Rack 4 sứ + sứ ống chỉ</v>
          </cell>
          <cell r="D363" t="str">
            <v>bộ</v>
          </cell>
          <cell r="E363" t="str">
            <v>R4</v>
          </cell>
          <cell r="F363">
            <v>50</v>
          </cell>
          <cell r="G363" t="str">
            <v>x</v>
          </cell>
          <cell r="H363">
            <v>0</v>
          </cell>
          <cell r="I363" t="str">
            <v/>
          </cell>
        </row>
        <row r="364">
          <cell r="A364" t="str">
            <v>SD</v>
          </cell>
          <cell r="C364" t="str">
            <v xml:space="preserve">Sứ đứng 24KV </v>
          </cell>
          <cell r="D364" t="str">
            <v>cái</v>
          </cell>
          <cell r="E364" t="str">
            <v>SD</v>
          </cell>
          <cell r="F364">
            <v>6</v>
          </cell>
          <cell r="G364" t="str">
            <v>x</v>
          </cell>
          <cell r="H364">
            <v>0</v>
          </cell>
          <cell r="I364">
            <v>0</v>
          </cell>
        </row>
        <row r="365">
          <cell r="A365" t="str">
            <v>SD35</v>
          </cell>
          <cell r="C365" t="str">
            <v>Sứ đứng 35KV + ty</v>
          </cell>
          <cell r="D365" t="str">
            <v>bộ</v>
          </cell>
          <cell r="E365" t="str">
            <v>SD</v>
          </cell>
          <cell r="F365">
            <v>6</v>
          </cell>
          <cell r="G365" t="str">
            <v>x</v>
          </cell>
          <cell r="H365" t="e">
            <v>#N/A</v>
          </cell>
          <cell r="I365" t="str">
            <v/>
          </cell>
        </row>
        <row r="366">
          <cell r="A366" t="str">
            <v>SDI35</v>
          </cell>
          <cell r="C366" t="str">
            <v>Sứ đứng 35KV + ty sứ đỉnh</v>
          </cell>
          <cell r="D366" t="str">
            <v>bộ</v>
          </cell>
          <cell r="E366" t="str">
            <v>SD</v>
          </cell>
          <cell r="F366">
            <v>6</v>
          </cell>
          <cell r="G366" t="str">
            <v>x</v>
          </cell>
          <cell r="H366" t="e">
            <v>#N/A</v>
          </cell>
          <cell r="I366" t="str">
            <v/>
          </cell>
        </row>
        <row r="367">
          <cell r="A367" t="str">
            <v>SDCM</v>
          </cell>
          <cell r="C367" t="str">
            <v>Sứ đứng 24KV chống nhiễm mặn</v>
          </cell>
          <cell r="D367" t="str">
            <v>cái</v>
          </cell>
          <cell r="E367" t="str">
            <v>SD</v>
          </cell>
          <cell r="F367">
            <v>6</v>
          </cell>
          <cell r="G367" t="str">
            <v>x</v>
          </cell>
          <cell r="H367" t="e">
            <v>#N/A</v>
          </cell>
          <cell r="I367" t="str">
            <v/>
          </cell>
        </row>
        <row r="368">
          <cell r="A368" t="str">
            <v>SN</v>
          </cell>
          <cell r="C368" t="str">
            <v>Sứ chằng</v>
          </cell>
          <cell r="D368" t="str">
            <v>cái</v>
          </cell>
          <cell r="E368" t="str">
            <v>SN</v>
          </cell>
          <cell r="F368">
            <v>50</v>
          </cell>
          <cell r="G368" t="str">
            <v>x</v>
          </cell>
          <cell r="H368">
            <v>1</v>
          </cell>
          <cell r="I368">
            <v>0</v>
          </cell>
        </row>
        <row r="369">
          <cell r="A369" t="str">
            <v>SOC</v>
          </cell>
          <cell r="C369" t="str">
            <v xml:space="preserve">Sứ ống chỉ </v>
          </cell>
          <cell r="D369" t="str">
            <v>cái</v>
          </cell>
          <cell r="E369" t="str">
            <v>SO</v>
          </cell>
          <cell r="F369">
            <v>50</v>
          </cell>
          <cell r="G369" t="str">
            <v>x</v>
          </cell>
          <cell r="H369">
            <v>0</v>
          </cell>
          <cell r="I369">
            <v>0</v>
          </cell>
        </row>
        <row r="370">
          <cell r="A370" t="str">
            <v>ST</v>
          </cell>
          <cell r="C370" t="str">
            <v>Sứ treo loại 70kN</v>
          </cell>
          <cell r="D370" t="str">
            <v>bát</v>
          </cell>
          <cell r="E370" t="str">
            <v>ST</v>
          </cell>
          <cell r="F370">
            <v>50</v>
          </cell>
          <cell r="G370" t="str">
            <v>x</v>
          </cell>
          <cell r="H370">
            <v>0</v>
          </cell>
          <cell r="I370" t="str">
            <v/>
          </cell>
        </row>
        <row r="371">
          <cell r="A371" t="str">
            <v>ST120</v>
          </cell>
          <cell r="C371" t="str">
            <v>Sứ treo loại 120kN</v>
          </cell>
          <cell r="D371" t="str">
            <v>bát</v>
          </cell>
          <cell r="E371" t="str">
            <v>ST</v>
          </cell>
          <cell r="F371">
            <v>50</v>
          </cell>
          <cell r="G371" t="str">
            <v>x</v>
          </cell>
          <cell r="H371" t="e">
            <v>#N/A</v>
          </cell>
          <cell r="I371" t="str">
            <v/>
          </cell>
        </row>
        <row r="372">
          <cell r="A372" t="str">
            <v>STply</v>
          </cell>
          <cell r="C372" t="str">
            <v>Sứ treo polymer</v>
          </cell>
          <cell r="D372" t="str">
            <v>chuỗi</v>
          </cell>
          <cell r="E372" t="str">
            <v>ST</v>
          </cell>
          <cell r="F372">
            <v>7</v>
          </cell>
          <cell r="G372" t="str">
            <v>x</v>
          </cell>
          <cell r="H372">
            <v>0</v>
          </cell>
          <cell r="I372">
            <v>0</v>
          </cell>
        </row>
        <row r="373">
          <cell r="A373" t="str">
            <v>Stply-HT</v>
          </cell>
          <cell r="C373" t="str">
            <v>Sứ polymer cách điện hạ thế thanh cái tủ</v>
          </cell>
          <cell r="D373" t="str">
            <v>cái</v>
          </cell>
          <cell r="E373" t="str">
            <v>St</v>
          </cell>
          <cell r="F373">
            <v>50</v>
          </cell>
          <cell r="G373" t="str">
            <v>x</v>
          </cell>
          <cell r="H373" t="e">
            <v>#N/A</v>
          </cell>
          <cell r="I373" t="str">
            <v/>
          </cell>
        </row>
        <row r="374">
          <cell r="A374" t="str">
            <v>S40</v>
          </cell>
          <cell r="C374" t="str">
            <v>Sắt dẹt 40 x 4</v>
          </cell>
          <cell r="D374" t="str">
            <v>kg</v>
          </cell>
          <cell r="E374" t="str">
            <v>S4</v>
          </cell>
          <cell r="F374">
            <v>50</v>
          </cell>
          <cell r="G374" t="str">
            <v>x</v>
          </cell>
          <cell r="H374" t="e">
            <v>#N/A</v>
          </cell>
          <cell r="I374" t="str">
            <v/>
          </cell>
        </row>
        <row r="375">
          <cell r="A375" t="str">
            <v>S50</v>
          </cell>
          <cell r="C375" t="str">
            <v>Sắt dẹt 50 x 5</v>
          </cell>
          <cell r="D375" t="str">
            <v>kg</v>
          </cell>
          <cell r="E375" t="str">
            <v>S5</v>
          </cell>
          <cell r="F375">
            <v>50</v>
          </cell>
          <cell r="G375" t="str">
            <v>x</v>
          </cell>
          <cell r="H375">
            <v>0.78520000000000001</v>
          </cell>
          <cell r="I375" t="str">
            <v/>
          </cell>
        </row>
        <row r="376">
          <cell r="A376" t="str">
            <v>S60</v>
          </cell>
          <cell r="C376" t="str">
            <v>Sắt dẹt 60 x 6</v>
          </cell>
          <cell r="D376" t="str">
            <v>kg</v>
          </cell>
          <cell r="E376" t="str">
            <v>S6</v>
          </cell>
          <cell r="F376">
            <v>50</v>
          </cell>
          <cell r="G376" t="str">
            <v>x</v>
          </cell>
          <cell r="H376">
            <v>10.39968</v>
          </cell>
          <cell r="I376" t="str">
            <v/>
          </cell>
        </row>
        <row r="377">
          <cell r="A377" t="str">
            <v>S70</v>
          </cell>
          <cell r="C377" t="str">
            <v>Sắt dẹt 70 x 7</v>
          </cell>
          <cell r="D377" t="str">
            <v>kg</v>
          </cell>
          <cell r="E377" t="str">
            <v>S7</v>
          </cell>
          <cell r="F377">
            <v>50</v>
          </cell>
          <cell r="G377" t="str">
            <v>x</v>
          </cell>
          <cell r="H377" t="e">
            <v>#N/A</v>
          </cell>
          <cell r="I377" t="str">
            <v/>
          </cell>
        </row>
        <row r="378">
          <cell r="A378" t="str">
            <v>S806</v>
          </cell>
          <cell r="C378" t="str">
            <v>Sắt dẹt 80 x 6</v>
          </cell>
          <cell r="D378" t="str">
            <v>kg</v>
          </cell>
          <cell r="E378" t="str">
            <v>S8</v>
          </cell>
          <cell r="F378">
            <v>50</v>
          </cell>
          <cell r="G378" t="str">
            <v>x</v>
          </cell>
          <cell r="H378" t="e">
            <v>#N/A</v>
          </cell>
          <cell r="I378" t="str">
            <v/>
          </cell>
        </row>
        <row r="379">
          <cell r="A379" t="str">
            <v>S80</v>
          </cell>
          <cell r="C379" t="str">
            <v>Sắt dẹt 80 x 8</v>
          </cell>
          <cell r="D379" t="str">
            <v>kg</v>
          </cell>
          <cell r="E379" t="str">
            <v>S8</v>
          </cell>
          <cell r="F379">
            <v>50</v>
          </cell>
          <cell r="G379" t="str">
            <v>x</v>
          </cell>
          <cell r="H379" t="e">
            <v>#N/A</v>
          </cell>
          <cell r="I379" t="str">
            <v/>
          </cell>
        </row>
        <row r="380">
          <cell r="A380" t="str">
            <v>S1008</v>
          </cell>
          <cell r="C380" t="str">
            <v>Sắt dẹt 100 x 8</v>
          </cell>
          <cell r="D380" t="str">
            <v>kg</v>
          </cell>
          <cell r="E380" t="str">
            <v>S1</v>
          </cell>
          <cell r="F380">
            <v>50</v>
          </cell>
          <cell r="G380" t="str">
            <v>x</v>
          </cell>
          <cell r="H380" t="e">
            <v>#N/A</v>
          </cell>
          <cell r="I380" t="str">
            <v/>
          </cell>
        </row>
        <row r="381">
          <cell r="A381" t="str">
            <v>SL32</v>
          </cell>
          <cell r="C381" t="str">
            <v>Sắt góc L32 x 32 x 3</v>
          </cell>
          <cell r="D381" t="str">
            <v>kg</v>
          </cell>
          <cell r="E381" t="str">
            <v>SL</v>
          </cell>
          <cell r="F381">
            <v>50</v>
          </cell>
          <cell r="G381" t="str">
            <v>x</v>
          </cell>
          <cell r="H381" t="e">
            <v>#N/A</v>
          </cell>
          <cell r="I381" t="str">
            <v/>
          </cell>
        </row>
        <row r="382">
          <cell r="A382" t="str">
            <v>SL40</v>
          </cell>
          <cell r="C382" t="str">
            <v>Sắt góc L40 x40 x4</v>
          </cell>
          <cell r="D382" t="str">
            <v>kg</v>
          </cell>
          <cell r="E382" t="str">
            <v>SL</v>
          </cell>
          <cell r="F382">
            <v>50</v>
          </cell>
          <cell r="G382" t="str">
            <v>x</v>
          </cell>
          <cell r="H382" t="e">
            <v>#N/A</v>
          </cell>
          <cell r="I382" t="str">
            <v/>
          </cell>
        </row>
        <row r="383">
          <cell r="A383" t="str">
            <v>SL45</v>
          </cell>
          <cell r="C383" t="str">
            <v>Sắt góc L45 x45 x 4</v>
          </cell>
          <cell r="D383" t="str">
            <v>kg</v>
          </cell>
          <cell r="E383" t="str">
            <v>SL</v>
          </cell>
          <cell r="F383">
            <v>50</v>
          </cell>
          <cell r="G383" t="str">
            <v>x</v>
          </cell>
          <cell r="H383">
            <v>26.3</v>
          </cell>
          <cell r="I383" t="str">
            <v/>
          </cell>
        </row>
        <row r="384">
          <cell r="A384" t="str">
            <v>SL50</v>
          </cell>
          <cell r="C384" t="str">
            <v>Sắt góc L50 x50 x5</v>
          </cell>
          <cell r="D384" t="str">
            <v>kg</v>
          </cell>
          <cell r="E384" t="str">
            <v>SL</v>
          </cell>
          <cell r="F384">
            <v>50</v>
          </cell>
          <cell r="G384" t="str">
            <v>x</v>
          </cell>
          <cell r="H384">
            <v>6.1074000000000002</v>
          </cell>
          <cell r="I384" t="str">
            <v/>
          </cell>
        </row>
        <row r="385">
          <cell r="A385" t="str">
            <v>SL70</v>
          </cell>
          <cell r="C385" t="str">
            <v>Sắt góc L70 x70 x7</v>
          </cell>
          <cell r="D385" t="str">
            <v>kg</v>
          </cell>
          <cell r="E385" t="str">
            <v>SL</v>
          </cell>
          <cell r="F385">
            <v>50</v>
          </cell>
          <cell r="G385" t="str">
            <v>x</v>
          </cell>
          <cell r="H385" t="e">
            <v>#N/A</v>
          </cell>
          <cell r="I385" t="str">
            <v/>
          </cell>
        </row>
        <row r="386">
          <cell r="A386" t="str">
            <v>SL75</v>
          </cell>
          <cell r="C386" t="str">
            <v>Sắt góc L75 x75 x8</v>
          </cell>
          <cell r="D386" t="str">
            <v>kg</v>
          </cell>
          <cell r="E386" t="str">
            <v>SL</v>
          </cell>
          <cell r="F386">
            <v>50</v>
          </cell>
          <cell r="G386" t="str">
            <v>x</v>
          </cell>
          <cell r="H386">
            <v>16.236000000000001</v>
          </cell>
          <cell r="I386" t="str">
            <v/>
          </cell>
        </row>
        <row r="387">
          <cell r="A387" t="str">
            <v>SO6</v>
          </cell>
          <cell r="C387" t="str">
            <v>Sắt   Ø6</v>
          </cell>
          <cell r="D387" t="str">
            <v>kg</v>
          </cell>
          <cell r="E387" t="str">
            <v>SO</v>
          </cell>
          <cell r="F387">
            <v>50</v>
          </cell>
          <cell r="G387" t="str">
            <v>x</v>
          </cell>
          <cell r="H387">
            <v>193.05</v>
          </cell>
          <cell r="I387" t="str">
            <v/>
          </cell>
        </row>
        <row r="388">
          <cell r="A388" t="str">
            <v>SO8</v>
          </cell>
          <cell r="C388" t="str">
            <v>Sắt   Ø8</v>
          </cell>
          <cell r="D388" t="str">
            <v>kg</v>
          </cell>
          <cell r="E388" t="str">
            <v>SO</v>
          </cell>
          <cell r="F388">
            <v>50</v>
          </cell>
          <cell r="G388" t="str">
            <v>x</v>
          </cell>
          <cell r="H388">
            <v>0</v>
          </cell>
          <cell r="I388" t="str">
            <v/>
          </cell>
        </row>
        <row r="389">
          <cell r="A389" t="str">
            <v>SO10</v>
          </cell>
          <cell r="C389" t="str">
            <v>Sắt   Ø10</v>
          </cell>
          <cell r="D389" t="str">
            <v>kg</v>
          </cell>
          <cell r="E389" t="str">
            <v>SO</v>
          </cell>
          <cell r="F389">
            <v>50</v>
          </cell>
          <cell r="G389" t="str">
            <v>x</v>
          </cell>
          <cell r="H389">
            <v>0</v>
          </cell>
          <cell r="I389" t="str">
            <v/>
          </cell>
        </row>
        <row r="390">
          <cell r="A390" t="str">
            <v>SO12</v>
          </cell>
          <cell r="C390" t="str">
            <v>Sắt   Ø12</v>
          </cell>
          <cell r="D390" t="str">
            <v>kg</v>
          </cell>
          <cell r="E390" t="str">
            <v>SO</v>
          </cell>
          <cell r="F390">
            <v>50</v>
          </cell>
          <cell r="G390" t="str">
            <v>x</v>
          </cell>
          <cell r="H390">
            <v>0</v>
          </cell>
          <cell r="I390" t="str">
            <v/>
          </cell>
        </row>
        <row r="391">
          <cell r="A391" t="str">
            <v>SO16</v>
          </cell>
          <cell r="C391" t="str">
            <v>Sắt   Ø16</v>
          </cell>
          <cell r="D391" t="str">
            <v>kg</v>
          </cell>
          <cell r="E391" t="str">
            <v>SO</v>
          </cell>
          <cell r="F391">
            <v>50</v>
          </cell>
          <cell r="G391" t="str">
            <v>x</v>
          </cell>
          <cell r="H391">
            <v>53.24</v>
          </cell>
          <cell r="I391" t="str">
            <v/>
          </cell>
        </row>
        <row r="392">
          <cell r="A392" t="str">
            <v>SO24</v>
          </cell>
          <cell r="C392" t="str">
            <v>Sắt   Ø24</v>
          </cell>
          <cell r="D392" t="str">
            <v>kg</v>
          </cell>
          <cell r="E392" t="str">
            <v>SO</v>
          </cell>
          <cell r="F392">
            <v>50</v>
          </cell>
          <cell r="G392" t="str">
            <v>x</v>
          </cell>
          <cell r="H392" t="e">
            <v>#N/A</v>
          </cell>
          <cell r="I392" t="str">
            <v/>
          </cell>
        </row>
        <row r="393">
          <cell r="A393" t="str">
            <v>EKE300</v>
          </cell>
          <cell r="C393" t="str">
            <v>Ê KE 5x300x300\Zn</v>
          </cell>
          <cell r="D393" t="str">
            <v>kg</v>
          </cell>
          <cell r="E393" t="str">
            <v>EK</v>
          </cell>
          <cell r="F393">
            <v>50</v>
          </cell>
          <cell r="G393" t="str">
            <v>x</v>
          </cell>
          <cell r="H393">
            <v>3.5</v>
          </cell>
          <cell r="I393" t="str">
            <v/>
          </cell>
        </row>
        <row r="394">
          <cell r="A394" t="str">
            <v>thept6</v>
          </cell>
          <cell r="C394" t="str">
            <v>Thép tấm 6mm</v>
          </cell>
          <cell r="D394" t="str">
            <v>kg</v>
          </cell>
          <cell r="E394" t="str">
            <v>th</v>
          </cell>
          <cell r="F394">
            <v>50</v>
          </cell>
          <cell r="G394" t="str">
            <v>x</v>
          </cell>
          <cell r="H394">
            <v>2.92</v>
          </cell>
          <cell r="I394" t="str">
            <v/>
          </cell>
        </row>
        <row r="395">
          <cell r="A395" t="str">
            <v>thept5</v>
          </cell>
          <cell r="C395" t="str">
            <v>Thép tấm 5mm</v>
          </cell>
          <cell r="D395" t="str">
            <v>kg</v>
          </cell>
          <cell r="E395" t="str">
            <v>th</v>
          </cell>
          <cell r="F395">
            <v>50</v>
          </cell>
          <cell r="G395" t="str">
            <v>x</v>
          </cell>
          <cell r="H395" t="e">
            <v>#N/A</v>
          </cell>
          <cell r="I395" t="str">
            <v/>
          </cell>
        </row>
        <row r="396">
          <cell r="A396" t="str">
            <v>thept4</v>
          </cell>
          <cell r="C396" t="str">
            <v>Thép tấm 4mm</v>
          </cell>
          <cell r="D396" t="str">
            <v>kg</v>
          </cell>
          <cell r="E396" t="str">
            <v>th</v>
          </cell>
          <cell r="F396">
            <v>50</v>
          </cell>
          <cell r="G396" t="str">
            <v>x</v>
          </cell>
          <cell r="H396">
            <v>3.14</v>
          </cell>
          <cell r="I396" t="str">
            <v/>
          </cell>
        </row>
        <row r="397">
          <cell r="A397" t="str">
            <v>thept2</v>
          </cell>
          <cell r="C397" t="str">
            <v>Thép tấm 2mm</v>
          </cell>
          <cell r="D397" t="str">
            <v>kg</v>
          </cell>
          <cell r="E397" t="str">
            <v>th</v>
          </cell>
          <cell r="F397">
            <v>50</v>
          </cell>
          <cell r="G397" t="str">
            <v>x</v>
          </cell>
          <cell r="H397">
            <v>45.22</v>
          </cell>
          <cell r="I397" t="str">
            <v/>
          </cell>
        </row>
        <row r="398">
          <cell r="A398" t="str">
            <v>CL</v>
          </cell>
          <cell r="C398" t="str">
            <v>Bộ chống chằng hẹp Ø60/50x1500+2BL12x40+BL16x250/80</v>
          </cell>
          <cell r="D398" t="str">
            <v>bộ</v>
          </cell>
          <cell r="E398" t="str">
            <v>CL</v>
          </cell>
          <cell r="F398">
            <v>50</v>
          </cell>
          <cell r="G398" t="str">
            <v>x</v>
          </cell>
          <cell r="H398">
            <v>1</v>
          </cell>
          <cell r="I398">
            <v>1189200</v>
          </cell>
        </row>
        <row r="399">
          <cell r="A399" t="str">
            <v>CLHT</v>
          </cell>
          <cell r="C399" t="str">
            <v>Bộ chống chằng hẹp Ø60/50x1200+2BL12x40+BL16x200/50</v>
          </cell>
          <cell r="D399" t="str">
            <v>bộ</v>
          </cell>
          <cell r="E399" t="str">
            <v>CL</v>
          </cell>
          <cell r="F399">
            <v>50</v>
          </cell>
          <cell r="G399" t="str">
            <v>x</v>
          </cell>
          <cell r="H399">
            <v>1</v>
          </cell>
          <cell r="I399" t="str">
            <v/>
          </cell>
        </row>
        <row r="400">
          <cell r="A400" t="str">
            <v>TN1618</v>
          </cell>
          <cell r="C400" t="str">
            <v>Ty neo Ø16x1800</v>
          </cell>
          <cell r="D400" t="str">
            <v>cái</v>
          </cell>
          <cell r="E400" t="str">
            <v>TN</v>
          </cell>
          <cell r="F400">
            <v>50</v>
          </cell>
          <cell r="G400" t="str">
            <v>x</v>
          </cell>
          <cell r="H400">
            <v>1</v>
          </cell>
          <cell r="I400" t="str">
            <v/>
          </cell>
        </row>
        <row r="401">
          <cell r="A401" t="str">
            <v>TN1624</v>
          </cell>
          <cell r="C401" t="str">
            <v>Ty neo Ø16x2400</v>
          </cell>
          <cell r="D401" t="str">
            <v>cái</v>
          </cell>
          <cell r="E401" t="str">
            <v>TN</v>
          </cell>
          <cell r="F401">
            <v>50</v>
          </cell>
          <cell r="G401" t="str">
            <v>x</v>
          </cell>
          <cell r="H401" t="e">
            <v>#N/A</v>
          </cell>
          <cell r="I401" t="str">
            <v/>
          </cell>
        </row>
        <row r="402">
          <cell r="A402" t="str">
            <v>TN1824</v>
          </cell>
          <cell r="C402" t="str">
            <v>Ty neo Ø18x2400</v>
          </cell>
          <cell r="D402" t="str">
            <v>cái</v>
          </cell>
          <cell r="E402" t="str">
            <v>TN</v>
          </cell>
          <cell r="F402">
            <v>50</v>
          </cell>
          <cell r="G402" t="str">
            <v>x</v>
          </cell>
          <cell r="H402" t="e">
            <v>#N/A</v>
          </cell>
          <cell r="I402">
            <v>396400</v>
          </cell>
        </row>
        <row r="403">
          <cell r="A403" t="str">
            <v>TN2224</v>
          </cell>
          <cell r="C403" t="str">
            <v>Ty neo Ø22x2400</v>
          </cell>
          <cell r="D403" t="str">
            <v>cái</v>
          </cell>
          <cell r="E403" t="str">
            <v>TN</v>
          </cell>
          <cell r="F403">
            <v>50</v>
          </cell>
          <cell r="G403" t="str">
            <v>x</v>
          </cell>
          <cell r="H403">
            <v>1</v>
          </cell>
          <cell r="I403" t="str">
            <v/>
          </cell>
        </row>
        <row r="404">
          <cell r="A404" t="str">
            <v>TN30</v>
          </cell>
          <cell r="C404" t="str">
            <v>Ty neo Ø22x3000</v>
          </cell>
          <cell r="D404" t="str">
            <v>cái</v>
          </cell>
          <cell r="E404" t="str">
            <v>TN</v>
          </cell>
          <cell r="F404">
            <v>50</v>
          </cell>
          <cell r="G404" t="str">
            <v>x</v>
          </cell>
          <cell r="H404">
            <v>1</v>
          </cell>
          <cell r="I404" t="str">
            <v/>
          </cell>
        </row>
        <row r="405">
          <cell r="A405" t="str">
            <v>TN37</v>
          </cell>
          <cell r="C405" t="str">
            <v>Ty neo Ø22x3700</v>
          </cell>
          <cell r="D405" t="str">
            <v>cái</v>
          </cell>
          <cell r="E405" t="str">
            <v>TN</v>
          </cell>
          <cell r="F405">
            <v>50</v>
          </cell>
          <cell r="G405" t="str">
            <v>x</v>
          </cell>
          <cell r="H405">
            <v>1</v>
          </cell>
          <cell r="I405" t="str">
            <v/>
          </cell>
        </row>
        <row r="406">
          <cell r="A406" t="str">
            <v>NX</v>
          </cell>
          <cell r="B406" t="str">
            <v>04.4001</v>
          </cell>
          <cell r="C406" t="str">
            <v>Neo xòe 8 hướng (dày 3,2mm)</v>
          </cell>
          <cell r="D406" t="str">
            <v>cái</v>
          </cell>
          <cell r="E406" t="str">
            <v>NX</v>
          </cell>
          <cell r="F406">
            <v>50</v>
          </cell>
          <cell r="G406" t="str">
            <v>x</v>
          </cell>
          <cell r="H406">
            <v>1</v>
          </cell>
          <cell r="I406">
            <v>235600</v>
          </cell>
        </row>
        <row r="407">
          <cell r="A407" t="str">
            <v>CD142</v>
          </cell>
          <cell r="B407" t="str">
            <v>06.3231</v>
          </cell>
          <cell r="C407" t="str">
            <v>Cổ dê CD.X-142</v>
          </cell>
          <cell r="D407" t="str">
            <v>bộ</v>
          </cell>
          <cell r="E407" t="str">
            <v>CD</v>
          </cell>
          <cell r="F407">
            <v>50</v>
          </cell>
          <cell r="G407" t="str">
            <v>x</v>
          </cell>
          <cell r="H407" t="e">
            <v>#N/A</v>
          </cell>
          <cell r="I407" t="str">
            <v/>
          </cell>
        </row>
        <row r="408">
          <cell r="A408" t="str">
            <v>CD142a</v>
          </cell>
          <cell r="B408" t="str">
            <v>06.3231</v>
          </cell>
          <cell r="C408" t="str">
            <v>Cổ dê CD.X-142A</v>
          </cell>
          <cell r="D408" t="str">
            <v>bộ</v>
          </cell>
          <cell r="E408" t="str">
            <v>CD</v>
          </cell>
          <cell r="F408">
            <v>50</v>
          </cell>
          <cell r="G408" t="str">
            <v>x</v>
          </cell>
          <cell r="H408" t="e">
            <v>#N/A</v>
          </cell>
          <cell r="I408" t="str">
            <v/>
          </cell>
        </row>
        <row r="409">
          <cell r="A409" t="str">
            <v>CD146</v>
          </cell>
          <cell r="B409" t="str">
            <v>06.3231</v>
          </cell>
          <cell r="C409" t="str">
            <v>Cổ dê CD.X-146</v>
          </cell>
          <cell r="D409" t="str">
            <v>bộ</v>
          </cell>
          <cell r="E409" t="str">
            <v>CD</v>
          </cell>
          <cell r="F409">
            <v>50</v>
          </cell>
          <cell r="G409" t="str">
            <v>x</v>
          </cell>
          <cell r="H409" t="e">
            <v>#N/A</v>
          </cell>
          <cell r="I409" t="str">
            <v/>
          </cell>
        </row>
        <row r="410">
          <cell r="A410" t="str">
            <v>CD146a</v>
          </cell>
          <cell r="B410" t="str">
            <v>06.3231</v>
          </cell>
          <cell r="C410" t="str">
            <v>Cổ dê CD.X-146A</v>
          </cell>
          <cell r="D410" t="str">
            <v>bộ</v>
          </cell>
          <cell r="E410" t="str">
            <v>CD</v>
          </cell>
          <cell r="F410">
            <v>50</v>
          </cell>
          <cell r="G410" t="str">
            <v>x</v>
          </cell>
          <cell r="H410" t="e">
            <v>#N/A</v>
          </cell>
          <cell r="I410" t="str">
            <v/>
          </cell>
        </row>
        <row r="411">
          <cell r="A411" t="str">
            <v>CD682</v>
          </cell>
          <cell r="B411" t="str">
            <v>06.3231</v>
          </cell>
          <cell r="C411" t="str">
            <v>Cổ dê 6,82kg</v>
          </cell>
          <cell r="D411" t="str">
            <v>bộ</v>
          </cell>
          <cell r="E411" t="str">
            <v>CD</v>
          </cell>
          <cell r="F411">
            <v>50</v>
          </cell>
          <cell r="G411" t="str">
            <v>x</v>
          </cell>
          <cell r="H411" t="e">
            <v>#N/A</v>
          </cell>
          <cell r="I411" t="str">
            <v/>
          </cell>
        </row>
        <row r="412">
          <cell r="A412" t="str">
            <v>LCD</v>
          </cell>
          <cell r="B412" t="str">
            <v>06.2110</v>
          </cell>
          <cell r="C412" t="str">
            <v>Lắp cổ dề</v>
          </cell>
          <cell r="D412" t="str">
            <v>bộ</v>
          </cell>
          <cell r="E412" t="str">
            <v>LC</v>
          </cell>
          <cell r="F412">
            <v>2000</v>
          </cell>
          <cell r="G412" t="str">
            <v>x</v>
          </cell>
          <cell r="H412" t="str">
            <v>bộ</v>
          </cell>
          <cell r="I412" t="str">
            <v/>
          </cell>
        </row>
        <row r="413">
          <cell r="A413" t="str">
            <v>CD21</v>
          </cell>
          <cell r="B413" t="str">
            <v>06.3231</v>
          </cell>
          <cell r="C413" t="str">
            <v>Cổ dê kẹp ống PVC  21</v>
          </cell>
          <cell r="D413" t="str">
            <v>bộ</v>
          </cell>
          <cell r="E413" t="str">
            <v>CD</v>
          </cell>
          <cell r="F413">
            <v>50</v>
          </cell>
          <cell r="G413" t="str">
            <v>x</v>
          </cell>
          <cell r="H413">
            <v>3</v>
          </cell>
          <cell r="I413">
            <v>786000</v>
          </cell>
        </row>
        <row r="414">
          <cell r="A414" t="str">
            <v>CD21S10</v>
          </cell>
          <cell r="B414" t="str">
            <v>06.3231</v>
          </cell>
          <cell r="C414" t="str">
            <v>Cổ dê kẹp sắt Ø 10</v>
          </cell>
          <cell r="D414" t="str">
            <v>bộ</v>
          </cell>
          <cell r="E414" t="str">
            <v>CD</v>
          </cell>
          <cell r="F414">
            <v>50</v>
          </cell>
          <cell r="G414" t="str">
            <v>x</v>
          </cell>
          <cell r="H414" t="str">
            <v>bộ</v>
          </cell>
          <cell r="I414" t="str">
            <v/>
          </cell>
        </row>
        <row r="415">
          <cell r="A415" t="str">
            <v>CD60</v>
          </cell>
          <cell r="B415" t="str">
            <v>06.3231</v>
          </cell>
          <cell r="C415" t="str">
            <v>Cổ dê kẹp ống PVC Ø 60</v>
          </cell>
          <cell r="D415" t="str">
            <v>bộ</v>
          </cell>
          <cell r="E415" t="str">
            <v>CD</v>
          </cell>
          <cell r="F415">
            <v>50</v>
          </cell>
          <cell r="G415" t="str">
            <v>x</v>
          </cell>
          <cell r="H415">
            <v>0</v>
          </cell>
          <cell r="I415" t="str">
            <v/>
          </cell>
        </row>
        <row r="416">
          <cell r="A416" t="str">
            <v>CD90</v>
          </cell>
          <cell r="B416" t="str">
            <v>06.3231</v>
          </cell>
          <cell r="C416" t="str">
            <v>Cổ dê kẹp ống PVC Ø 90</v>
          </cell>
          <cell r="D416" t="str">
            <v>bộ</v>
          </cell>
          <cell r="E416" t="str">
            <v>CD</v>
          </cell>
          <cell r="F416">
            <v>50</v>
          </cell>
          <cell r="G416" t="str">
            <v>x</v>
          </cell>
          <cell r="H416">
            <v>0</v>
          </cell>
          <cell r="I416" t="str">
            <v/>
          </cell>
        </row>
        <row r="417">
          <cell r="A417" t="str">
            <v>CD114</v>
          </cell>
          <cell r="B417" t="str">
            <v>06.3231</v>
          </cell>
          <cell r="C417" t="str">
            <v>Cổ dê kẹp ống PVC Ø 114</v>
          </cell>
          <cell r="D417" t="str">
            <v>bộ</v>
          </cell>
          <cell r="E417" t="str">
            <v>CD</v>
          </cell>
          <cell r="F417">
            <v>50</v>
          </cell>
          <cell r="G417" t="str">
            <v>x</v>
          </cell>
          <cell r="H417">
            <v>0</v>
          </cell>
          <cell r="I417" t="str">
            <v/>
          </cell>
        </row>
        <row r="418">
          <cell r="A418" t="str">
            <v>CD140</v>
          </cell>
          <cell r="B418" t="str">
            <v>06.3231</v>
          </cell>
          <cell r="C418" t="str">
            <v>Cổ dê kẹp ống PVC Ø 140</v>
          </cell>
          <cell r="D418" t="str">
            <v>bộ</v>
          </cell>
          <cell r="E418" t="str">
            <v>CD</v>
          </cell>
          <cell r="F418">
            <v>50</v>
          </cell>
          <cell r="G418" t="str">
            <v>x</v>
          </cell>
          <cell r="H418" t="str">
            <v>bộ</v>
          </cell>
          <cell r="I418" t="str">
            <v/>
          </cell>
        </row>
        <row r="419">
          <cell r="A419" t="str">
            <v>CD140TK</v>
          </cell>
          <cell r="B419" t="str">
            <v>06.3231</v>
          </cell>
          <cell r="C419" t="str">
            <v>Cổ dê kẹp ống sắt Ø 140</v>
          </cell>
          <cell r="D419" t="str">
            <v>bộ</v>
          </cell>
          <cell r="E419" t="str">
            <v>CD</v>
          </cell>
          <cell r="F419">
            <v>50</v>
          </cell>
          <cell r="G419" t="str">
            <v>x</v>
          </cell>
          <cell r="H419" t="e">
            <v>#N/A</v>
          </cell>
          <cell r="I419" t="str">
            <v/>
          </cell>
        </row>
        <row r="420">
          <cell r="A420" t="str">
            <v>CD195</v>
          </cell>
          <cell r="B420" t="str">
            <v>06.3231</v>
          </cell>
          <cell r="C420" t="str">
            <v>Cổ dê Ø 195 nẹp trụ</v>
          </cell>
          <cell r="D420" t="str">
            <v>bộ</v>
          </cell>
          <cell r="E420" t="str">
            <v>CD</v>
          </cell>
          <cell r="F420">
            <v>50</v>
          </cell>
          <cell r="G420" t="str">
            <v>x</v>
          </cell>
          <cell r="H420">
            <v>1</v>
          </cell>
          <cell r="I420" t="str">
            <v/>
          </cell>
        </row>
        <row r="421">
          <cell r="A421" t="str">
            <v>CD207</v>
          </cell>
          <cell r="B421" t="str">
            <v>06.3231</v>
          </cell>
          <cell r="C421" t="str">
            <v>Cổ dê Ø 207 nẹp trụ</v>
          </cell>
          <cell r="D421" t="str">
            <v>bộ</v>
          </cell>
          <cell r="E421" t="str">
            <v>CD</v>
          </cell>
          <cell r="F421">
            <v>50</v>
          </cell>
          <cell r="G421" t="str">
            <v>x</v>
          </cell>
          <cell r="H421" t="e">
            <v>#N/A</v>
          </cell>
          <cell r="I421" t="str">
            <v/>
          </cell>
        </row>
        <row r="422">
          <cell r="A422" t="str">
            <v>CD220</v>
          </cell>
          <cell r="B422" t="str">
            <v>06.3231</v>
          </cell>
          <cell r="C422" t="str">
            <v>Cổ dê Ø 220 nẹp trụ</v>
          </cell>
          <cell r="D422" t="str">
            <v>bộ</v>
          </cell>
          <cell r="E422" t="str">
            <v>CD</v>
          </cell>
          <cell r="F422">
            <v>50</v>
          </cell>
          <cell r="G422" t="str">
            <v>x</v>
          </cell>
          <cell r="H422">
            <v>1</v>
          </cell>
          <cell r="I422" t="str">
            <v/>
          </cell>
        </row>
        <row r="423">
          <cell r="A423" t="str">
            <v>CD240</v>
          </cell>
          <cell r="B423" t="str">
            <v>06.3231</v>
          </cell>
          <cell r="C423" t="str">
            <v>Cổ dê  Ø 240-Fe 8x100</v>
          </cell>
          <cell r="D423" t="str">
            <v>bộ</v>
          </cell>
          <cell r="E423" t="str">
            <v>CD</v>
          </cell>
          <cell r="F423">
            <v>50</v>
          </cell>
          <cell r="G423" t="str">
            <v>x</v>
          </cell>
          <cell r="H423">
            <v>2</v>
          </cell>
          <cell r="I423" t="str">
            <v/>
          </cell>
        </row>
        <row r="424">
          <cell r="A424" t="str">
            <v>CD250</v>
          </cell>
          <cell r="B424" t="str">
            <v>06.3231</v>
          </cell>
          <cell r="C424" t="str">
            <v>Cổ dê Ø 250-Fe 8x100</v>
          </cell>
          <cell r="D424" t="str">
            <v>bộ</v>
          </cell>
          <cell r="E424" t="str">
            <v>CD</v>
          </cell>
          <cell r="F424">
            <v>50</v>
          </cell>
          <cell r="G424" t="str">
            <v>x</v>
          </cell>
          <cell r="H424">
            <v>2</v>
          </cell>
          <cell r="I424" t="str">
            <v/>
          </cell>
        </row>
        <row r="425">
          <cell r="A425" t="str">
            <v>CD320</v>
          </cell>
          <cell r="B425" t="str">
            <v>06.3231</v>
          </cell>
          <cell r="C425" t="str">
            <v>Cổ dê CDĐKĐT( bắt thùng điện kế)</v>
          </cell>
          <cell r="D425" t="str">
            <v>bộ</v>
          </cell>
          <cell r="E425" t="str">
            <v>CD</v>
          </cell>
          <cell r="F425">
            <v>50</v>
          </cell>
          <cell r="G425" t="str">
            <v>x</v>
          </cell>
          <cell r="H425">
            <v>0</v>
          </cell>
          <cell r="I425" t="str">
            <v/>
          </cell>
        </row>
        <row r="426">
          <cell r="A426" t="str">
            <v>Cdtrudoi</v>
          </cell>
          <cell r="B426" t="str">
            <v>06.3231</v>
          </cell>
          <cell r="C426" t="str">
            <v>Cổ dê trụ đôi bắt sứ treo</v>
          </cell>
          <cell r="D426" t="str">
            <v>bộ</v>
          </cell>
          <cell r="E426" t="str">
            <v>Cd</v>
          </cell>
          <cell r="F426">
            <v>50</v>
          </cell>
          <cell r="G426" t="str">
            <v>x</v>
          </cell>
          <cell r="H426">
            <v>0</v>
          </cell>
          <cell r="I426" t="str">
            <v/>
          </cell>
        </row>
        <row r="427">
          <cell r="A427" t="str">
            <v>CdtrudoiHT</v>
          </cell>
          <cell r="B427" t="str">
            <v>06.3231</v>
          </cell>
          <cell r="C427" t="str">
            <v xml:space="preserve">Cổ dê trụ đôi 8,4m bắt móc dừng </v>
          </cell>
          <cell r="D427" t="str">
            <v>bộ</v>
          </cell>
          <cell r="E427" t="str">
            <v>Cd</v>
          </cell>
          <cell r="F427">
            <v>50</v>
          </cell>
          <cell r="G427" t="str">
            <v>x</v>
          </cell>
          <cell r="H427">
            <v>0</v>
          </cell>
          <cell r="I427" t="str">
            <v/>
          </cell>
        </row>
        <row r="428">
          <cell r="A428" t="str">
            <v>Cdedaucap</v>
          </cell>
          <cell r="B428" t="str">
            <v>06.3231</v>
          </cell>
          <cell r="C428" t="str">
            <v xml:space="preserve">Cổ dê giữ dầu cáp+Bulon </v>
          </cell>
          <cell r="D428" t="str">
            <v>bộ</v>
          </cell>
          <cell r="E428" t="str">
            <v>Cd</v>
          </cell>
          <cell r="F428">
            <v>50</v>
          </cell>
          <cell r="G428" t="str">
            <v>x</v>
          </cell>
          <cell r="H428" t="e">
            <v>#N/A</v>
          </cell>
          <cell r="I428" t="str">
            <v/>
          </cell>
        </row>
        <row r="429">
          <cell r="A429" t="str">
            <v>Cdtrudoi140</v>
          </cell>
          <cell r="B429" t="str">
            <v>06.3231</v>
          </cell>
          <cell r="C429" t="str">
            <v xml:space="preserve">Cổ dê giữ ống D140 vào trụ đôi + Bulon </v>
          </cell>
          <cell r="D429" t="str">
            <v>bộ</v>
          </cell>
          <cell r="E429" t="str">
            <v>Cd</v>
          </cell>
          <cell r="F429">
            <v>50</v>
          </cell>
          <cell r="G429" t="str">
            <v>x</v>
          </cell>
          <cell r="H429" t="e">
            <v>#N/A</v>
          </cell>
          <cell r="I429" t="str">
            <v/>
          </cell>
        </row>
        <row r="430">
          <cell r="A430" t="str">
            <v>Cdtru140</v>
          </cell>
          <cell r="B430" t="str">
            <v>06.3231</v>
          </cell>
          <cell r="C430" t="str">
            <v xml:space="preserve">Cổ dê giữ ống D140 vào trụ + Bulon </v>
          </cell>
          <cell r="D430" t="str">
            <v>bộ</v>
          </cell>
          <cell r="E430" t="str">
            <v>Cd</v>
          </cell>
          <cell r="F430">
            <v>50</v>
          </cell>
          <cell r="G430" t="str">
            <v>x</v>
          </cell>
          <cell r="H430">
            <v>0</v>
          </cell>
          <cell r="I430" t="str">
            <v/>
          </cell>
        </row>
        <row r="431">
          <cell r="A431" t="str">
            <v>Cdeoptru</v>
          </cell>
          <cell r="B431" t="str">
            <v>06.3231</v>
          </cell>
          <cell r="C431" t="str">
            <v xml:space="preserve">Cổ dê giữ ống PVC D168+Bulon </v>
          </cell>
          <cell r="D431" t="str">
            <v>bộ</v>
          </cell>
          <cell r="E431" t="str">
            <v>Cd</v>
          </cell>
          <cell r="F431">
            <v>50</v>
          </cell>
          <cell r="G431" t="str">
            <v>x</v>
          </cell>
          <cell r="H431" t="e">
            <v>#N/A</v>
          </cell>
          <cell r="I431" t="str">
            <v/>
          </cell>
        </row>
        <row r="432">
          <cell r="A432" t="str">
            <v>CD bắt xà</v>
          </cell>
          <cell r="B432" t="str">
            <v>06.3231</v>
          </cell>
          <cell r="C432" t="str">
            <v>Cổ dê bắt xà + bulon</v>
          </cell>
          <cell r="D432" t="str">
            <v>bộ</v>
          </cell>
          <cell r="E432" t="str">
            <v>CD</v>
          </cell>
          <cell r="F432">
            <v>50</v>
          </cell>
          <cell r="G432" t="str">
            <v>x</v>
          </cell>
          <cell r="H432">
            <v>0</v>
          </cell>
          <cell r="I432" t="str">
            <v/>
          </cell>
        </row>
        <row r="433">
          <cell r="A433" t="str">
            <v>CD30x3</v>
          </cell>
          <cell r="B433" t="str">
            <v>06.3231</v>
          </cell>
          <cell r="C433" t="str">
            <v>Côllier 30x3 (290-320)</v>
          </cell>
          <cell r="D433" t="str">
            <v>bộ</v>
          </cell>
          <cell r="E433" t="str">
            <v>CD</v>
          </cell>
          <cell r="F433">
            <v>50</v>
          </cell>
          <cell r="G433" t="str">
            <v>x</v>
          </cell>
          <cell r="H433" t="e">
            <v>#N/A</v>
          </cell>
          <cell r="I433" t="str">
            <v/>
          </cell>
        </row>
        <row r="434">
          <cell r="A434" t="str">
            <v>CD25x2</v>
          </cell>
          <cell r="B434" t="str">
            <v>06.3231</v>
          </cell>
          <cell r="C434" t="str">
            <v>Côllier 25x2</v>
          </cell>
          <cell r="D434" t="str">
            <v>bộ</v>
          </cell>
          <cell r="E434" t="str">
            <v>CD</v>
          </cell>
          <cell r="F434">
            <v>50</v>
          </cell>
          <cell r="G434" t="str">
            <v>x</v>
          </cell>
          <cell r="H434">
            <v>0</v>
          </cell>
          <cell r="I434" t="str">
            <v/>
          </cell>
        </row>
        <row r="435">
          <cell r="A435" t="str">
            <v>CD21T</v>
          </cell>
          <cell r="B435" t="str">
            <v>06.3231</v>
          </cell>
          <cell r="C435" t="str">
            <v>Cổ dê giữ ống PVC Ø 21 vào tường + Bulon + long đền + tắc kê sắt</v>
          </cell>
          <cell r="D435" t="str">
            <v>bộ</v>
          </cell>
          <cell r="E435" t="str">
            <v>CD</v>
          </cell>
          <cell r="F435">
            <v>50</v>
          </cell>
          <cell r="G435" t="str">
            <v>x</v>
          </cell>
          <cell r="H435" t="e">
            <v>#N/A</v>
          </cell>
          <cell r="I435" t="str">
            <v/>
          </cell>
        </row>
        <row r="436">
          <cell r="A436" t="str">
            <v>Cd42T</v>
          </cell>
          <cell r="B436" t="str">
            <v>06.3231</v>
          </cell>
          <cell r="C436" t="str">
            <v>Cổ dê giữ ống PVC D42</v>
          </cell>
          <cell r="D436" t="str">
            <v>bộ</v>
          </cell>
          <cell r="E436" t="str">
            <v>Cd</v>
          </cell>
          <cell r="F436">
            <v>50</v>
          </cell>
          <cell r="G436" t="str">
            <v>x</v>
          </cell>
          <cell r="H436" t="str">
            <v>bộ</v>
          </cell>
          <cell r="I436" t="str">
            <v/>
          </cell>
        </row>
        <row r="437">
          <cell r="A437" t="str">
            <v>Cd114T</v>
          </cell>
          <cell r="B437" t="str">
            <v>06.3231</v>
          </cell>
          <cell r="C437" t="str">
            <v>Cổ dê giữ 2 ống PVC D114 vào tường+Boulon+long đền+tắc ke sắt</v>
          </cell>
          <cell r="D437" t="str">
            <v>bộ</v>
          </cell>
          <cell r="E437" t="str">
            <v>Cd</v>
          </cell>
          <cell r="F437">
            <v>50</v>
          </cell>
          <cell r="G437" t="str">
            <v>x</v>
          </cell>
          <cell r="H437" t="e">
            <v>#N/A</v>
          </cell>
          <cell r="I437" t="str">
            <v/>
          </cell>
        </row>
        <row r="438">
          <cell r="A438" t="str">
            <v>Cd140T</v>
          </cell>
          <cell r="B438" t="str">
            <v>06.3231</v>
          </cell>
          <cell r="C438" t="str">
            <v>Cổ dê giữ ống STK D140 vào tường+Boulon+long đền+tắc ke sắt</v>
          </cell>
          <cell r="D438" t="str">
            <v>bộ</v>
          </cell>
          <cell r="E438" t="str">
            <v>Cd</v>
          </cell>
          <cell r="F438">
            <v>50</v>
          </cell>
          <cell r="G438" t="str">
            <v>x</v>
          </cell>
          <cell r="H438" t="str">
            <v>bộ</v>
          </cell>
          <cell r="I438" t="str">
            <v/>
          </cell>
        </row>
        <row r="439">
          <cell r="A439" t="str">
            <v>CD5x50</v>
          </cell>
          <cell r="B439" t="str">
            <v>06.3231</v>
          </cell>
          <cell r="C439" t="str">
            <v>Cổ dê bắt tủ</v>
          </cell>
          <cell r="D439" t="str">
            <v>bộ</v>
          </cell>
          <cell r="E439" t="str">
            <v>CD</v>
          </cell>
          <cell r="F439">
            <v>50</v>
          </cell>
          <cell r="G439" t="str">
            <v>x</v>
          </cell>
          <cell r="H439" t="str">
            <v>bộ</v>
          </cell>
          <cell r="I439" t="str">
            <v/>
          </cell>
        </row>
        <row r="440">
          <cell r="A440" t="str">
            <v>CDXA</v>
          </cell>
          <cell r="B440" t="str">
            <v>06.3231</v>
          </cell>
          <cell r="C440" t="str">
            <v xml:space="preserve">Cổ dê chống lắc 8x80x800 </v>
          </cell>
          <cell r="D440" t="str">
            <v>bộ</v>
          </cell>
          <cell r="E440" t="str">
            <v>CD</v>
          </cell>
          <cell r="F440">
            <v>50</v>
          </cell>
          <cell r="G440" t="str">
            <v>x</v>
          </cell>
          <cell r="H440">
            <v>0</v>
          </cell>
          <cell r="I440" t="str">
            <v/>
          </cell>
        </row>
        <row r="441">
          <cell r="A441" t="str">
            <v>COM110x800x5-2,4</v>
          </cell>
          <cell r="C441" t="str">
            <v>Xà composite 110x800x5 dài 2,4m</v>
          </cell>
          <cell r="D441" t="str">
            <v>cái</v>
          </cell>
          <cell r="E441" t="str">
            <v>CO</v>
          </cell>
          <cell r="F441">
            <v>50</v>
          </cell>
          <cell r="G441" t="str">
            <v>x</v>
          </cell>
          <cell r="H441">
            <v>1</v>
          </cell>
          <cell r="I441" t="str">
            <v/>
          </cell>
        </row>
        <row r="442">
          <cell r="A442" t="str">
            <v>COM110x800x5-2,6</v>
          </cell>
          <cell r="C442" t="str">
            <v>Xà composite 110x800x5 dài 2,6m</v>
          </cell>
          <cell r="D442" t="str">
            <v>cái</v>
          </cell>
          <cell r="E442" t="str">
            <v>CO</v>
          </cell>
          <cell r="F442">
            <v>50</v>
          </cell>
          <cell r="G442" t="str">
            <v>x</v>
          </cell>
          <cell r="H442" t="str">
            <v>cái</v>
          </cell>
          <cell r="I442" t="str">
            <v/>
          </cell>
        </row>
        <row r="443">
          <cell r="A443" t="str">
            <v>COM08</v>
          </cell>
          <cell r="C443" t="str">
            <v>Đà composite 0,8m</v>
          </cell>
          <cell r="D443" t="str">
            <v>cái</v>
          </cell>
          <cell r="E443" t="str">
            <v>CO</v>
          </cell>
          <cell r="F443">
            <v>50</v>
          </cell>
          <cell r="G443" t="str">
            <v>x</v>
          </cell>
          <cell r="H443" t="str">
            <v>cái</v>
          </cell>
          <cell r="I443" t="str">
            <v/>
          </cell>
        </row>
        <row r="444">
          <cell r="A444" t="str">
            <v>COM08-720</v>
          </cell>
          <cell r="C444" t="str">
            <v>Đà composite 0,8m + Thanh chống đà 720</v>
          </cell>
          <cell r="D444" t="str">
            <v>cái</v>
          </cell>
          <cell r="E444" t="str">
            <v>CO</v>
          </cell>
          <cell r="F444">
            <v>50</v>
          </cell>
          <cell r="G444" t="str">
            <v>x</v>
          </cell>
          <cell r="H444" t="str">
            <v>cái</v>
          </cell>
          <cell r="I444" t="str">
            <v/>
          </cell>
        </row>
        <row r="445">
          <cell r="A445" t="str">
            <v>COM08X720</v>
          </cell>
          <cell r="C445" t="str">
            <v>Thanh chống đà 720</v>
          </cell>
          <cell r="D445" t="str">
            <v>cái</v>
          </cell>
          <cell r="E445" t="str">
            <v>CO</v>
          </cell>
          <cell r="F445">
            <v>50</v>
          </cell>
          <cell r="G445" t="str">
            <v>x</v>
          </cell>
          <cell r="H445" t="str">
            <v>cái</v>
          </cell>
          <cell r="I445" t="str">
            <v/>
          </cell>
        </row>
        <row r="446">
          <cell r="A446" t="str">
            <v>COM110x800x5</v>
          </cell>
          <cell r="C446" t="str">
            <v>Xà composite 110x800x5</v>
          </cell>
          <cell r="D446" t="str">
            <v>m</v>
          </cell>
          <cell r="E446" t="str">
            <v>CO</v>
          </cell>
          <cell r="F446">
            <v>50</v>
          </cell>
          <cell r="G446" t="str">
            <v>x</v>
          </cell>
          <cell r="H446">
            <v>0</v>
          </cell>
          <cell r="I446" t="str">
            <v/>
          </cell>
        </row>
        <row r="447">
          <cell r="A447" t="str">
            <v>COM40X10X920</v>
          </cell>
          <cell r="C447" t="str">
            <v>Chống composite 40x10x920</v>
          </cell>
          <cell r="D447" t="str">
            <v>cái</v>
          </cell>
          <cell r="E447" t="str">
            <v>CO</v>
          </cell>
          <cell r="F447">
            <v>50</v>
          </cell>
          <cell r="G447" t="str">
            <v>x</v>
          </cell>
          <cell r="H447">
            <v>2</v>
          </cell>
          <cell r="I447" t="str">
            <v/>
          </cell>
        </row>
        <row r="448">
          <cell r="A448" t="str">
            <v>T75</v>
          </cell>
          <cell r="C448" t="str">
            <v>Trụ BTLT 7,5m F200 dự ứng lực</v>
          </cell>
          <cell r="D448" t="str">
            <v>trụ</v>
          </cell>
          <cell r="E448" t="str">
            <v>T7</v>
          </cell>
          <cell r="F448">
            <v>2</v>
          </cell>
          <cell r="G448" t="str">
            <v>x</v>
          </cell>
          <cell r="H448">
            <v>1</v>
          </cell>
          <cell r="I448" t="str">
            <v/>
          </cell>
        </row>
        <row r="449">
          <cell r="A449" t="str">
            <v>T84</v>
          </cell>
          <cell r="C449" t="str">
            <v>Trụ BTLT 8,4m F200 dự ứng lực</v>
          </cell>
          <cell r="D449" t="str">
            <v>trụ</v>
          </cell>
          <cell r="E449" t="str">
            <v>T8</v>
          </cell>
          <cell r="F449">
            <v>2</v>
          </cell>
          <cell r="G449" t="str">
            <v>x</v>
          </cell>
          <cell r="H449">
            <v>1</v>
          </cell>
          <cell r="I449" t="str">
            <v/>
          </cell>
        </row>
        <row r="450">
          <cell r="A450" t="str">
            <v>T84td</v>
          </cell>
          <cell r="C450" t="str">
            <v>Trụ BTLT 8,4m F200 dự ứng lực có dây tiếp địa</v>
          </cell>
          <cell r="D450" t="str">
            <v>trụ</v>
          </cell>
          <cell r="E450" t="str">
            <v>T8</v>
          </cell>
          <cell r="F450">
            <v>2</v>
          </cell>
          <cell r="G450" t="str">
            <v>x</v>
          </cell>
          <cell r="H450">
            <v>1</v>
          </cell>
          <cell r="I450" t="str">
            <v/>
          </cell>
        </row>
        <row r="451">
          <cell r="A451" t="str">
            <v>T85</v>
          </cell>
          <cell r="C451" t="str">
            <v>Trụ BTLT 8,5m F200 dự ứng lực</v>
          </cell>
          <cell r="D451" t="str">
            <v>trụ</v>
          </cell>
          <cell r="E451" t="str">
            <v>T8</v>
          </cell>
          <cell r="F451">
            <v>2</v>
          </cell>
          <cell r="G451" t="str">
            <v>x</v>
          </cell>
          <cell r="H451" t="e">
            <v>#N/A</v>
          </cell>
          <cell r="I451" t="str">
            <v/>
          </cell>
        </row>
        <row r="452">
          <cell r="A452" t="str">
            <v>T10</v>
          </cell>
          <cell r="C452" t="str">
            <v>Trụ BTLT 10,5m F480 dự ứng lực</v>
          </cell>
          <cell r="D452" t="str">
            <v>trụ</v>
          </cell>
          <cell r="E452" t="str">
            <v>T1</v>
          </cell>
          <cell r="F452">
            <v>2</v>
          </cell>
          <cell r="G452" t="str">
            <v>x</v>
          </cell>
          <cell r="H452" t="e">
            <v>#N/A</v>
          </cell>
          <cell r="I452" t="str">
            <v/>
          </cell>
        </row>
        <row r="453">
          <cell r="A453" t="str">
            <v>T105</v>
          </cell>
          <cell r="C453" t="str">
            <v>Trụ BTLT 10,5m F350 dự ứng lực</v>
          </cell>
          <cell r="D453" t="str">
            <v>trụ</v>
          </cell>
          <cell r="E453" t="str">
            <v>T1</v>
          </cell>
          <cell r="F453">
            <v>2</v>
          </cell>
          <cell r="G453" t="str">
            <v>x</v>
          </cell>
          <cell r="H453">
            <v>1</v>
          </cell>
          <cell r="I453" t="str">
            <v/>
          </cell>
        </row>
        <row r="454">
          <cell r="A454" t="str">
            <v>T12</v>
          </cell>
          <cell r="C454" t="str">
            <v>Trụ BTLT 12m F350 dự ứng lực</v>
          </cell>
          <cell r="D454" t="str">
            <v>trụ</v>
          </cell>
          <cell r="E454" t="str">
            <v>T1</v>
          </cell>
          <cell r="F454">
            <v>2</v>
          </cell>
          <cell r="G454" t="str">
            <v>x</v>
          </cell>
          <cell r="H454">
            <v>1</v>
          </cell>
          <cell r="I454" t="str">
            <v/>
          </cell>
        </row>
        <row r="455">
          <cell r="A455" t="str">
            <v>T12TĐ</v>
          </cell>
          <cell r="C455" t="str">
            <v>Trụ BTLT 12m F350 dự ứng lực (tiếp địa có sẵn)</v>
          </cell>
          <cell r="D455" t="str">
            <v>trụ</v>
          </cell>
          <cell r="E455" t="str">
            <v>T1</v>
          </cell>
          <cell r="F455">
            <v>2</v>
          </cell>
          <cell r="G455" t="str">
            <v>x</v>
          </cell>
          <cell r="H455">
            <v>1</v>
          </cell>
          <cell r="I455" t="str">
            <v/>
          </cell>
        </row>
        <row r="456">
          <cell r="A456" t="str">
            <v>T14</v>
          </cell>
          <cell r="C456" t="str">
            <v>Trụ BTLT 14m F650 dự ứng lực</v>
          </cell>
          <cell r="D456" t="str">
            <v>trụ</v>
          </cell>
          <cell r="E456" t="str">
            <v>T1</v>
          </cell>
          <cell r="F456">
            <v>2</v>
          </cell>
          <cell r="G456" t="str">
            <v>x</v>
          </cell>
          <cell r="H456">
            <v>1</v>
          </cell>
          <cell r="I456">
            <v>0</v>
          </cell>
        </row>
        <row r="457">
          <cell r="A457" t="str">
            <v>T20</v>
          </cell>
          <cell r="C457" t="str">
            <v>Trụ BTLT 20m F1000 dự ứng lực</v>
          </cell>
          <cell r="D457" t="str">
            <v>trụ</v>
          </cell>
          <cell r="E457" t="str">
            <v>T2</v>
          </cell>
          <cell r="F457">
            <v>2</v>
          </cell>
          <cell r="G457" t="str">
            <v>x</v>
          </cell>
          <cell r="H457">
            <v>1</v>
          </cell>
          <cell r="I457" t="str">
            <v/>
          </cell>
        </row>
        <row r="458">
          <cell r="A458" t="str">
            <v>SON</v>
          </cell>
          <cell r="C458" t="str">
            <v>Sơn màu</v>
          </cell>
          <cell r="D458" t="str">
            <v>kg</v>
          </cell>
          <cell r="E458" t="str">
            <v>SO</v>
          </cell>
          <cell r="F458">
            <v>50</v>
          </cell>
          <cell r="G458" t="str">
            <v>x</v>
          </cell>
          <cell r="H458">
            <v>1</v>
          </cell>
          <cell r="I458" t="str">
            <v/>
          </cell>
        </row>
        <row r="459">
          <cell r="A459" t="str">
            <v>SONCR</v>
          </cell>
          <cell r="C459" t="str">
            <v>Sơn chống rỉ</v>
          </cell>
          <cell r="D459" t="str">
            <v>kg</v>
          </cell>
          <cell r="E459" t="str">
            <v>SO</v>
          </cell>
          <cell r="F459">
            <v>50</v>
          </cell>
          <cell r="G459" t="str">
            <v>x</v>
          </cell>
          <cell r="H459">
            <v>1.5</v>
          </cell>
          <cell r="I459" t="str">
            <v/>
          </cell>
        </row>
        <row r="460">
          <cell r="A460" t="str">
            <v>NU</v>
          </cell>
          <cell r="C460" t="str">
            <v>Nước đổ bê tông</v>
          </cell>
          <cell r="D460" t="str">
            <v>m3</v>
          </cell>
          <cell r="E460" t="str">
            <v>NU</v>
          </cell>
          <cell r="F460">
            <v>50</v>
          </cell>
          <cell r="G460" t="str">
            <v>x</v>
          </cell>
          <cell r="H460">
            <v>0.5</v>
          </cell>
          <cell r="I460" t="str">
            <v/>
          </cell>
        </row>
        <row r="461">
          <cell r="A461" t="str">
            <v>GO</v>
          </cell>
          <cell r="C461" t="str">
            <v>Gỗ ván khuôn</v>
          </cell>
          <cell r="D461" t="str">
            <v>m3</v>
          </cell>
          <cell r="E461" t="str">
            <v>GO</v>
          </cell>
          <cell r="F461">
            <v>50</v>
          </cell>
          <cell r="G461" t="str">
            <v>x</v>
          </cell>
          <cell r="H461">
            <v>0</v>
          </cell>
          <cell r="I461" t="str">
            <v/>
          </cell>
        </row>
        <row r="462">
          <cell r="A462" t="str">
            <v>DINH</v>
          </cell>
          <cell r="C462" t="str">
            <v>Đinh các loại</v>
          </cell>
          <cell r="D462" t="str">
            <v>kg</v>
          </cell>
          <cell r="E462" t="str">
            <v>DI</v>
          </cell>
          <cell r="F462">
            <v>997</v>
          </cell>
          <cell r="G462" t="str">
            <v>x</v>
          </cell>
          <cell r="H462" t="e">
            <v>#N/A</v>
          </cell>
          <cell r="I462">
            <v>197100</v>
          </cell>
        </row>
        <row r="463">
          <cell r="A463" t="str">
            <v>D1x2</v>
          </cell>
          <cell r="C463" t="str">
            <v>Đá 1x2</v>
          </cell>
          <cell r="D463" t="str">
            <v>m3</v>
          </cell>
          <cell r="E463" t="str">
            <v>D1</v>
          </cell>
          <cell r="F463">
            <v>999</v>
          </cell>
          <cell r="G463" t="str">
            <v>x</v>
          </cell>
          <cell r="H463">
            <v>0.34399999999999997</v>
          </cell>
          <cell r="I463" t="str">
            <v/>
          </cell>
        </row>
        <row r="464">
          <cell r="A464" t="str">
            <v>D0x4</v>
          </cell>
          <cell r="C464" t="str">
            <v>Đá 0x4</v>
          </cell>
          <cell r="D464" t="str">
            <v>m3</v>
          </cell>
          <cell r="E464" t="str">
            <v>D0</v>
          </cell>
          <cell r="F464">
            <v>999</v>
          </cell>
          <cell r="G464" t="str">
            <v>x</v>
          </cell>
          <cell r="H464" t="e">
            <v>#N/A</v>
          </cell>
          <cell r="I464" t="str">
            <v/>
          </cell>
        </row>
        <row r="465">
          <cell r="A465" t="str">
            <v>D2x4</v>
          </cell>
          <cell r="C465" t="str">
            <v>Đá 2x4</v>
          </cell>
          <cell r="D465" t="str">
            <v>m3</v>
          </cell>
          <cell r="E465" t="str">
            <v>D2</v>
          </cell>
          <cell r="F465">
            <v>999</v>
          </cell>
          <cell r="G465" t="str">
            <v>x</v>
          </cell>
          <cell r="H465">
            <v>0.155</v>
          </cell>
          <cell r="I465">
            <v>2964620</v>
          </cell>
        </row>
        <row r="466">
          <cell r="A466" t="str">
            <v>D4x6</v>
          </cell>
          <cell r="C466" t="str">
            <v>Đá 4x6</v>
          </cell>
          <cell r="D466" t="str">
            <v>m3</v>
          </cell>
          <cell r="E466" t="str">
            <v>D4</v>
          </cell>
          <cell r="F466">
            <v>999</v>
          </cell>
          <cell r="G466" t="str">
            <v>x</v>
          </cell>
          <cell r="H466">
            <v>0</v>
          </cell>
          <cell r="I466" t="str">
            <v/>
          </cell>
        </row>
        <row r="467">
          <cell r="A467" t="str">
            <v>cat</v>
          </cell>
          <cell r="C467" t="str">
            <v>Cát vàng</v>
          </cell>
          <cell r="D467" t="str">
            <v>m3</v>
          </cell>
          <cell r="E467" t="str">
            <v>ca</v>
          </cell>
          <cell r="F467">
            <v>997</v>
          </cell>
          <cell r="G467" t="str">
            <v>x</v>
          </cell>
          <cell r="H467">
            <v>0.186</v>
          </cell>
          <cell r="I467">
            <v>3136540</v>
          </cell>
        </row>
        <row r="468">
          <cell r="A468" t="str">
            <v>gachong</v>
          </cell>
          <cell r="C468" t="str">
            <v>Gạch ống</v>
          </cell>
          <cell r="D468" t="str">
            <v>viên</v>
          </cell>
          <cell r="E468" t="str">
            <v>ga</v>
          </cell>
          <cell r="F468">
            <v>50</v>
          </cell>
          <cell r="G468" t="str">
            <v>x</v>
          </cell>
          <cell r="H468" t="e">
            <v>#N/A</v>
          </cell>
          <cell r="I468" t="str">
            <v/>
          </cell>
        </row>
        <row r="469">
          <cell r="A469" t="str">
            <v>gachtau</v>
          </cell>
          <cell r="C469" t="str">
            <v>Gạch tàu</v>
          </cell>
          <cell r="D469" t="str">
            <v>viên</v>
          </cell>
          <cell r="E469" t="str">
            <v>ga</v>
          </cell>
          <cell r="F469">
            <v>50</v>
          </cell>
          <cell r="G469" t="str">
            <v>x</v>
          </cell>
          <cell r="H469" t="str">
            <v>viên</v>
          </cell>
          <cell r="I469" t="str">
            <v/>
          </cell>
        </row>
        <row r="470">
          <cell r="A470" t="str">
            <v>gachthe</v>
          </cell>
          <cell r="C470" t="str">
            <v>Gạch thẻ</v>
          </cell>
          <cell r="D470" t="str">
            <v>viên</v>
          </cell>
          <cell r="E470" t="str">
            <v>ga</v>
          </cell>
          <cell r="F470">
            <v>50</v>
          </cell>
          <cell r="G470" t="str">
            <v>x</v>
          </cell>
          <cell r="H470" t="e">
            <v>#N/A</v>
          </cell>
          <cell r="I470" t="str">
            <v/>
          </cell>
        </row>
        <row r="471">
          <cell r="A471" t="str">
            <v>XM</v>
          </cell>
          <cell r="C471" t="str">
            <v xml:space="preserve">Ximăng </v>
          </cell>
          <cell r="D471" t="str">
            <v>kg</v>
          </cell>
          <cell r="E471" t="str">
            <v>XM</v>
          </cell>
          <cell r="F471">
            <v>996</v>
          </cell>
          <cell r="G471" t="str">
            <v>x</v>
          </cell>
          <cell r="H471">
            <v>116</v>
          </cell>
          <cell r="I471">
            <v>6700000</v>
          </cell>
        </row>
        <row r="472">
          <cell r="A472" t="str">
            <v>qhan</v>
          </cell>
          <cell r="C472" t="str">
            <v>Que hàn điện</v>
          </cell>
          <cell r="D472" t="str">
            <v>kg</v>
          </cell>
          <cell r="E472" t="str">
            <v>qh</v>
          </cell>
          <cell r="F472">
            <v>50</v>
          </cell>
          <cell r="G472" t="str">
            <v>x</v>
          </cell>
          <cell r="H472">
            <v>2.5</v>
          </cell>
          <cell r="I472" t="str">
            <v/>
          </cell>
        </row>
        <row r="473">
          <cell r="A473" t="str">
            <v>coson</v>
          </cell>
          <cell r="C473" t="str">
            <v>Cọ sơn</v>
          </cell>
          <cell r="D473" t="str">
            <v>cái</v>
          </cell>
          <cell r="E473" t="str">
            <v>co</v>
          </cell>
          <cell r="F473">
            <v>50</v>
          </cell>
          <cell r="G473" t="str">
            <v>x</v>
          </cell>
          <cell r="H473">
            <v>6</v>
          </cell>
          <cell r="I473" t="str">
            <v/>
          </cell>
        </row>
        <row r="474">
          <cell r="A474" t="str">
            <v>Nilong</v>
          </cell>
          <cell r="C474" t="str">
            <v>Tấm nilông màu cảnh báo</v>
          </cell>
          <cell r="D474" t="str">
            <v>m2</v>
          </cell>
          <cell r="E474" t="str">
            <v>Ni</v>
          </cell>
          <cell r="F474">
            <v>50</v>
          </cell>
          <cell r="G474" t="str">
            <v>x</v>
          </cell>
          <cell r="H474" t="str">
            <v>m2</v>
          </cell>
          <cell r="I474" t="str">
            <v/>
          </cell>
        </row>
        <row r="475">
          <cell r="A475" t="str">
            <v>NLON</v>
          </cell>
          <cell r="C475" t="str">
            <v>Nylon làm dấu khổ 0.6m</v>
          </cell>
          <cell r="D475" t="str">
            <v>m</v>
          </cell>
          <cell r="E475" t="str">
            <v>NL</v>
          </cell>
          <cell r="F475">
            <v>50</v>
          </cell>
          <cell r="G475" t="str">
            <v>x</v>
          </cell>
          <cell r="H475" t="e">
            <v>#N/A</v>
          </cell>
          <cell r="I475" t="str">
            <v/>
          </cell>
        </row>
        <row r="476">
          <cell r="A476" t="str">
            <v>thepb</v>
          </cell>
          <cell r="C476" t="str">
            <v>Dây thép buộc A70</v>
          </cell>
          <cell r="D476" t="str">
            <v>kg</v>
          </cell>
          <cell r="E476" t="str">
            <v>th</v>
          </cell>
          <cell r="F476">
            <v>50</v>
          </cell>
          <cell r="G476" t="str">
            <v>x</v>
          </cell>
          <cell r="H476">
            <v>0.1</v>
          </cell>
          <cell r="I476" t="str">
            <v/>
          </cell>
        </row>
        <row r="477">
          <cell r="A477" t="str">
            <v>daucap50</v>
          </cell>
          <cell r="C477" t="str">
            <v>Đầu cáp ngầm 24KV 3x50mm2 outdoor</v>
          </cell>
          <cell r="D477" t="str">
            <v>cái</v>
          </cell>
          <cell r="E477" t="str">
            <v>da</v>
          </cell>
          <cell r="F477">
            <v>50</v>
          </cell>
          <cell r="G477" t="str">
            <v>x</v>
          </cell>
          <cell r="H477" t="str">
            <v>cái</v>
          </cell>
          <cell r="I477" t="str">
            <v/>
          </cell>
        </row>
        <row r="478">
          <cell r="A478" t="str">
            <v>daucap70</v>
          </cell>
          <cell r="C478" t="str">
            <v>Đầu cáp ngầm 24KV 3x70mm2 outdoor</v>
          </cell>
          <cell r="D478" t="str">
            <v>cái</v>
          </cell>
          <cell r="E478" t="str">
            <v>da</v>
          </cell>
          <cell r="F478">
            <v>50</v>
          </cell>
          <cell r="G478" t="str">
            <v>x</v>
          </cell>
          <cell r="H478" t="e">
            <v>#N/A</v>
          </cell>
          <cell r="I478" t="str">
            <v/>
          </cell>
        </row>
        <row r="479">
          <cell r="A479" t="str">
            <v>daucap95</v>
          </cell>
          <cell r="C479" t="str">
            <v>Đầu cáp ngầm 24KV 3x95mm2 outdoor</v>
          </cell>
          <cell r="D479" t="str">
            <v>cái</v>
          </cell>
          <cell r="E479" t="str">
            <v>da</v>
          </cell>
          <cell r="F479">
            <v>50</v>
          </cell>
          <cell r="G479" t="str">
            <v>x</v>
          </cell>
          <cell r="H479" t="e">
            <v>#N/A</v>
          </cell>
          <cell r="I479" t="str">
            <v/>
          </cell>
        </row>
        <row r="480">
          <cell r="A480" t="str">
            <v>daucap120</v>
          </cell>
          <cell r="C480" t="str">
            <v>Đầu cáp ngầm 24KV 3x120mm2 outdoor</v>
          </cell>
          <cell r="D480" t="str">
            <v>cái</v>
          </cell>
          <cell r="E480" t="str">
            <v>da</v>
          </cell>
          <cell r="F480">
            <v>50</v>
          </cell>
          <cell r="G480" t="str">
            <v>x</v>
          </cell>
          <cell r="H480" t="e">
            <v>#N/A</v>
          </cell>
          <cell r="I480" t="str">
            <v/>
          </cell>
        </row>
        <row r="481">
          <cell r="A481" t="str">
            <v>daucap150</v>
          </cell>
          <cell r="C481" t="str">
            <v>Đầu cáp ngầm 24kV 3x150mm2 outdoor</v>
          </cell>
          <cell r="D481" t="str">
            <v>cái</v>
          </cell>
          <cell r="E481" t="str">
            <v>da</v>
          </cell>
          <cell r="F481">
            <v>50</v>
          </cell>
          <cell r="G481" t="str">
            <v>x</v>
          </cell>
          <cell r="H481" t="e">
            <v>#N/A</v>
          </cell>
          <cell r="I481" t="str">
            <v/>
          </cell>
        </row>
        <row r="482">
          <cell r="A482" t="str">
            <v>daucap185</v>
          </cell>
          <cell r="C482" t="str">
            <v>Đầu cáp ngầm 24kV 3x185mm2 outdoor</v>
          </cell>
          <cell r="D482" t="str">
            <v>cái</v>
          </cell>
          <cell r="E482" t="str">
            <v>da</v>
          </cell>
          <cell r="F482">
            <v>50</v>
          </cell>
          <cell r="G482" t="str">
            <v>x</v>
          </cell>
          <cell r="H482" t="e">
            <v>#N/A</v>
          </cell>
          <cell r="I482" t="str">
            <v/>
          </cell>
        </row>
        <row r="483">
          <cell r="A483" t="str">
            <v>daucap240</v>
          </cell>
          <cell r="C483" t="str">
            <v>Đầu cáp ngầm 24kV 3x240mm2 outdoor</v>
          </cell>
          <cell r="D483" t="str">
            <v>cái</v>
          </cell>
          <cell r="E483" t="str">
            <v>da</v>
          </cell>
          <cell r="F483">
            <v>50</v>
          </cell>
          <cell r="G483" t="str">
            <v>x</v>
          </cell>
          <cell r="H483" t="e">
            <v>#N/A</v>
          </cell>
          <cell r="I483" t="str">
            <v/>
          </cell>
        </row>
        <row r="484">
          <cell r="A484" t="str">
            <v>daucap50in</v>
          </cell>
          <cell r="C484" t="str">
            <v>Đầu cáp ngầm 24KV 3x50mm2 indoor</v>
          </cell>
          <cell r="D484" t="str">
            <v>cái</v>
          </cell>
          <cell r="E484" t="str">
            <v>da</v>
          </cell>
          <cell r="F484">
            <v>50</v>
          </cell>
          <cell r="G484" t="str">
            <v>x</v>
          </cell>
          <cell r="H484" t="str">
            <v>cái</v>
          </cell>
          <cell r="I484" t="str">
            <v/>
          </cell>
        </row>
        <row r="485">
          <cell r="A485" t="str">
            <v>daucap70in</v>
          </cell>
          <cell r="C485" t="str">
            <v>Đầu cáp ngầm 24KV 3x70mm2 indoor</v>
          </cell>
          <cell r="D485" t="str">
            <v>cái</v>
          </cell>
          <cell r="E485" t="str">
            <v>da</v>
          </cell>
          <cell r="F485">
            <v>50</v>
          </cell>
          <cell r="G485" t="str">
            <v>x</v>
          </cell>
          <cell r="H485" t="e">
            <v>#N/A</v>
          </cell>
          <cell r="I485" t="str">
            <v/>
          </cell>
        </row>
        <row r="486">
          <cell r="A486" t="str">
            <v>daucap95in</v>
          </cell>
          <cell r="C486" t="str">
            <v>Đầu cáp ngầm 24KV 3x95mm2 indoor</v>
          </cell>
          <cell r="D486" t="str">
            <v>cái</v>
          </cell>
          <cell r="E486" t="str">
            <v>da</v>
          </cell>
          <cell r="F486">
            <v>50</v>
          </cell>
          <cell r="G486" t="str">
            <v>x</v>
          </cell>
          <cell r="H486" t="e">
            <v>#N/A</v>
          </cell>
          <cell r="I486" t="str">
            <v/>
          </cell>
        </row>
        <row r="487">
          <cell r="A487" t="str">
            <v>daucap120in</v>
          </cell>
          <cell r="C487" t="str">
            <v>Đầu cáp ngầm 24KV 3x120mm2 indoor</v>
          </cell>
          <cell r="D487" t="str">
            <v>cái</v>
          </cell>
          <cell r="E487" t="str">
            <v>da</v>
          </cell>
          <cell r="F487">
            <v>50</v>
          </cell>
          <cell r="G487" t="str">
            <v>x</v>
          </cell>
          <cell r="H487" t="e">
            <v>#N/A</v>
          </cell>
          <cell r="I487" t="str">
            <v/>
          </cell>
        </row>
        <row r="488">
          <cell r="A488" t="str">
            <v>daucap150in</v>
          </cell>
          <cell r="C488" t="str">
            <v>Đầu cáp ngầm 24kV 3x150mm2 indoor</v>
          </cell>
          <cell r="D488" t="str">
            <v>cái</v>
          </cell>
          <cell r="E488" t="str">
            <v>da</v>
          </cell>
          <cell r="F488">
            <v>50</v>
          </cell>
          <cell r="G488" t="str">
            <v>x</v>
          </cell>
          <cell r="H488" t="e">
            <v>#N/A</v>
          </cell>
          <cell r="I488" t="str">
            <v/>
          </cell>
        </row>
        <row r="489">
          <cell r="A489" t="str">
            <v>daucap185in</v>
          </cell>
          <cell r="C489" t="str">
            <v>Đầu cáp ngầm 24kV 3x185mm2 indoor</v>
          </cell>
          <cell r="D489" t="str">
            <v>cái</v>
          </cell>
          <cell r="E489" t="str">
            <v>da</v>
          </cell>
          <cell r="F489">
            <v>50</v>
          </cell>
          <cell r="G489" t="str">
            <v>x</v>
          </cell>
          <cell r="H489" t="e">
            <v>#N/A</v>
          </cell>
          <cell r="I489" t="str">
            <v/>
          </cell>
        </row>
        <row r="490">
          <cell r="A490" t="str">
            <v>daucap240in</v>
          </cell>
          <cell r="C490" t="str">
            <v>Đầu cáp ngầm 24kV 3x240mm2 indoor</v>
          </cell>
          <cell r="D490" t="str">
            <v>cái</v>
          </cell>
          <cell r="E490" t="str">
            <v>da</v>
          </cell>
          <cell r="F490">
            <v>50</v>
          </cell>
          <cell r="G490" t="str">
            <v>x</v>
          </cell>
          <cell r="H490" t="e">
            <v>#N/A</v>
          </cell>
          <cell r="I490" t="str">
            <v/>
          </cell>
        </row>
        <row r="491">
          <cell r="A491" t="str">
            <v>DCAPHT3185</v>
          </cell>
          <cell r="C491" t="str">
            <v>Đầu cáp ngầm hạ thế 3x185+120mm2</v>
          </cell>
          <cell r="D491" t="str">
            <v>cái</v>
          </cell>
          <cell r="E491" t="str">
            <v>DC</v>
          </cell>
          <cell r="F491">
            <v>50</v>
          </cell>
          <cell r="G491" t="str">
            <v>x</v>
          </cell>
          <cell r="H491" t="e">
            <v>#N/A</v>
          </cell>
          <cell r="I491" t="str">
            <v/>
          </cell>
        </row>
        <row r="492">
          <cell r="A492" t="str">
            <v>DCAPHT3120</v>
          </cell>
          <cell r="C492" t="str">
            <v>Đầu cáp ngầm hạ thế 3x120+70mm2</v>
          </cell>
          <cell r="D492" t="str">
            <v>cái</v>
          </cell>
          <cell r="E492" t="str">
            <v>DC</v>
          </cell>
          <cell r="F492">
            <v>50</v>
          </cell>
          <cell r="G492" t="str">
            <v>x</v>
          </cell>
          <cell r="H492" t="e">
            <v>#N/A</v>
          </cell>
          <cell r="I492" t="str">
            <v/>
          </cell>
        </row>
        <row r="493">
          <cell r="A493" t="str">
            <v>DCAPHT395</v>
          </cell>
          <cell r="C493" t="str">
            <v>Đầu cáp ngầm hạ thế 3x95+50mm2</v>
          </cell>
          <cell r="D493" t="str">
            <v>cái</v>
          </cell>
          <cell r="E493" t="str">
            <v>DC</v>
          </cell>
          <cell r="F493">
            <v>50</v>
          </cell>
          <cell r="G493" t="str">
            <v>x</v>
          </cell>
          <cell r="H493" t="e">
            <v>#N/A</v>
          </cell>
          <cell r="I493" t="str">
            <v/>
          </cell>
        </row>
        <row r="494">
          <cell r="A494" t="str">
            <v>DCAPHT370</v>
          </cell>
          <cell r="C494" t="str">
            <v>Đầu cáp ngầm hạ thế 3x70+50mm2</v>
          </cell>
          <cell r="D494" t="str">
            <v>cái</v>
          </cell>
          <cell r="E494" t="str">
            <v>DC</v>
          </cell>
          <cell r="F494">
            <v>50</v>
          </cell>
          <cell r="G494" t="str">
            <v>x</v>
          </cell>
          <cell r="H494" t="e">
            <v>#N/A</v>
          </cell>
          <cell r="I494" t="str">
            <v/>
          </cell>
        </row>
        <row r="495">
          <cell r="A495" t="str">
            <v>DCAPHT350+35</v>
          </cell>
          <cell r="C495" t="str">
            <v>Đầu cáp ngầm hạ thế 3x50+35mm2</v>
          </cell>
          <cell r="D495" t="str">
            <v>cái</v>
          </cell>
          <cell r="E495" t="str">
            <v>DC</v>
          </cell>
          <cell r="F495">
            <v>50</v>
          </cell>
          <cell r="G495" t="str">
            <v>x</v>
          </cell>
          <cell r="H495" t="e">
            <v>#N/A</v>
          </cell>
          <cell r="I495" t="str">
            <v/>
          </cell>
        </row>
        <row r="496">
          <cell r="A496" t="str">
            <v>DCAPHT350</v>
          </cell>
          <cell r="C496" t="str">
            <v>Đầu cáp ngầm hạ thế 3x50</v>
          </cell>
          <cell r="D496" t="str">
            <v>cái</v>
          </cell>
          <cell r="E496" t="str">
            <v>DC</v>
          </cell>
          <cell r="F496">
            <v>50</v>
          </cell>
          <cell r="G496" t="str">
            <v>x</v>
          </cell>
          <cell r="H496">
            <v>0</v>
          </cell>
          <cell r="I496" t="str">
            <v/>
          </cell>
        </row>
        <row r="497">
          <cell r="A497" t="str">
            <v>stk42</v>
          </cell>
          <cell r="C497" t="str">
            <v>ÔÁng sắt tráng kẽm D42</v>
          </cell>
          <cell r="D497" t="str">
            <v>mét</v>
          </cell>
          <cell r="E497" t="str">
            <v>st</v>
          </cell>
          <cell r="F497">
            <v>50</v>
          </cell>
          <cell r="G497" t="str">
            <v>x</v>
          </cell>
          <cell r="H497">
            <v>0</v>
          </cell>
          <cell r="I497" t="str">
            <v/>
          </cell>
        </row>
        <row r="498">
          <cell r="A498" t="str">
            <v>stk60</v>
          </cell>
          <cell r="C498" t="str">
            <v>ÔÁng sắt tráng kẽm D60</v>
          </cell>
          <cell r="D498" t="str">
            <v>mét</v>
          </cell>
          <cell r="E498" t="str">
            <v>st</v>
          </cell>
          <cell r="F498">
            <v>50</v>
          </cell>
          <cell r="G498" t="str">
            <v>x</v>
          </cell>
          <cell r="H498">
            <v>0</v>
          </cell>
          <cell r="I498" t="str">
            <v/>
          </cell>
        </row>
        <row r="499">
          <cell r="A499" t="str">
            <v>stk90</v>
          </cell>
          <cell r="B499" t="str">
            <v>07.2204</v>
          </cell>
          <cell r="C499" t="str">
            <v>ÔÁng sắt tráng kẽm D90</v>
          </cell>
          <cell r="D499" t="str">
            <v>mét</v>
          </cell>
          <cell r="E499" t="str">
            <v>st</v>
          </cell>
          <cell r="F499">
            <v>50</v>
          </cell>
          <cell r="G499" t="str">
            <v>x</v>
          </cell>
          <cell r="H499" t="e">
            <v>#N/A</v>
          </cell>
          <cell r="I499" t="str">
            <v/>
          </cell>
        </row>
        <row r="500">
          <cell r="A500" t="str">
            <v>stk114</v>
          </cell>
          <cell r="B500" t="str">
            <v>07.2204</v>
          </cell>
          <cell r="C500" t="str">
            <v>ÔÁng sắt tráng kẽm D114</v>
          </cell>
          <cell r="D500" t="str">
            <v>mét</v>
          </cell>
          <cell r="E500" t="str">
            <v>st</v>
          </cell>
          <cell r="F500">
            <v>50</v>
          </cell>
          <cell r="G500" t="str">
            <v>x</v>
          </cell>
          <cell r="H500" t="e">
            <v>#N/A</v>
          </cell>
          <cell r="I500" t="str">
            <v/>
          </cell>
        </row>
        <row r="501">
          <cell r="A501" t="str">
            <v>stk140</v>
          </cell>
          <cell r="B501" t="str">
            <v>07.2204</v>
          </cell>
          <cell r="C501" t="str">
            <v>ÔÁng sắt tráng kẽm D140</v>
          </cell>
          <cell r="D501" t="str">
            <v>mét</v>
          </cell>
          <cell r="E501" t="str">
            <v>st</v>
          </cell>
          <cell r="F501">
            <v>50</v>
          </cell>
          <cell r="G501" t="str">
            <v>x</v>
          </cell>
          <cell r="H501" t="str">
            <v>mét</v>
          </cell>
          <cell r="I501" t="str">
            <v/>
          </cell>
        </row>
        <row r="502">
          <cell r="A502" t="str">
            <v>stk160</v>
          </cell>
          <cell r="B502" t="str">
            <v>07.2204</v>
          </cell>
          <cell r="C502" t="str">
            <v>ÔÁng sắt tráng kẽm D160</v>
          </cell>
          <cell r="D502" t="str">
            <v>mét</v>
          </cell>
          <cell r="E502" t="str">
            <v>st</v>
          </cell>
          <cell r="F502">
            <v>50</v>
          </cell>
          <cell r="G502" t="str">
            <v>x</v>
          </cell>
          <cell r="H502" t="e">
            <v>#N/A</v>
          </cell>
          <cell r="I502" t="str">
            <v/>
          </cell>
        </row>
        <row r="503">
          <cell r="A503" t="str">
            <v>stk168</v>
          </cell>
          <cell r="B503" t="str">
            <v>07.2204</v>
          </cell>
          <cell r="C503" t="str">
            <v>ÔÁng sắt tráng kẽm D168</v>
          </cell>
          <cell r="D503" t="str">
            <v>mét</v>
          </cell>
          <cell r="E503" t="str">
            <v>st</v>
          </cell>
          <cell r="F503">
            <v>50</v>
          </cell>
          <cell r="G503" t="str">
            <v>x</v>
          </cell>
          <cell r="H503" t="e">
            <v>#N/A</v>
          </cell>
          <cell r="I503" t="str">
            <v/>
          </cell>
        </row>
        <row r="504">
          <cell r="A504" t="str">
            <v>costk114</v>
          </cell>
          <cell r="C504" t="str">
            <v>Măng sông STK 114</v>
          </cell>
          <cell r="D504" t="str">
            <v>cái</v>
          </cell>
          <cell r="E504" t="str">
            <v>co</v>
          </cell>
          <cell r="F504">
            <v>50</v>
          </cell>
          <cell r="G504" t="str">
            <v>x</v>
          </cell>
          <cell r="H504" t="e">
            <v>#N/A</v>
          </cell>
          <cell r="I504" t="str">
            <v/>
          </cell>
        </row>
        <row r="505">
          <cell r="A505" t="str">
            <v>costk90</v>
          </cell>
          <cell r="C505" t="str">
            <v>Măng sông STK 90</v>
          </cell>
          <cell r="D505" t="str">
            <v>cái</v>
          </cell>
          <cell r="E505" t="str">
            <v>co</v>
          </cell>
          <cell r="F505">
            <v>50</v>
          </cell>
          <cell r="G505" t="str">
            <v>x</v>
          </cell>
          <cell r="H505" t="e">
            <v>#N/A</v>
          </cell>
          <cell r="I505" t="str">
            <v/>
          </cell>
        </row>
        <row r="506">
          <cell r="A506" t="str">
            <v>YC</v>
          </cell>
          <cell r="C506" t="str">
            <v>Yếm cáp dày 2mm</v>
          </cell>
          <cell r="D506" t="str">
            <v>cái</v>
          </cell>
          <cell r="E506" t="str">
            <v>YC</v>
          </cell>
          <cell r="F506">
            <v>50</v>
          </cell>
          <cell r="G506" t="str">
            <v>x</v>
          </cell>
          <cell r="H506">
            <v>2</v>
          </cell>
          <cell r="I506">
            <v>114800</v>
          </cell>
        </row>
        <row r="507">
          <cell r="E507" t="str">
            <v/>
          </cell>
          <cell r="F507">
            <v>50</v>
          </cell>
          <cell r="H507">
            <v>0</v>
          </cell>
          <cell r="I507">
            <v>0</v>
          </cell>
        </row>
        <row r="508">
          <cell r="E508" t="str">
            <v/>
          </cell>
          <cell r="F508">
            <v>50</v>
          </cell>
          <cell r="H508">
            <v>0</v>
          </cell>
          <cell r="I508">
            <v>0</v>
          </cell>
        </row>
        <row r="509">
          <cell r="A509" t="str">
            <v>Bảng kê đơn Giá nhân công  ( 67/1999/QĐ-BCN )</v>
          </cell>
          <cell r="E509" t="str">
            <v>Bả</v>
          </cell>
          <cell r="F509">
            <v>50</v>
          </cell>
          <cell r="H509" t="e">
            <v>#N/A</v>
          </cell>
          <cell r="I509" t="str">
            <v/>
          </cell>
        </row>
        <row r="510">
          <cell r="E510" t="str">
            <v/>
          </cell>
          <cell r="F510">
            <v>50</v>
          </cell>
          <cell r="H510">
            <v>0</v>
          </cell>
          <cell r="I510">
            <v>0</v>
          </cell>
        </row>
        <row r="511">
          <cell r="A511" t="str">
            <v>Mã</v>
          </cell>
          <cell r="B511" t="str">
            <v>MHĐG</v>
          </cell>
          <cell r="C511" t="str">
            <v>Công việc</v>
          </cell>
          <cell r="D511" t="str">
            <v>Đơn vị</v>
          </cell>
          <cell r="E511" t="str">
            <v>Mã</v>
          </cell>
          <cell r="F511">
            <v>50</v>
          </cell>
          <cell r="H511" t="str">
            <v>HỆ</v>
          </cell>
          <cell r="I511" t="str">
            <v/>
          </cell>
        </row>
        <row r="512">
          <cell r="A512">
            <v>1</v>
          </cell>
          <cell r="B512">
            <v>2</v>
          </cell>
          <cell r="C512">
            <v>3</v>
          </cell>
          <cell r="D512">
            <v>4</v>
          </cell>
          <cell r="E512" t="str">
            <v>1</v>
          </cell>
          <cell r="F512">
            <v>50</v>
          </cell>
          <cell r="H512">
            <v>0</v>
          </cell>
          <cell r="I512" t="str">
            <v/>
          </cell>
        </row>
        <row r="513">
          <cell r="A513" t="str">
            <v>MDDA1</v>
          </cell>
          <cell r="B513" t="str">
            <v>03.8133</v>
          </cell>
          <cell r="C513" t="str">
            <v>Phá đá chân hố móng, đá cấp I</v>
          </cell>
          <cell r="D513" t="str">
            <v>m3</v>
          </cell>
          <cell r="E513" t="str">
            <v>MD</v>
          </cell>
          <cell r="F513">
            <v>2000</v>
          </cell>
          <cell r="H513">
            <v>1.65</v>
          </cell>
          <cell r="I513" t="str">
            <v/>
          </cell>
        </row>
        <row r="514">
          <cell r="A514" t="str">
            <v>MDDA2</v>
          </cell>
          <cell r="B514" t="str">
            <v>03.8133</v>
          </cell>
          <cell r="C514" t="str">
            <v>Phá đá chân hố móng, đá cấp II</v>
          </cell>
          <cell r="D514" t="str">
            <v>m3</v>
          </cell>
          <cell r="E514" t="str">
            <v>MD</v>
          </cell>
          <cell r="F514">
            <v>2000</v>
          </cell>
          <cell r="H514" t="str">
            <v>m3</v>
          </cell>
          <cell r="I514" t="str">
            <v/>
          </cell>
        </row>
        <row r="515">
          <cell r="A515" t="str">
            <v>MDD11</v>
          </cell>
          <cell r="B515" t="str">
            <v>03.1101</v>
          </cell>
          <cell r="C515" t="str">
            <v>Đào hố móng đất cấp 1 sâu &lt;=1m</v>
          </cell>
          <cell r="D515" t="str">
            <v>m3</v>
          </cell>
          <cell r="E515" t="str">
            <v>MD</v>
          </cell>
          <cell r="F515">
            <v>2000</v>
          </cell>
          <cell r="H515" t="e">
            <v>#N/A</v>
          </cell>
          <cell r="I515" t="str">
            <v/>
          </cell>
        </row>
        <row r="516">
          <cell r="A516" t="str">
            <v>MDD21</v>
          </cell>
          <cell r="B516" t="str">
            <v>03.1102</v>
          </cell>
          <cell r="C516" t="str">
            <v>Đào hố móng đất cấp 2 sâu &lt;=1m</v>
          </cell>
          <cell r="D516" t="str">
            <v>m3</v>
          </cell>
          <cell r="E516" t="str">
            <v>MD</v>
          </cell>
          <cell r="F516">
            <v>2000</v>
          </cell>
          <cell r="H516" t="e">
            <v>#N/A</v>
          </cell>
          <cell r="I516" t="str">
            <v/>
          </cell>
        </row>
        <row r="517">
          <cell r="A517" t="str">
            <v>MDD31</v>
          </cell>
          <cell r="B517" t="str">
            <v>03.1103</v>
          </cell>
          <cell r="C517" t="str">
            <v>Đào hố móng đất cấp 3 sâu &lt;=1m</v>
          </cell>
          <cell r="D517" t="str">
            <v>m3</v>
          </cell>
          <cell r="E517" t="str">
            <v>MD</v>
          </cell>
          <cell r="F517">
            <v>2000</v>
          </cell>
          <cell r="H517">
            <v>0.33</v>
          </cell>
          <cell r="I517" t="str">
            <v/>
          </cell>
        </row>
        <row r="518">
          <cell r="A518" t="str">
            <v>MDD41</v>
          </cell>
          <cell r="B518" t="str">
            <v>03.1104</v>
          </cell>
          <cell r="C518" t="str">
            <v>Đào hố móng đất cấp 4 sâu &lt;=1m</v>
          </cell>
          <cell r="D518" t="str">
            <v>m3</v>
          </cell>
          <cell r="E518" t="str">
            <v>MD</v>
          </cell>
          <cell r="F518">
            <v>2000</v>
          </cell>
          <cell r="H518" t="e">
            <v>#N/A</v>
          </cell>
          <cell r="I518" t="str">
            <v/>
          </cell>
        </row>
        <row r="519">
          <cell r="A519" t="str">
            <v>MDD2</v>
          </cell>
          <cell r="B519" t="str">
            <v>03.1112</v>
          </cell>
          <cell r="C519" t="str">
            <v>Đào hố móng đất cấp 2 sâu &gt;1m</v>
          </cell>
          <cell r="D519" t="str">
            <v>m3</v>
          </cell>
          <cell r="E519" t="str">
            <v>MD</v>
          </cell>
          <cell r="F519">
            <v>2000</v>
          </cell>
          <cell r="H519">
            <v>15</v>
          </cell>
          <cell r="I519" t="str">
            <v/>
          </cell>
        </row>
        <row r="520">
          <cell r="A520" t="str">
            <v>MDD3</v>
          </cell>
          <cell r="B520" t="str">
            <v>03.1013</v>
          </cell>
          <cell r="C520" t="str">
            <v>Đào hố móng đất cấp 3 sâu &gt;1m DT&lt;5m2</v>
          </cell>
          <cell r="D520" t="str">
            <v>m3</v>
          </cell>
          <cell r="E520" t="str">
            <v>MD</v>
          </cell>
          <cell r="F520">
            <v>2000</v>
          </cell>
          <cell r="H520">
            <v>0.16300000000000001</v>
          </cell>
          <cell r="I520">
            <v>10386000</v>
          </cell>
        </row>
        <row r="521">
          <cell r="A521" t="str">
            <v>AH2120</v>
          </cell>
          <cell r="B521" t="str">
            <v>03.1113</v>
          </cell>
          <cell r="C521" t="str">
            <v>Khoan cắt BT bằng máy khoan cằm tay</v>
          </cell>
          <cell r="D521" t="str">
            <v>m3</v>
          </cell>
          <cell r="E521" t="str">
            <v>AH</v>
          </cell>
          <cell r="F521">
            <v>2000</v>
          </cell>
          <cell r="H521">
            <v>2.5000000000000001E-2</v>
          </cell>
          <cell r="I521" t="str">
            <v/>
          </cell>
        </row>
        <row r="522">
          <cell r="A522" t="str">
            <v>MDD4</v>
          </cell>
          <cell r="B522" t="str">
            <v>03.1114</v>
          </cell>
          <cell r="C522" t="str">
            <v>Đào hố móng đất cấp 4 sâu &gt;1m</v>
          </cell>
          <cell r="D522" t="str">
            <v>m3</v>
          </cell>
          <cell r="E522" t="str">
            <v>MD</v>
          </cell>
          <cell r="F522">
            <v>2000</v>
          </cell>
          <cell r="H522">
            <v>2.09</v>
          </cell>
          <cell r="I522" t="str">
            <v/>
          </cell>
        </row>
        <row r="523">
          <cell r="A523" t="str">
            <v>MDAP1</v>
          </cell>
          <cell r="B523" t="str">
            <v>03.2201</v>
          </cell>
          <cell r="C523" t="str">
            <v>Đắp đất hố móng, đất cấp 1</v>
          </cell>
          <cell r="D523" t="str">
            <v>m3</v>
          </cell>
          <cell r="E523" t="str">
            <v>MD</v>
          </cell>
          <cell r="F523">
            <v>2000</v>
          </cell>
          <cell r="H523" t="e">
            <v>#N/A</v>
          </cell>
          <cell r="I523" t="str">
            <v/>
          </cell>
        </row>
        <row r="524">
          <cell r="A524" t="str">
            <v>MDAP2</v>
          </cell>
          <cell r="B524" t="str">
            <v>03.2202</v>
          </cell>
          <cell r="C524" t="str">
            <v>Đắp đất hố móng, đất cấp 2</v>
          </cell>
          <cell r="D524" t="str">
            <v>m3</v>
          </cell>
          <cell r="E524" t="str">
            <v>MD</v>
          </cell>
          <cell r="F524">
            <v>2000</v>
          </cell>
          <cell r="H524">
            <v>15</v>
          </cell>
          <cell r="I524" t="str">
            <v/>
          </cell>
        </row>
        <row r="525">
          <cell r="A525" t="str">
            <v>MDAP3</v>
          </cell>
          <cell r="B525" t="str">
            <v>03.4113</v>
          </cell>
          <cell r="C525" t="str">
            <v>Đắp đất hố móng, độ chặt k=0,95</v>
          </cell>
          <cell r="D525" t="str">
            <v>m3</v>
          </cell>
          <cell r="E525" t="str">
            <v>MD</v>
          </cell>
          <cell r="F525">
            <v>2000</v>
          </cell>
          <cell r="H525">
            <v>0.13100000000000001</v>
          </cell>
          <cell r="I525">
            <v>1515600</v>
          </cell>
        </row>
        <row r="526">
          <cell r="A526" t="str">
            <v>MDAP4</v>
          </cell>
          <cell r="B526" t="str">
            <v>03.2203</v>
          </cell>
          <cell r="C526" t="str">
            <v>Đắp đất hố móng, đất cấp 4</v>
          </cell>
          <cell r="D526" t="str">
            <v>m3</v>
          </cell>
          <cell r="E526" t="str">
            <v>MD</v>
          </cell>
          <cell r="F526">
            <v>2000</v>
          </cell>
          <cell r="H526">
            <v>2.0499999999999998</v>
          </cell>
          <cell r="I526" t="str">
            <v/>
          </cell>
        </row>
        <row r="527">
          <cell r="A527" t="str">
            <v>DMC2</v>
          </cell>
          <cell r="B527" t="str">
            <v>03.3102</v>
          </cell>
          <cell r="C527" t="str">
            <v>Đào mương cáp ngầm đất cấp 2</v>
          </cell>
          <cell r="D527" t="str">
            <v>m3</v>
          </cell>
          <cell r="E527" t="str">
            <v>DM</v>
          </cell>
          <cell r="F527">
            <v>2000</v>
          </cell>
          <cell r="H527" t="e">
            <v>#N/A</v>
          </cell>
          <cell r="I527" t="str">
            <v/>
          </cell>
        </row>
        <row r="528">
          <cell r="A528" t="str">
            <v>DMC3</v>
          </cell>
          <cell r="B528" t="str">
            <v>03.3103</v>
          </cell>
          <cell r="C528" t="str">
            <v>Đào mương cáp ngầm đất cấp 3</v>
          </cell>
          <cell r="D528" t="str">
            <v>m3</v>
          </cell>
          <cell r="E528" t="str">
            <v>DM</v>
          </cell>
          <cell r="F528">
            <v>2000</v>
          </cell>
          <cell r="H528" t="str">
            <v>m3</v>
          </cell>
          <cell r="I528" t="str">
            <v/>
          </cell>
        </row>
        <row r="529">
          <cell r="A529" t="str">
            <v>DMC4</v>
          </cell>
          <cell r="B529" t="str">
            <v>03.3104</v>
          </cell>
          <cell r="C529" t="str">
            <v>Đào mương cáp ngầm đất cấp 4</v>
          </cell>
          <cell r="D529" t="str">
            <v>m3</v>
          </cell>
          <cell r="E529" t="str">
            <v>DM</v>
          </cell>
          <cell r="F529">
            <v>2000</v>
          </cell>
          <cell r="H529" t="e">
            <v>#N/A</v>
          </cell>
          <cell r="I529" t="str">
            <v/>
          </cell>
        </row>
        <row r="530">
          <cell r="A530" t="str">
            <v>DDMC2</v>
          </cell>
          <cell r="B530" t="str">
            <v>03.3202</v>
          </cell>
          <cell r="C530" t="str">
            <v>Đắp đất mương cáp ngầm, đất cấp 2</v>
          </cell>
          <cell r="D530" t="str">
            <v>m3</v>
          </cell>
          <cell r="E530" t="str">
            <v>DD</v>
          </cell>
          <cell r="F530">
            <v>2000</v>
          </cell>
          <cell r="H530" t="e">
            <v>#N/A</v>
          </cell>
          <cell r="I530" t="str">
            <v/>
          </cell>
        </row>
        <row r="531">
          <cell r="A531" t="str">
            <v>DDMC3</v>
          </cell>
          <cell r="B531" t="str">
            <v>03.3203</v>
          </cell>
          <cell r="C531" t="str">
            <v>Đắp đất mương cáp ngầm, đất cấp 3</v>
          </cell>
          <cell r="D531" t="str">
            <v>m3</v>
          </cell>
          <cell r="E531" t="str">
            <v>DD</v>
          </cell>
          <cell r="F531">
            <v>2000</v>
          </cell>
          <cell r="H531" t="str">
            <v>m3</v>
          </cell>
          <cell r="I531" t="str">
            <v/>
          </cell>
        </row>
        <row r="532">
          <cell r="A532" t="str">
            <v>DDMC4</v>
          </cell>
          <cell r="B532" t="str">
            <v>03.3203</v>
          </cell>
          <cell r="C532" t="str">
            <v>Đắp đất mương cáp ngầm, đất cấp 4</v>
          </cell>
          <cell r="D532" t="str">
            <v>m3</v>
          </cell>
          <cell r="E532" t="str">
            <v>DD</v>
          </cell>
          <cell r="F532">
            <v>2000</v>
          </cell>
          <cell r="H532" t="e">
            <v>#N/A</v>
          </cell>
          <cell r="I532" t="str">
            <v/>
          </cell>
        </row>
        <row r="533">
          <cell r="A533" t="str">
            <v>DCAT</v>
          </cell>
          <cell r="B533" t="str">
            <v>03.7000</v>
          </cell>
          <cell r="C533" t="str">
            <v xml:space="preserve">Đắp cát </v>
          </cell>
          <cell r="D533" t="str">
            <v>m3</v>
          </cell>
          <cell r="E533" t="str">
            <v>DC</v>
          </cell>
          <cell r="F533">
            <v>2000</v>
          </cell>
          <cell r="H533">
            <v>0.24</v>
          </cell>
          <cell r="I533" t="str">
            <v/>
          </cell>
        </row>
        <row r="534">
          <cell r="A534" t="str">
            <v>DD1x2</v>
          </cell>
          <cell r="B534" t="str">
            <v>03.7000</v>
          </cell>
          <cell r="C534" t="str">
            <v>Đắp đá 1x2</v>
          </cell>
          <cell r="D534" t="str">
            <v>m3</v>
          </cell>
          <cell r="E534" t="str">
            <v>DD</v>
          </cell>
          <cell r="F534">
            <v>2000</v>
          </cell>
          <cell r="H534" t="e">
            <v>#N/A</v>
          </cell>
          <cell r="I534" t="str">
            <v/>
          </cell>
        </row>
        <row r="535">
          <cell r="A535" t="str">
            <v>DD2x4</v>
          </cell>
          <cell r="B535" t="str">
            <v>03.7000</v>
          </cell>
          <cell r="C535" t="str">
            <v>Đắp đá 2x4</v>
          </cell>
          <cell r="D535" t="str">
            <v>m3</v>
          </cell>
          <cell r="E535" t="str">
            <v>DD</v>
          </cell>
          <cell r="F535">
            <v>2000</v>
          </cell>
          <cell r="H535" t="e">
            <v>#N/A</v>
          </cell>
          <cell r="I535" t="str">
            <v/>
          </cell>
        </row>
        <row r="536">
          <cell r="A536" t="str">
            <v>DTD2</v>
          </cell>
          <cell r="B536" t="str">
            <v>03.3102</v>
          </cell>
          <cell r="C536" t="str">
            <v>Đào rãnh tiếp địa đất cấp 2</v>
          </cell>
          <cell r="D536" t="str">
            <v>m3</v>
          </cell>
          <cell r="E536" t="str">
            <v>DT</v>
          </cell>
          <cell r="F536">
            <v>2000</v>
          </cell>
          <cell r="H536" t="e">
            <v>#N/A</v>
          </cell>
          <cell r="I536" t="str">
            <v/>
          </cell>
        </row>
        <row r="537">
          <cell r="A537" t="str">
            <v>DTD3</v>
          </cell>
          <cell r="B537" t="str">
            <v>03.3123</v>
          </cell>
          <cell r="C537" t="str">
            <v>Đào rãnh tiếp địa đất cấp 3</v>
          </cell>
          <cell r="D537" t="str">
            <v>m3</v>
          </cell>
          <cell r="E537" t="str">
            <v>DT</v>
          </cell>
          <cell r="F537">
            <v>2000</v>
          </cell>
          <cell r="H537">
            <v>0.24</v>
          </cell>
          <cell r="I537">
            <v>211500</v>
          </cell>
        </row>
        <row r="538">
          <cell r="A538" t="str">
            <v>DTD4</v>
          </cell>
          <cell r="B538" t="str">
            <v>03.3103</v>
          </cell>
          <cell r="C538" t="str">
            <v>Đào rãnh tiếp địa đất cấp 4</v>
          </cell>
          <cell r="D538" t="str">
            <v>m3</v>
          </cell>
          <cell r="E538" t="str">
            <v>DT</v>
          </cell>
          <cell r="F538">
            <v>2000</v>
          </cell>
          <cell r="H538" t="e">
            <v>#N/A</v>
          </cell>
          <cell r="I538" t="str">
            <v/>
          </cell>
        </row>
        <row r="539">
          <cell r="A539" t="str">
            <v>DATD2</v>
          </cell>
          <cell r="B539" t="str">
            <v>03.3202</v>
          </cell>
          <cell r="C539" t="str">
            <v>Đắp đất rãnh tiếp địa cấp 2</v>
          </cell>
          <cell r="D539" t="str">
            <v>m3</v>
          </cell>
          <cell r="E539" t="str">
            <v>DA</v>
          </cell>
          <cell r="F539">
            <v>2000</v>
          </cell>
          <cell r="H539" t="e">
            <v>#N/A</v>
          </cell>
          <cell r="I539" t="str">
            <v/>
          </cell>
        </row>
        <row r="540">
          <cell r="A540" t="str">
            <v>DATD3</v>
          </cell>
          <cell r="B540" t="str">
            <v>03.4123</v>
          </cell>
          <cell r="C540" t="str">
            <v>Đắp đất rãnh tiếp độ chặt k=0,95</v>
          </cell>
          <cell r="D540" t="str">
            <v>m3</v>
          </cell>
          <cell r="E540" t="str">
            <v>DA</v>
          </cell>
          <cell r="F540">
            <v>2000</v>
          </cell>
          <cell r="H540">
            <v>0.09</v>
          </cell>
          <cell r="I540">
            <v>94500</v>
          </cell>
        </row>
        <row r="541">
          <cell r="A541" t="str">
            <v>DATD4</v>
          </cell>
          <cell r="B541" t="str">
            <v>03.3203</v>
          </cell>
          <cell r="C541" t="str">
            <v>Đắp đất rãnh tiếp địa cấp 4</v>
          </cell>
          <cell r="D541" t="str">
            <v>m3</v>
          </cell>
          <cell r="E541" t="str">
            <v>DA</v>
          </cell>
          <cell r="F541">
            <v>2000</v>
          </cell>
          <cell r="H541" t="e">
            <v>#N/A</v>
          </cell>
          <cell r="I541" t="str">
            <v/>
          </cell>
        </row>
        <row r="542">
          <cell r="A542" t="str">
            <v>LGIA</v>
          </cell>
          <cell r="B542" t="str">
            <v>05.6101</v>
          </cell>
          <cell r="C542" t="str">
            <v>Lắp Giá đỡ cáp</v>
          </cell>
          <cell r="D542" t="str">
            <v>bộ</v>
          </cell>
          <cell r="E542" t="str">
            <v>LG</v>
          </cell>
          <cell r="F542">
            <v>2000</v>
          </cell>
          <cell r="H542" t="str">
            <v>bộ</v>
          </cell>
          <cell r="I542" t="str">
            <v/>
          </cell>
        </row>
        <row r="543">
          <cell r="A543" t="str">
            <v>lapkep</v>
          </cell>
          <cell r="B543" t="str">
            <v>04.3107</v>
          </cell>
          <cell r="C543" t="str">
            <v>Lắp kẹp các loại</v>
          </cell>
          <cell r="D543" t="str">
            <v>bộ</v>
          </cell>
          <cell r="E543" t="str">
            <v>la</v>
          </cell>
          <cell r="F543">
            <v>2000</v>
          </cell>
          <cell r="H543" t="e">
            <v>#N/A</v>
          </cell>
          <cell r="I543" t="str">
            <v/>
          </cell>
        </row>
        <row r="544">
          <cell r="A544" t="str">
            <v>LGACH</v>
          </cell>
          <cell r="B544" t="str">
            <v>07.2104</v>
          </cell>
          <cell r="C544" t="str">
            <v>Lắp gạch làm dấu</v>
          </cell>
          <cell r="D544" t="str">
            <v>viên</v>
          </cell>
          <cell r="E544" t="str">
            <v>LG</v>
          </cell>
          <cell r="F544">
            <v>2000</v>
          </cell>
          <cell r="H544" t="e">
            <v>#N/A</v>
          </cell>
          <cell r="I544" t="str">
            <v/>
          </cell>
        </row>
        <row r="545">
          <cell r="A545" t="str">
            <v>LNLON</v>
          </cell>
          <cell r="C545" t="str">
            <v>Lắp Nylon làm dấu</v>
          </cell>
          <cell r="D545" t="str">
            <v>m3</v>
          </cell>
          <cell r="E545" t="str">
            <v>LN</v>
          </cell>
          <cell r="F545">
            <v>2000</v>
          </cell>
          <cell r="H545" t="e">
            <v>#N/A</v>
          </cell>
          <cell r="I545" t="str">
            <v/>
          </cell>
        </row>
        <row r="546">
          <cell r="A546" t="str">
            <v>M12</v>
          </cell>
          <cell r="B546" t="str">
            <v>04.3801</v>
          </cell>
          <cell r="C546" t="str">
            <v>Đặt đà cản 1,2m</v>
          </cell>
          <cell r="D546" t="str">
            <v>cái</v>
          </cell>
          <cell r="E546" t="str">
            <v>M1</v>
          </cell>
          <cell r="F546">
            <v>2000</v>
          </cell>
          <cell r="H546">
            <v>0</v>
          </cell>
          <cell r="I546">
            <v>0</v>
          </cell>
        </row>
        <row r="547">
          <cell r="A547" t="str">
            <v>M15</v>
          </cell>
          <cell r="B547" t="str">
            <v>04.3801</v>
          </cell>
          <cell r="C547" t="str">
            <v>Đặt đà cản 1,5m</v>
          </cell>
          <cell r="D547" t="str">
            <v>cái</v>
          </cell>
          <cell r="E547" t="str">
            <v>M1</v>
          </cell>
          <cell r="F547">
            <v>2000</v>
          </cell>
          <cell r="H547" t="e">
            <v>#N/A</v>
          </cell>
          <cell r="I547" t="str">
            <v/>
          </cell>
        </row>
        <row r="548">
          <cell r="A548" t="str">
            <v>MD25</v>
          </cell>
          <cell r="B548" t="str">
            <v>04.3802</v>
          </cell>
          <cell r="C548" t="str">
            <v xml:space="preserve">Đặt đà cản 2,5m </v>
          </cell>
          <cell r="D548" t="str">
            <v>cái</v>
          </cell>
          <cell r="E548" t="str">
            <v>MD</v>
          </cell>
          <cell r="F548">
            <v>2000</v>
          </cell>
          <cell r="H548" t="e">
            <v>#N/A</v>
          </cell>
          <cell r="I548" t="str">
            <v/>
          </cell>
        </row>
        <row r="549">
          <cell r="A549" t="str">
            <v>DCT25</v>
          </cell>
          <cell r="B549" t="str">
            <v>04.5142</v>
          </cell>
          <cell r="C549" t="str">
            <v>Đóng cừ tràm 2,5 m</v>
          </cell>
          <cell r="D549" t="str">
            <v>cây</v>
          </cell>
          <cell r="E549" t="str">
            <v>DC</v>
          </cell>
          <cell r="F549">
            <v>2000</v>
          </cell>
          <cell r="H549" t="e">
            <v>#N/A</v>
          </cell>
          <cell r="I549" t="str">
            <v/>
          </cell>
        </row>
        <row r="550">
          <cell r="A550" t="str">
            <v>DCT30</v>
          </cell>
          <cell r="B550" t="str">
            <v>04.5142</v>
          </cell>
          <cell r="C550" t="str">
            <v>Đóng cừ tràm 3 m</v>
          </cell>
          <cell r="D550" t="str">
            <v>cây</v>
          </cell>
          <cell r="E550" t="str">
            <v>DC</v>
          </cell>
          <cell r="F550">
            <v>2000</v>
          </cell>
          <cell r="H550" t="e">
            <v>#N/A</v>
          </cell>
          <cell r="I550" t="str">
            <v/>
          </cell>
        </row>
        <row r="551">
          <cell r="A551" t="str">
            <v>DCT50</v>
          </cell>
          <cell r="B551" t="str">
            <v>04.5142</v>
          </cell>
          <cell r="C551" t="str">
            <v>Đóng cừ tràm 5 m</v>
          </cell>
          <cell r="D551" t="str">
            <v>cây</v>
          </cell>
          <cell r="E551" t="str">
            <v>DC</v>
          </cell>
          <cell r="F551">
            <v>2000</v>
          </cell>
          <cell r="H551" t="e">
            <v>#N/A</v>
          </cell>
          <cell r="I551" t="str">
            <v/>
          </cell>
        </row>
        <row r="552">
          <cell r="A552" t="str">
            <v>QBT</v>
          </cell>
          <cell r="B552" t="str">
            <v>04.9001</v>
          </cell>
          <cell r="C552" t="str">
            <v>Quét nhựa bi tum nóng (0,2kg/m2)</v>
          </cell>
          <cell r="D552" t="str">
            <v>m2</v>
          </cell>
          <cell r="E552" t="str">
            <v>QB</v>
          </cell>
          <cell r="F552">
            <v>2000</v>
          </cell>
          <cell r="H552" t="e">
            <v>#N/A</v>
          </cell>
          <cell r="I552" t="str">
            <v/>
          </cell>
        </row>
        <row r="553">
          <cell r="A553" t="str">
            <v>VCDA1</v>
          </cell>
          <cell r="B553" t="str">
            <v>02.1451</v>
          </cell>
          <cell r="C553" t="str">
            <v>V/c đà cản vào vị trí (cự ly &lt;=100m)</v>
          </cell>
          <cell r="D553" t="str">
            <v>tấn</v>
          </cell>
          <cell r="E553" t="str">
            <v>VC</v>
          </cell>
          <cell r="F553">
            <v>2000</v>
          </cell>
          <cell r="H553" t="e">
            <v>#N/A</v>
          </cell>
          <cell r="I553" t="str">
            <v/>
          </cell>
        </row>
        <row r="554">
          <cell r="A554" t="str">
            <v>VCDA2</v>
          </cell>
          <cell r="B554" t="str">
            <v>02.1452</v>
          </cell>
          <cell r="C554" t="str">
            <v>V/c đà cản vào vị trí (cự ly &lt;=300m)</v>
          </cell>
          <cell r="D554" t="str">
            <v>tấn</v>
          </cell>
          <cell r="E554" t="str">
            <v>VC</v>
          </cell>
          <cell r="F554">
            <v>2000</v>
          </cell>
          <cell r="H554" t="e">
            <v>#N/A</v>
          </cell>
          <cell r="I554" t="str">
            <v/>
          </cell>
        </row>
        <row r="555">
          <cell r="A555" t="str">
            <v>VCDA3</v>
          </cell>
          <cell r="B555" t="str">
            <v>02.1453</v>
          </cell>
          <cell r="C555" t="str">
            <v>V/c đà cản vào vị trí (cự ly &lt;=500m)</v>
          </cell>
          <cell r="D555" t="str">
            <v>tấn</v>
          </cell>
          <cell r="E555" t="str">
            <v>VC</v>
          </cell>
          <cell r="F555">
            <v>2000</v>
          </cell>
          <cell r="H555" t="e">
            <v>#N/A</v>
          </cell>
          <cell r="I555" t="str">
            <v/>
          </cell>
        </row>
        <row r="556">
          <cell r="A556" t="str">
            <v>VCDA4</v>
          </cell>
          <cell r="B556" t="str">
            <v>02.1454</v>
          </cell>
          <cell r="C556" t="str">
            <v>V/c đà cản vào vị trí (cự ly&gt;500m)</v>
          </cell>
          <cell r="D556" t="str">
            <v>tấn</v>
          </cell>
          <cell r="E556" t="str">
            <v>VC</v>
          </cell>
          <cell r="F556">
            <v>2000</v>
          </cell>
          <cell r="H556" t="e">
            <v>#N/A</v>
          </cell>
          <cell r="I556" t="str">
            <v/>
          </cell>
        </row>
        <row r="557">
          <cell r="A557" t="str">
            <v>VCDN1</v>
          </cell>
          <cell r="B557" t="str">
            <v>02.1451</v>
          </cell>
          <cell r="C557" t="str">
            <v>V/c đế néo vào vị trí (cự ly &lt;=100m)</v>
          </cell>
          <cell r="D557" t="str">
            <v>tấn</v>
          </cell>
          <cell r="E557" t="str">
            <v>VC</v>
          </cell>
          <cell r="F557">
            <v>2000</v>
          </cell>
          <cell r="H557" t="e">
            <v>#N/A</v>
          </cell>
          <cell r="I557" t="str">
            <v/>
          </cell>
        </row>
        <row r="558">
          <cell r="A558" t="str">
            <v>VCDN2</v>
          </cell>
          <cell r="B558" t="str">
            <v>02.1452</v>
          </cell>
          <cell r="C558" t="str">
            <v>V/c đế néo vào vị trí (cự ly &lt;=300m)</v>
          </cell>
          <cell r="D558" t="str">
            <v>tấn</v>
          </cell>
          <cell r="E558" t="str">
            <v>VC</v>
          </cell>
          <cell r="F558">
            <v>2000</v>
          </cell>
          <cell r="H558" t="e">
            <v>#N/A</v>
          </cell>
          <cell r="I558" t="str">
            <v/>
          </cell>
        </row>
        <row r="559">
          <cell r="A559" t="str">
            <v>VCDN3</v>
          </cell>
          <cell r="B559" t="str">
            <v>02.1453</v>
          </cell>
          <cell r="C559" t="str">
            <v>V/c đế néo vào vị trí (cự ly &lt;=500m)</v>
          </cell>
          <cell r="D559" t="str">
            <v>tấn</v>
          </cell>
          <cell r="E559" t="str">
            <v>VC</v>
          </cell>
          <cell r="F559">
            <v>2000</v>
          </cell>
          <cell r="H559" t="e">
            <v>#N/A</v>
          </cell>
          <cell r="I559" t="str">
            <v/>
          </cell>
        </row>
        <row r="560">
          <cell r="A560" t="str">
            <v>VCDN4</v>
          </cell>
          <cell r="B560" t="str">
            <v>02.1454</v>
          </cell>
          <cell r="C560" t="str">
            <v>V/c đế néo vào vị trí (cự ly&gt;500m)</v>
          </cell>
          <cell r="D560" t="str">
            <v>tấn</v>
          </cell>
          <cell r="E560" t="str">
            <v>VC</v>
          </cell>
          <cell r="F560">
            <v>2000</v>
          </cell>
          <cell r="H560" t="e">
            <v>#N/A</v>
          </cell>
          <cell r="I560" t="str">
            <v/>
          </cell>
        </row>
        <row r="561">
          <cell r="A561" t="str">
            <v>VCNX1</v>
          </cell>
          <cell r="B561" t="str">
            <v>02.1421</v>
          </cell>
          <cell r="C561" t="str">
            <v>V/c neo xòe vào vị trí (cự ly &lt;=100m)</v>
          </cell>
          <cell r="D561" t="str">
            <v>tấn</v>
          </cell>
          <cell r="E561" t="str">
            <v>VC</v>
          </cell>
          <cell r="F561">
            <v>2000</v>
          </cell>
          <cell r="H561" t="e">
            <v>#N/A</v>
          </cell>
          <cell r="I561" t="str">
            <v/>
          </cell>
        </row>
        <row r="562">
          <cell r="A562" t="str">
            <v>VCNX2</v>
          </cell>
          <cell r="B562" t="str">
            <v>02.1422</v>
          </cell>
          <cell r="C562" t="str">
            <v>V/c neo xòe vào vị trí (cự ly &lt;=300m)</v>
          </cell>
          <cell r="D562" t="str">
            <v>tấn</v>
          </cell>
          <cell r="E562" t="str">
            <v>VC</v>
          </cell>
          <cell r="F562">
            <v>2000</v>
          </cell>
          <cell r="H562" t="e">
            <v>#N/A</v>
          </cell>
          <cell r="I562" t="str">
            <v/>
          </cell>
        </row>
        <row r="563">
          <cell r="A563" t="str">
            <v>VCNX3</v>
          </cell>
          <cell r="B563" t="str">
            <v>02.1423</v>
          </cell>
          <cell r="C563" t="str">
            <v>V/c neo xòe vào vị trí (cự ly &lt;=500m)</v>
          </cell>
          <cell r="D563" t="str">
            <v>tấn</v>
          </cell>
          <cell r="E563" t="str">
            <v>VC</v>
          </cell>
          <cell r="F563">
            <v>2000</v>
          </cell>
          <cell r="H563" t="e">
            <v>#N/A</v>
          </cell>
          <cell r="I563" t="str">
            <v/>
          </cell>
        </row>
        <row r="564">
          <cell r="A564" t="str">
            <v>VCNX4</v>
          </cell>
          <cell r="B564" t="str">
            <v>02.1424</v>
          </cell>
          <cell r="C564" t="str">
            <v>V/c neo xòe vào vị trí (cự ly&gt;500m)</v>
          </cell>
          <cell r="D564" t="str">
            <v>tấn</v>
          </cell>
          <cell r="E564" t="str">
            <v>VC</v>
          </cell>
          <cell r="F564">
            <v>2000</v>
          </cell>
          <cell r="H564" t="e">
            <v>#N/A</v>
          </cell>
          <cell r="I564" t="str">
            <v/>
          </cell>
        </row>
        <row r="565">
          <cell r="A565" t="str">
            <v>VCC1</v>
          </cell>
          <cell r="B565" t="str">
            <v>02.1461</v>
          </cell>
          <cell r="C565" t="str">
            <v>V/c cột vào vị trí (cự ly &lt;=100m)</v>
          </cell>
          <cell r="D565" t="str">
            <v>tấn</v>
          </cell>
          <cell r="E565" t="str">
            <v>VC</v>
          </cell>
          <cell r="F565">
            <v>2000</v>
          </cell>
          <cell r="H565" t="e">
            <v>#N/A</v>
          </cell>
          <cell r="I565" t="str">
            <v/>
          </cell>
        </row>
        <row r="566">
          <cell r="A566" t="str">
            <v>VCC2</v>
          </cell>
          <cell r="B566" t="str">
            <v>02.1462</v>
          </cell>
          <cell r="C566" t="str">
            <v>V/c cột vào vị trí (cự ly &lt;=300m)</v>
          </cell>
          <cell r="D566" t="str">
            <v>tấn</v>
          </cell>
          <cell r="E566" t="str">
            <v>VC</v>
          </cell>
          <cell r="F566">
            <v>2000</v>
          </cell>
          <cell r="H566" t="e">
            <v>#N/A</v>
          </cell>
          <cell r="I566" t="str">
            <v/>
          </cell>
        </row>
        <row r="567">
          <cell r="A567" t="str">
            <v>VCC3</v>
          </cell>
          <cell r="B567" t="str">
            <v>02.1463</v>
          </cell>
          <cell r="C567" t="str">
            <v>V/c cột vào vị trí (cự ly &lt;=500m)</v>
          </cell>
          <cell r="D567" t="str">
            <v>tấn</v>
          </cell>
          <cell r="E567" t="str">
            <v>VC</v>
          </cell>
          <cell r="F567">
            <v>2000</v>
          </cell>
          <cell r="H567" t="e">
            <v>#N/A</v>
          </cell>
          <cell r="I567" t="str">
            <v/>
          </cell>
        </row>
        <row r="568">
          <cell r="A568" t="str">
            <v>VCC4</v>
          </cell>
          <cell r="B568" t="str">
            <v>02.1464</v>
          </cell>
          <cell r="C568" t="str">
            <v>V/c cột vào vị trí (cự ly &gt;500m)</v>
          </cell>
          <cell r="D568" t="str">
            <v>tấn</v>
          </cell>
          <cell r="E568" t="str">
            <v>VC</v>
          </cell>
          <cell r="F568">
            <v>2000</v>
          </cell>
          <cell r="H568" t="e">
            <v>#N/A</v>
          </cell>
          <cell r="I568" t="str">
            <v/>
          </cell>
        </row>
        <row r="569">
          <cell r="A569" t="str">
            <v>VCPK1</v>
          </cell>
          <cell r="B569" t="str">
            <v>02.1421</v>
          </cell>
          <cell r="C569" t="str">
            <v>V/c phụ kiện vào vị trí ( cự ly &lt;=100m)</v>
          </cell>
          <cell r="D569" t="str">
            <v>tấn</v>
          </cell>
          <cell r="E569" t="str">
            <v>VC</v>
          </cell>
          <cell r="F569">
            <v>2000</v>
          </cell>
          <cell r="H569" t="e">
            <v>#N/A</v>
          </cell>
          <cell r="I569" t="str">
            <v/>
          </cell>
        </row>
        <row r="570">
          <cell r="A570" t="str">
            <v>VCPK2</v>
          </cell>
          <cell r="B570" t="str">
            <v>02.1422</v>
          </cell>
          <cell r="C570" t="str">
            <v>V/c phụ kiện vào vị trí ( cự ly &lt;=300m)</v>
          </cell>
          <cell r="D570" t="str">
            <v>tấn</v>
          </cell>
          <cell r="E570" t="str">
            <v>VC</v>
          </cell>
          <cell r="F570">
            <v>2000</v>
          </cell>
          <cell r="H570" t="e">
            <v>#N/A</v>
          </cell>
          <cell r="I570" t="str">
            <v/>
          </cell>
        </row>
        <row r="571">
          <cell r="A571" t="str">
            <v>VCPK3</v>
          </cell>
          <cell r="B571" t="str">
            <v>02.1423</v>
          </cell>
          <cell r="C571" t="str">
            <v>V/c phụ kiện vào vị trí ( cự ly &lt;=500m)</v>
          </cell>
          <cell r="D571" t="str">
            <v>tấn</v>
          </cell>
          <cell r="E571" t="str">
            <v>VC</v>
          </cell>
          <cell r="F571">
            <v>2000</v>
          </cell>
          <cell r="H571" t="e">
            <v>#N/A</v>
          </cell>
          <cell r="I571" t="str">
            <v/>
          </cell>
        </row>
        <row r="572">
          <cell r="A572" t="str">
            <v>VCPK4</v>
          </cell>
          <cell r="B572" t="str">
            <v>02.1424</v>
          </cell>
          <cell r="C572" t="str">
            <v>V/c phụ kiện vào vị trí ( cự ly &gt;500m)</v>
          </cell>
          <cell r="D572" t="str">
            <v>tấn</v>
          </cell>
          <cell r="E572" t="str">
            <v>VC</v>
          </cell>
          <cell r="F572">
            <v>2000</v>
          </cell>
          <cell r="H572" t="e">
            <v>#N/A</v>
          </cell>
          <cell r="I572" t="str">
            <v/>
          </cell>
        </row>
        <row r="573">
          <cell r="A573" t="str">
            <v>VCTD1</v>
          </cell>
          <cell r="B573" t="str">
            <v>02.1351</v>
          </cell>
          <cell r="C573" t="str">
            <v>V/c tiếp địa vào vị trí ( cự ly &lt;=100m)</v>
          </cell>
          <cell r="D573" t="str">
            <v>tấn</v>
          </cell>
          <cell r="E573" t="str">
            <v>VC</v>
          </cell>
          <cell r="F573">
            <v>2000</v>
          </cell>
          <cell r="H573" t="e">
            <v>#N/A</v>
          </cell>
          <cell r="I573" t="str">
            <v/>
          </cell>
        </row>
        <row r="574">
          <cell r="A574" t="str">
            <v>VCTD2</v>
          </cell>
          <cell r="B574" t="str">
            <v>02.1352</v>
          </cell>
          <cell r="C574" t="str">
            <v>V/c tiếp địa vào vị trí ( cự ly &lt;=300m)</v>
          </cell>
          <cell r="D574" t="str">
            <v>tấn</v>
          </cell>
          <cell r="E574" t="str">
            <v>VC</v>
          </cell>
          <cell r="F574">
            <v>2000</v>
          </cell>
          <cell r="H574" t="e">
            <v>#N/A</v>
          </cell>
          <cell r="I574" t="str">
            <v/>
          </cell>
        </row>
        <row r="575">
          <cell r="A575" t="str">
            <v>VCTD3</v>
          </cell>
          <cell r="B575" t="str">
            <v>02.1353</v>
          </cell>
          <cell r="C575" t="str">
            <v>V/c tiếp địa vào vị trí ( cự ly &lt;=500m)</v>
          </cell>
          <cell r="D575" t="str">
            <v>tấn</v>
          </cell>
          <cell r="E575" t="str">
            <v>VC</v>
          </cell>
          <cell r="F575">
            <v>2000</v>
          </cell>
          <cell r="H575" t="e">
            <v>#N/A</v>
          </cell>
          <cell r="I575" t="str">
            <v/>
          </cell>
        </row>
        <row r="576">
          <cell r="A576" t="str">
            <v>VCTD4</v>
          </cell>
          <cell r="B576" t="str">
            <v>02.1354</v>
          </cell>
          <cell r="C576" t="str">
            <v>V/c tiếp địa vào vị trí ( cự ly &gt;500m)</v>
          </cell>
          <cell r="D576" t="str">
            <v>tấn</v>
          </cell>
          <cell r="E576" t="str">
            <v>VC</v>
          </cell>
          <cell r="F576">
            <v>2000</v>
          </cell>
          <cell r="H576" t="e">
            <v>#N/A</v>
          </cell>
          <cell r="I576" t="str">
            <v/>
          </cell>
        </row>
        <row r="577">
          <cell r="A577" t="str">
            <v>VCD1</v>
          </cell>
          <cell r="B577" t="str">
            <v>02.1441</v>
          </cell>
          <cell r="C577" t="str">
            <v>V/c dây vào vị trí (cự ly &lt;=100m)</v>
          </cell>
          <cell r="D577" t="str">
            <v>tấn</v>
          </cell>
          <cell r="E577" t="str">
            <v>VC</v>
          </cell>
          <cell r="F577">
            <v>2000</v>
          </cell>
          <cell r="H577" t="e">
            <v>#N/A</v>
          </cell>
          <cell r="I577" t="str">
            <v/>
          </cell>
        </row>
        <row r="578">
          <cell r="A578" t="str">
            <v>VCD2</v>
          </cell>
          <cell r="B578" t="str">
            <v>02.1442</v>
          </cell>
          <cell r="C578" t="str">
            <v>V/c dây vào vị trí (cự ly &lt;=300m)</v>
          </cell>
          <cell r="D578" t="str">
            <v>tấn</v>
          </cell>
          <cell r="E578" t="str">
            <v>VC</v>
          </cell>
          <cell r="F578">
            <v>2000</v>
          </cell>
          <cell r="H578" t="e">
            <v>#N/A</v>
          </cell>
          <cell r="I578" t="str">
            <v/>
          </cell>
        </row>
        <row r="579">
          <cell r="A579" t="str">
            <v>VCD3</v>
          </cell>
          <cell r="B579" t="str">
            <v>02.1443</v>
          </cell>
          <cell r="C579" t="str">
            <v>V/c dây vào vị trí (cự ly &lt;=500m)</v>
          </cell>
          <cell r="D579" t="str">
            <v>tấn</v>
          </cell>
          <cell r="E579" t="str">
            <v>VC</v>
          </cell>
          <cell r="F579">
            <v>2000</v>
          </cell>
          <cell r="H579" t="e">
            <v>#N/A</v>
          </cell>
          <cell r="I579" t="str">
            <v/>
          </cell>
        </row>
        <row r="580">
          <cell r="A580" t="str">
            <v>VCD4</v>
          </cell>
          <cell r="B580" t="str">
            <v>02.1444</v>
          </cell>
          <cell r="C580" t="str">
            <v>V/c dây vào vị trí (cự ly &gt; 500m)</v>
          </cell>
          <cell r="D580" t="str">
            <v>tấn</v>
          </cell>
          <cell r="E580" t="str">
            <v>VC</v>
          </cell>
          <cell r="F580">
            <v>2000</v>
          </cell>
          <cell r="H580" t="e">
            <v>#N/A</v>
          </cell>
          <cell r="I580" t="str">
            <v/>
          </cell>
        </row>
        <row r="581">
          <cell r="A581" t="str">
            <v>VCS1</v>
          </cell>
          <cell r="B581" t="str">
            <v>02.1431</v>
          </cell>
          <cell r="C581" t="str">
            <v>V/c sứ và phụ kiện vào vị trí (cự ly &lt;=100m)</v>
          </cell>
          <cell r="D581" t="str">
            <v>tấn</v>
          </cell>
          <cell r="E581" t="str">
            <v>VC</v>
          </cell>
          <cell r="F581">
            <v>2000</v>
          </cell>
          <cell r="H581" t="e">
            <v>#N/A</v>
          </cell>
          <cell r="I581" t="str">
            <v/>
          </cell>
        </row>
        <row r="582">
          <cell r="A582" t="str">
            <v>VCS2</v>
          </cell>
          <cell r="B582" t="str">
            <v>02.1432</v>
          </cell>
          <cell r="C582" t="str">
            <v>V/c sứ và phụ kiện vào vị trí (cự ly &lt;=300m)</v>
          </cell>
          <cell r="D582" t="str">
            <v>tấn</v>
          </cell>
          <cell r="E582" t="str">
            <v>VC</v>
          </cell>
          <cell r="F582">
            <v>2000</v>
          </cell>
          <cell r="H582" t="e">
            <v>#N/A</v>
          </cell>
          <cell r="I582" t="str">
            <v/>
          </cell>
        </row>
        <row r="583">
          <cell r="A583" t="str">
            <v>VCS3</v>
          </cell>
          <cell r="B583" t="str">
            <v>02.1433</v>
          </cell>
          <cell r="C583" t="str">
            <v>V/c sứ và phụ kiện vào vị trí (cự ly &lt;=500m)</v>
          </cell>
          <cell r="D583" t="str">
            <v>tấn</v>
          </cell>
          <cell r="E583" t="str">
            <v>VC</v>
          </cell>
          <cell r="F583">
            <v>2000</v>
          </cell>
          <cell r="H583" t="e">
            <v>#N/A</v>
          </cell>
          <cell r="I583" t="str">
            <v/>
          </cell>
        </row>
        <row r="584">
          <cell r="A584" t="str">
            <v>VCS4</v>
          </cell>
          <cell r="B584" t="str">
            <v>02.1434</v>
          </cell>
          <cell r="C584" t="str">
            <v>V/c sứ và phụ kiện vào vị trí (cự ly &gt; 500m)</v>
          </cell>
          <cell r="D584" t="str">
            <v>tấn</v>
          </cell>
          <cell r="E584" t="str">
            <v>VC</v>
          </cell>
          <cell r="F584">
            <v>2000</v>
          </cell>
          <cell r="H584" t="e">
            <v>#N/A</v>
          </cell>
          <cell r="I584" t="str">
            <v/>
          </cell>
        </row>
        <row r="585">
          <cell r="A585" t="str">
            <v>VCX1</v>
          </cell>
          <cell r="B585" t="str">
            <v>02.1361</v>
          </cell>
          <cell r="C585" t="str">
            <v>V/c xà vào vị trí (cư ly &lt;=100m)</v>
          </cell>
          <cell r="D585" t="str">
            <v>tấn</v>
          </cell>
          <cell r="E585" t="str">
            <v>VC</v>
          </cell>
          <cell r="F585">
            <v>2000</v>
          </cell>
          <cell r="H585" t="e">
            <v>#N/A</v>
          </cell>
          <cell r="I585" t="str">
            <v/>
          </cell>
        </row>
        <row r="586">
          <cell r="A586" t="str">
            <v>VCX2</v>
          </cell>
          <cell r="B586" t="str">
            <v>02.1362</v>
          </cell>
          <cell r="C586" t="str">
            <v>V/c xà vào vị trí (cư ly &lt;=300m)</v>
          </cell>
          <cell r="D586" t="str">
            <v>tấn</v>
          </cell>
          <cell r="E586" t="str">
            <v>VC</v>
          </cell>
          <cell r="F586">
            <v>2000</v>
          </cell>
          <cell r="H586" t="e">
            <v>#N/A</v>
          </cell>
          <cell r="I586" t="str">
            <v/>
          </cell>
        </row>
        <row r="587">
          <cell r="A587" t="str">
            <v>VCX3</v>
          </cell>
          <cell r="B587" t="str">
            <v>02.1363</v>
          </cell>
          <cell r="C587" t="str">
            <v>V/c xà vào vị trí (cư ly &lt;=500m)</v>
          </cell>
          <cell r="D587" t="str">
            <v>tấn</v>
          </cell>
          <cell r="E587" t="str">
            <v>VC</v>
          </cell>
          <cell r="F587">
            <v>2000</v>
          </cell>
          <cell r="H587" t="e">
            <v>#N/A</v>
          </cell>
          <cell r="I587" t="str">
            <v/>
          </cell>
        </row>
        <row r="588">
          <cell r="A588" t="str">
            <v>VCX4</v>
          </cell>
          <cell r="B588" t="str">
            <v>02.1364</v>
          </cell>
          <cell r="C588" t="str">
            <v>V/c xà vào vị trí (cư ly &gt;500m)</v>
          </cell>
          <cell r="D588" t="str">
            <v>tấn</v>
          </cell>
          <cell r="E588" t="str">
            <v>VC</v>
          </cell>
          <cell r="F588">
            <v>2000</v>
          </cell>
          <cell r="H588" t="e">
            <v>#N/A</v>
          </cell>
          <cell r="I588" t="str">
            <v/>
          </cell>
        </row>
        <row r="589">
          <cell r="A589" t="str">
            <v>VCDC1</v>
          </cell>
          <cell r="B589" t="str">
            <v>02.1482</v>
          </cell>
          <cell r="C589" t="str">
            <v>V/c dụng cụ thi công ( cự ly &lt;=100m)</v>
          </cell>
          <cell r="D589" t="str">
            <v>tấn</v>
          </cell>
          <cell r="E589" t="str">
            <v>VC</v>
          </cell>
          <cell r="F589">
            <v>2000</v>
          </cell>
          <cell r="H589">
            <v>0</v>
          </cell>
          <cell r="I589" t="str">
            <v/>
          </cell>
        </row>
        <row r="590">
          <cell r="A590" t="str">
            <v>VCDC2</v>
          </cell>
          <cell r="B590" t="str">
            <v>02.1483</v>
          </cell>
          <cell r="C590" t="str">
            <v>V/c dụng cụ thi công ( cự ly &lt;=300m)</v>
          </cell>
          <cell r="D590" t="str">
            <v>tấn</v>
          </cell>
          <cell r="E590" t="str">
            <v>VC</v>
          </cell>
          <cell r="F590">
            <v>2000</v>
          </cell>
          <cell r="H590" t="e">
            <v>#N/A</v>
          </cell>
          <cell r="I590" t="str">
            <v/>
          </cell>
        </row>
        <row r="591">
          <cell r="A591" t="str">
            <v>VCDC3</v>
          </cell>
          <cell r="B591" t="str">
            <v>02.1484</v>
          </cell>
          <cell r="C591" t="str">
            <v>V/c dụng cụ thi công ( cự ly &lt;=500m)</v>
          </cell>
          <cell r="D591" t="str">
            <v>tấn</v>
          </cell>
          <cell r="E591" t="str">
            <v>VC</v>
          </cell>
          <cell r="F591">
            <v>2000</v>
          </cell>
          <cell r="H591" t="e">
            <v>#N/A</v>
          </cell>
          <cell r="I591" t="str">
            <v/>
          </cell>
        </row>
        <row r="592">
          <cell r="A592" t="str">
            <v>VCDC4</v>
          </cell>
          <cell r="B592" t="str">
            <v>02.1485</v>
          </cell>
          <cell r="C592" t="str">
            <v>V/c dụng cụ thi công ( cự ly &gt; 500m)</v>
          </cell>
          <cell r="D592" t="str">
            <v>tấn</v>
          </cell>
          <cell r="E592" t="str">
            <v>VC</v>
          </cell>
          <cell r="F592">
            <v>2000</v>
          </cell>
          <cell r="H592" t="e">
            <v>#N/A</v>
          </cell>
          <cell r="I592" t="str">
            <v/>
          </cell>
        </row>
        <row r="593">
          <cell r="A593" t="str">
            <v>VCCT1</v>
          </cell>
          <cell r="B593" t="str">
            <v>02.1391</v>
          </cell>
          <cell r="C593" t="str">
            <v>V/c cừ tràm 2,5 -3m( cự ly &lt;=100m)</v>
          </cell>
          <cell r="D593" t="str">
            <v>cây</v>
          </cell>
          <cell r="E593" t="str">
            <v>VC</v>
          </cell>
          <cell r="F593">
            <v>2000</v>
          </cell>
          <cell r="H593" t="e">
            <v>#N/A</v>
          </cell>
          <cell r="I593" t="str">
            <v/>
          </cell>
        </row>
        <row r="594">
          <cell r="A594" t="str">
            <v>VCCT2</v>
          </cell>
          <cell r="B594" t="str">
            <v>02.1392</v>
          </cell>
          <cell r="C594" t="str">
            <v>V/c cừ tràm 2,5-3m ( cự ly &lt;=300m)</v>
          </cell>
          <cell r="D594" t="str">
            <v>cây</v>
          </cell>
          <cell r="E594" t="str">
            <v>VC</v>
          </cell>
          <cell r="F594">
            <v>2000</v>
          </cell>
          <cell r="H594" t="e">
            <v>#N/A</v>
          </cell>
          <cell r="I594" t="str">
            <v/>
          </cell>
        </row>
        <row r="595">
          <cell r="A595" t="str">
            <v>VCCT3</v>
          </cell>
          <cell r="B595" t="str">
            <v>02.1393</v>
          </cell>
          <cell r="C595" t="str">
            <v>V/c cừ tràm 2,5-3m ( cự ly &lt;=500m)</v>
          </cell>
          <cell r="D595" t="str">
            <v>cây</v>
          </cell>
          <cell r="E595" t="str">
            <v>VC</v>
          </cell>
          <cell r="F595">
            <v>2000</v>
          </cell>
          <cell r="H595" t="e">
            <v>#N/A</v>
          </cell>
          <cell r="I595" t="str">
            <v/>
          </cell>
        </row>
        <row r="596">
          <cell r="A596" t="str">
            <v>VCCT4</v>
          </cell>
          <cell r="B596" t="str">
            <v>02.1394</v>
          </cell>
          <cell r="C596" t="str">
            <v>V/c cừ tràm 2,5-3m ( cự ly &gt; 500m)</v>
          </cell>
          <cell r="D596" t="str">
            <v>cây</v>
          </cell>
          <cell r="E596" t="str">
            <v>VC</v>
          </cell>
          <cell r="F596">
            <v>2000</v>
          </cell>
          <cell r="H596" t="e">
            <v>#N/A</v>
          </cell>
          <cell r="I596" t="str">
            <v/>
          </cell>
        </row>
        <row r="597">
          <cell r="A597" t="str">
            <v>VCCT5</v>
          </cell>
          <cell r="B597" t="str">
            <v>02.1411</v>
          </cell>
          <cell r="C597" t="str">
            <v>V/c cừ tràm 5m ( cự ly &lt;=100m)</v>
          </cell>
          <cell r="D597" t="str">
            <v>cây</v>
          </cell>
          <cell r="E597" t="str">
            <v>VC</v>
          </cell>
          <cell r="F597">
            <v>2000</v>
          </cell>
          <cell r="H597" t="e">
            <v>#N/A</v>
          </cell>
          <cell r="I597" t="str">
            <v/>
          </cell>
        </row>
        <row r="598">
          <cell r="A598" t="str">
            <v>VCCT6</v>
          </cell>
          <cell r="B598" t="str">
            <v>02.1412</v>
          </cell>
          <cell r="C598" t="str">
            <v>V/c cừ tràm 5m ( cự ly &lt;=300m)</v>
          </cell>
          <cell r="D598" t="str">
            <v>cây</v>
          </cell>
          <cell r="E598" t="str">
            <v>VC</v>
          </cell>
          <cell r="F598">
            <v>2000</v>
          </cell>
          <cell r="H598" t="e">
            <v>#N/A</v>
          </cell>
          <cell r="I598" t="str">
            <v/>
          </cell>
        </row>
        <row r="599">
          <cell r="A599" t="str">
            <v>VCCT7</v>
          </cell>
          <cell r="B599" t="str">
            <v>02.1413</v>
          </cell>
          <cell r="C599" t="str">
            <v>V/c cừ tràm 5m ( cự ly &lt;=500m)</v>
          </cell>
          <cell r="D599" t="str">
            <v>cây</v>
          </cell>
          <cell r="E599" t="str">
            <v>VC</v>
          </cell>
          <cell r="F599">
            <v>2000</v>
          </cell>
          <cell r="H599" t="e">
            <v>#N/A</v>
          </cell>
          <cell r="I599" t="str">
            <v/>
          </cell>
        </row>
        <row r="600">
          <cell r="A600" t="str">
            <v>VCCT8</v>
          </cell>
          <cell r="B600" t="str">
            <v>02.1414</v>
          </cell>
          <cell r="C600" t="str">
            <v>V/c cừ tràm 5m ( cự ly &gt; 500m)</v>
          </cell>
          <cell r="D600" t="str">
            <v>cây</v>
          </cell>
          <cell r="E600" t="str">
            <v>VC</v>
          </cell>
          <cell r="F600">
            <v>2000</v>
          </cell>
          <cell r="H600" t="e">
            <v>#N/A</v>
          </cell>
          <cell r="I600" t="str">
            <v/>
          </cell>
        </row>
        <row r="601">
          <cell r="A601" t="str">
            <v>VCXM1</v>
          </cell>
          <cell r="B601" t="str">
            <v>02.1211</v>
          </cell>
          <cell r="C601" t="str">
            <v>V/c xi măng ( cự ly &lt;=100m)</v>
          </cell>
          <cell r="D601" t="str">
            <v>tấn</v>
          </cell>
          <cell r="E601" t="str">
            <v>VC</v>
          </cell>
          <cell r="F601">
            <v>2000</v>
          </cell>
          <cell r="H601">
            <v>0</v>
          </cell>
          <cell r="I601" t="str">
            <v/>
          </cell>
        </row>
        <row r="602">
          <cell r="A602" t="str">
            <v>VCXM2</v>
          </cell>
          <cell r="B602" t="str">
            <v>02.1212</v>
          </cell>
          <cell r="C602" t="str">
            <v>V/c xi măng ( cự ly &lt;=300m)</v>
          </cell>
          <cell r="D602" t="str">
            <v>tấn</v>
          </cell>
          <cell r="E602" t="str">
            <v>VC</v>
          </cell>
          <cell r="F602">
            <v>2000</v>
          </cell>
          <cell r="H602" t="e">
            <v>#N/A</v>
          </cell>
          <cell r="I602" t="str">
            <v/>
          </cell>
        </row>
        <row r="603">
          <cell r="A603" t="str">
            <v>VCXM3</v>
          </cell>
          <cell r="B603" t="str">
            <v>02.1213</v>
          </cell>
          <cell r="C603" t="str">
            <v>V/c xi măng ( cự ly &lt;=500m)</v>
          </cell>
          <cell r="D603" t="str">
            <v>tấn</v>
          </cell>
          <cell r="E603" t="str">
            <v>VC</v>
          </cell>
          <cell r="F603">
            <v>2000</v>
          </cell>
          <cell r="H603" t="e">
            <v>#N/A</v>
          </cell>
          <cell r="I603" t="str">
            <v/>
          </cell>
        </row>
        <row r="604">
          <cell r="A604" t="str">
            <v>VCXM4</v>
          </cell>
          <cell r="B604" t="str">
            <v>02.1214</v>
          </cell>
          <cell r="C604" t="str">
            <v>V/c xi măng ( cự ly &gt;500m)</v>
          </cell>
          <cell r="D604" t="str">
            <v>tấn</v>
          </cell>
          <cell r="E604" t="str">
            <v>VC</v>
          </cell>
          <cell r="F604">
            <v>2000</v>
          </cell>
          <cell r="H604" t="e">
            <v>#N/A</v>
          </cell>
          <cell r="I604" t="str">
            <v/>
          </cell>
        </row>
        <row r="605">
          <cell r="A605" t="str">
            <v>VCLD1</v>
          </cell>
          <cell r="B605" t="str">
            <v>02.1241</v>
          </cell>
          <cell r="C605" t="str">
            <v>V/c đá dăm ( cự ly &lt;=100m)</v>
          </cell>
          <cell r="D605" t="str">
            <v>m3</v>
          </cell>
          <cell r="E605" t="str">
            <v>VC</v>
          </cell>
          <cell r="F605">
            <v>2000</v>
          </cell>
          <cell r="H605">
            <v>0</v>
          </cell>
          <cell r="I605" t="str">
            <v/>
          </cell>
        </row>
        <row r="606">
          <cell r="A606" t="str">
            <v>VCLD2</v>
          </cell>
          <cell r="B606" t="str">
            <v>02.1242</v>
          </cell>
          <cell r="C606" t="str">
            <v>V/c đá dăm ( cự ly &lt;=300m)</v>
          </cell>
          <cell r="D606" t="str">
            <v>m3</v>
          </cell>
          <cell r="E606" t="str">
            <v>VC</v>
          </cell>
          <cell r="F606">
            <v>2000</v>
          </cell>
          <cell r="H606" t="e">
            <v>#N/A</v>
          </cell>
          <cell r="I606" t="str">
            <v/>
          </cell>
        </row>
        <row r="607">
          <cell r="A607" t="str">
            <v>VCLD3</v>
          </cell>
          <cell r="B607" t="str">
            <v>02.1243</v>
          </cell>
          <cell r="C607" t="str">
            <v>V/c đá dăm ( cự ly &lt;=500m)</v>
          </cell>
          <cell r="D607" t="str">
            <v>m3</v>
          </cell>
          <cell r="E607" t="str">
            <v>VC</v>
          </cell>
          <cell r="F607">
            <v>2000</v>
          </cell>
          <cell r="H607" t="e">
            <v>#N/A</v>
          </cell>
          <cell r="I607" t="str">
            <v/>
          </cell>
        </row>
        <row r="608">
          <cell r="A608" t="str">
            <v>VCLD4</v>
          </cell>
          <cell r="B608" t="str">
            <v>02.1244</v>
          </cell>
          <cell r="C608" t="str">
            <v>V/c đá dăm ( cự ly &gt;500m)</v>
          </cell>
          <cell r="D608" t="str">
            <v>m3</v>
          </cell>
          <cell r="E608" t="str">
            <v>VC</v>
          </cell>
          <cell r="F608">
            <v>2000</v>
          </cell>
          <cell r="H608" t="e">
            <v>#N/A</v>
          </cell>
          <cell r="I608" t="str">
            <v/>
          </cell>
        </row>
        <row r="609">
          <cell r="A609" t="str">
            <v>VCDAT1</v>
          </cell>
          <cell r="B609" t="str">
            <v>02.1264</v>
          </cell>
          <cell r="C609" t="str">
            <v>V/c đất đi đổ ( cự ly &gt;500m) Cấp I</v>
          </cell>
          <cell r="D609" t="str">
            <v>m3</v>
          </cell>
          <cell r="E609" t="str">
            <v>VC</v>
          </cell>
          <cell r="F609">
            <v>2000</v>
          </cell>
          <cell r="H609" t="e">
            <v>#N/A</v>
          </cell>
          <cell r="I609" t="str">
            <v/>
          </cell>
        </row>
        <row r="610">
          <cell r="A610" t="str">
            <v>VCDAT2</v>
          </cell>
          <cell r="B610" t="str">
            <v>02.1274</v>
          </cell>
          <cell r="C610" t="str">
            <v>V/c đất đi đổ ( cự ly &gt;500m) Cấp II</v>
          </cell>
          <cell r="D610" t="str">
            <v>m3</v>
          </cell>
          <cell r="E610" t="str">
            <v>VC</v>
          </cell>
          <cell r="F610">
            <v>2000</v>
          </cell>
          <cell r="H610" t="e">
            <v>#N/A</v>
          </cell>
          <cell r="I610" t="str">
            <v/>
          </cell>
        </row>
        <row r="611">
          <cell r="A611" t="str">
            <v>VCDAT3</v>
          </cell>
          <cell r="B611" t="str">
            <v>02.1284</v>
          </cell>
          <cell r="C611" t="str">
            <v>V/c đất đi đổ ( cự ly &gt;500m) Cấp III</v>
          </cell>
          <cell r="D611" t="str">
            <v>m3</v>
          </cell>
          <cell r="E611" t="str">
            <v>VC</v>
          </cell>
          <cell r="F611">
            <v>2000</v>
          </cell>
          <cell r="H611" t="e">
            <v>#N/A</v>
          </cell>
          <cell r="I611" t="str">
            <v/>
          </cell>
        </row>
        <row r="612">
          <cell r="A612" t="str">
            <v>VCDAT4</v>
          </cell>
          <cell r="B612" t="str">
            <v>02.1294</v>
          </cell>
          <cell r="C612" t="str">
            <v>V/c đất đi đổ ( cự ly &gt;500m) Cấp IV</v>
          </cell>
          <cell r="D612" t="str">
            <v>m3</v>
          </cell>
          <cell r="E612" t="str">
            <v>VC</v>
          </cell>
          <cell r="F612">
            <v>2000</v>
          </cell>
          <cell r="H612" t="e">
            <v>#N/A</v>
          </cell>
          <cell r="I612" t="str">
            <v/>
          </cell>
        </row>
        <row r="613">
          <cell r="A613" t="str">
            <v>VCCAT1D</v>
          </cell>
          <cell r="B613" t="str">
            <v>021221</v>
          </cell>
          <cell r="C613" t="str">
            <v>V/c cát đen cự ly &lt;=100m</v>
          </cell>
          <cell r="D613" t="str">
            <v>m3</v>
          </cell>
          <cell r="E613" t="str">
            <v>VC</v>
          </cell>
          <cell r="F613">
            <v>2000</v>
          </cell>
          <cell r="H613" t="e">
            <v>#N/A</v>
          </cell>
          <cell r="I613" t="str">
            <v/>
          </cell>
        </row>
        <row r="614">
          <cell r="A614" t="str">
            <v>VCCAT2d</v>
          </cell>
          <cell r="B614" t="str">
            <v>021222</v>
          </cell>
          <cell r="C614" t="str">
            <v>V/c cát đen cự ly &lt;=300m</v>
          </cell>
          <cell r="D614" t="str">
            <v>m3</v>
          </cell>
          <cell r="E614" t="str">
            <v>VC</v>
          </cell>
          <cell r="F614">
            <v>2000</v>
          </cell>
          <cell r="H614" t="e">
            <v>#N/A</v>
          </cell>
          <cell r="I614" t="str">
            <v/>
          </cell>
        </row>
        <row r="615">
          <cell r="A615" t="str">
            <v>VCCAT3d</v>
          </cell>
          <cell r="B615" t="str">
            <v>021223</v>
          </cell>
          <cell r="C615" t="str">
            <v>V/c cát đen cự ly &lt;=500m</v>
          </cell>
          <cell r="D615" t="str">
            <v>m3</v>
          </cell>
          <cell r="E615" t="str">
            <v>VC</v>
          </cell>
          <cell r="F615">
            <v>2000</v>
          </cell>
          <cell r="H615" t="e">
            <v>#N/A</v>
          </cell>
          <cell r="I615" t="str">
            <v/>
          </cell>
        </row>
        <row r="616">
          <cell r="A616" t="str">
            <v>VCCAT4d</v>
          </cell>
          <cell r="B616" t="str">
            <v>021224</v>
          </cell>
          <cell r="C616" t="str">
            <v>V/c cát đen cự ly &gt;500m</v>
          </cell>
          <cell r="D616" t="str">
            <v>m3</v>
          </cell>
          <cell r="E616" t="str">
            <v>VC</v>
          </cell>
          <cell r="F616">
            <v>2000</v>
          </cell>
          <cell r="H616" t="e">
            <v>#N/A</v>
          </cell>
          <cell r="I616" t="str">
            <v/>
          </cell>
        </row>
        <row r="617">
          <cell r="A617" t="str">
            <v>VCCAT1</v>
          </cell>
          <cell r="B617" t="str">
            <v>02.1231</v>
          </cell>
          <cell r="C617" t="str">
            <v>V/c cát vàng cự ly &lt;=100m</v>
          </cell>
          <cell r="D617" t="str">
            <v>m3</v>
          </cell>
          <cell r="E617" t="str">
            <v>VC</v>
          </cell>
          <cell r="F617">
            <v>2000</v>
          </cell>
          <cell r="H617">
            <v>0</v>
          </cell>
          <cell r="I617" t="str">
            <v/>
          </cell>
        </row>
        <row r="618">
          <cell r="A618" t="str">
            <v>VCCAT2</v>
          </cell>
          <cell r="B618" t="str">
            <v>02.1232</v>
          </cell>
          <cell r="C618" t="str">
            <v>V/c cát vàng cự ly &lt;=300m</v>
          </cell>
          <cell r="D618" t="str">
            <v>m3</v>
          </cell>
          <cell r="E618" t="str">
            <v>VC</v>
          </cell>
          <cell r="F618">
            <v>2000</v>
          </cell>
          <cell r="H618" t="e">
            <v>#N/A</v>
          </cell>
          <cell r="I618" t="str">
            <v/>
          </cell>
        </row>
        <row r="619">
          <cell r="A619" t="str">
            <v>VCCAT3</v>
          </cell>
          <cell r="B619" t="str">
            <v>02.1233</v>
          </cell>
          <cell r="C619" t="str">
            <v>V/c cát vàng cự ly &lt;=500m</v>
          </cell>
          <cell r="D619" t="str">
            <v>m3</v>
          </cell>
          <cell r="E619" t="str">
            <v>VC</v>
          </cell>
          <cell r="F619">
            <v>2000</v>
          </cell>
          <cell r="H619" t="e">
            <v>#N/A</v>
          </cell>
          <cell r="I619" t="str">
            <v/>
          </cell>
        </row>
        <row r="620">
          <cell r="A620" t="str">
            <v>VCCAT4</v>
          </cell>
          <cell r="B620" t="str">
            <v>02.1234</v>
          </cell>
          <cell r="C620" t="str">
            <v>V/c cát cự vàng ly &gt;500m</v>
          </cell>
          <cell r="D620" t="str">
            <v>m3</v>
          </cell>
          <cell r="E620" t="str">
            <v>VC</v>
          </cell>
          <cell r="F620">
            <v>2000</v>
          </cell>
          <cell r="H620" t="e">
            <v>#N/A</v>
          </cell>
          <cell r="I620" t="str">
            <v/>
          </cell>
        </row>
        <row r="621">
          <cell r="A621" t="str">
            <v>VCFE1</v>
          </cell>
          <cell r="B621" t="str">
            <v>02.1351</v>
          </cell>
          <cell r="C621" t="str">
            <v>V/c cốt thép ( cự ly &lt;=100m)</v>
          </cell>
          <cell r="D621" t="str">
            <v>tấn</v>
          </cell>
          <cell r="E621" t="str">
            <v>VC</v>
          </cell>
          <cell r="F621">
            <v>2000</v>
          </cell>
          <cell r="H621" t="e">
            <v>#N/A</v>
          </cell>
          <cell r="I621" t="str">
            <v/>
          </cell>
        </row>
        <row r="622">
          <cell r="A622" t="str">
            <v>VCFE2</v>
          </cell>
          <cell r="B622" t="str">
            <v>02.1352</v>
          </cell>
          <cell r="C622" t="str">
            <v>V/c cốt thép ( cự ly &lt;=300m)</v>
          </cell>
          <cell r="D622" t="str">
            <v>tấn</v>
          </cell>
          <cell r="E622" t="str">
            <v>VC</v>
          </cell>
          <cell r="F622">
            <v>2000</v>
          </cell>
          <cell r="H622" t="e">
            <v>#N/A</v>
          </cell>
          <cell r="I622" t="str">
            <v/>
          </cell>
        </row>
        <row r="623">
          <cell r="A623" t="str">
            <v>VCFE3</v>
          </cell>
          <cell r="B623" t="str">
            <v>02.1353</v>
          </cell>
          <cell r="C623" t="str">
            <v>V/c cốt thép ( cự ly &lt;=500m)</v>
          </cell>
          <cell r="D623" t="str">
            <v>tấn</v>
          </cell>
          <cell r="E623" t="str">
            <v>VC</v>
          </cell>
          <cell r="F623">
            <v>2000</v>
          </cell>
          <cell r="H623" t="e">
            <v>#N/A</v>
          </cell>
          <cell r="I623" t="str">
            <v/>
          </cell>
        </row>
        <row r="624">
          <cell r="A624" t="str">
            <v>VCFE4</v>
          </cell>
          <cell r="B624" t="str">
            <v>02.1354</v>
          </cell>
          <cell r="C624" t="str">
            <v>V/c cốt thép ( cự ly &gt;500m)</v>
          </cell>
          <cell r="D624" t="str">
            <v>tấn</v>
          </cell>
          <cell r="E624" t="str">
            <v>VC</v>
          </cell>
          <cell r="F624">
            <v>2000</v>
          </cell>
          <cell r="H624" t="e">
            <v>#N/A</v>
          </cell>
          <cell r="I624" t="str">
            <v/>
          </cell>
        </row>
        <row r="625">
          <cell r="A625" t="str">
            <v>BOCDC</v>
          </cell>
          <cell r="B625" t="str">
            <v>02.1123</v>
          </cell>
          <cell r="C625" t="str">
            <v>Bốc dỡ đà cản, đế néo</v>
          </cell>
          <cell r="D625" t="str">
            <v>tấn</v>
          </cell>
          <cell r="E625" t="str">
            <v>BO</v>
          </cell>
          <cell r="F625">
            <v>2000</v>
          </cell>
          <cell r="H625">
            <v>0</v>
          </cell>
          <cell r="I625" t="str">
            <v/>
          </cell>
        </row>
        <row r="626">
          <cell r="A626" t="str">
            <v>BOCNX</v>
          </cell>
          <cell r="B626" t="str">
            <v>02.3111</v>
          </cell>
          <cell r="C626" t="str">
            <v>Bốc dỡ neo xèo</v>
          </cell>
          <cell r="D626" t="str">
            <v>tấn</v>
          </cell>
          <cell r="E626" t="str">
            <v>BO</v>
          </cell>
          <cell r="F626">
            <v>2000</v>
          </cell>
          <cell r="H626">
            <v>0</v>
          </cell>
          <cell r="I626" t="str">
            <v/>
          </cell>
        </row>
        <row r="627">
          <cell r="A627" t="str">
            <v>BOCTR</v>
          </cell>
          <cell r="B627" t="str">
            <v>02.1124</v>
          </cell>
          <cell r="C627" t="str">
            <v xml:space="preserve">Bốc dỡ trụ </v>
          </cell>
          <cell r="D627" t="str">
            <v>tấn</v>
          </cell>
          <cell r="E627" t="str">
            <v>BO</v>
          </cell>
          <cell r="F627">
            <v>2000</v>
          </cell>
          <cell r="H627">
            <v>0.2</v>
          </cell>
          <cell r="I627" t="str">
            <v/>
          </cell>
        </row>
        <row r="628">
          <cell r="A628" t="str">
            <v>BOCX</v>
          </cell>
          <cell r="B628" t="str">
            <v>02.1115</v>
          </cell>
          <cell r="C628" t="str">
            <v>Bốc dỡ xà, thép thanh</v>
          </cell>
          <cell r="D628" t="str">
            <v>tấn</v>
          </cell>
          <cell r="E628" t="str">
            <v>BO</v>
          </cell>
          <cell r="F628">
            <v>2000</v>
          </cell>
          <cell r="H628">
            <v>0</v>
          </cell>
          <cell r="I628" t="str">
            <v/>
          </cell>
        </row>
        <row r="629">
          <cell r="A629" t="str">
            <v>BOCD</v>
          </cell>
          <cell r="B629" t="str">
            <v>02.1122</v>
          </cell>
          <cell r="C629" t="str">
            <v>Bốc dỡ dây</v>
          </cell>
          <cell r="D629" t="str">
            <v>tấn</v>
          </cell>
          <cell r="E629" t="str">
            <v>BO</v>
          </cell>
          <cell r="F629">
            <v>2000</v>
          </cell>
          <cell r="H629">
            <v>0</v>
          </cell>
          <cell r="I629" t="str">
            <v/>
          </cell>
        </row>
        <row r="630">
          <cell r="A630" t="str">
            <v>BOCPK</v>
          </cell>
          <cell r="B630" t="str">
            <v>02.1120</v>
          </cell>
          <cell r="C630" t="str">
            <v>Bốc dỡ phụ kiện</v>
          </cell>
          <cell r="D630" t="str">
            <v>tấn</v>
          </cell>
          <cell r="E630" t="str">
            <v>BO</v>
          </cell>
          <cell r="F630">
            <v>2000</v>
          </cell>
          <cell r="H630">
            <v>0</v>
          </cell>
          <cell r="I630" t="str">
            <v/>
          </cell>
        </row>
        <row r="631">
          <cell r="A631" t="str">
            <v>BOCS</v>
          </cell>
          <cell r="B631" t="str">
            <v>02.1121</v>
          </cell>
          <cell r="C631" t="str">
            <v>Bốc dỡ sứ</v>
          </cell>
          <cell r="D631" t="str">
            <v>tấn</v>
          </cell>
          <cell r="E631" t="str">
            <v>BO</v>
          </cell>
          <cell r="F631">
            <v>2000</v>
          </cell>
          <cell r="H631" t="e">
            <v>#N/A</v>
          </cell>
          <cell r="I631" t="str">
            <v/>
          </cell>
        </row>
        <row r="632">
          <cell r="A632" t="str">
            <v>BOCTH</v>
          </cell>
          <cell r="B632" t="str">
            <v>02.1114</v>
          </cell>
          <cell r="C632" t="str">
            <v>Bốc dỡ cốt thép</v>
          </cell>
          <cell r="D632" t="str">
            <v>tấn</v>
          </cell>
          <cell r="E632" t="str">
            <v>BO</v>
          </cell>
          <cell r="F632">
            <v>2000</v>
          </cell>
          <cell r="H632" t="e">
            <v>#N/A</v>
          </cell>
          <cell r="I632" t="str">
            <v/>
          </cell>
        </row>
        <row r="633">
          <cell r="A633" t="str">
            <v>BOCXI</v>
          </cell>
          <cell r="B633" t="str">
            <v>02.1101</v>
          </cell>
          <cell r="C633" t="str">
            <v>Bốc dỡ xi măng</v>
          </cell>
          <cell r="D633" t="str">
            <v>tấn</v>
          </cell>
          <cell r="E633" t="str">
            <v>BO</v>
          </cell>
          <cell r="F633">
            <v>2000</v>
          </cell>
          <cell r="H633">
            <v>0</v>
          </cell>
          <cell r="I633" t="str">
            <v/>
          </cell>
        </row>
        <row r="634">
          <cell r="A634" t="str">
            <v>BOCCAT</v>
          </cell>
          <cell r="B634" t="str">
            <v>02.1103</v>
          </cell>
          <cell r="C634" t="str">
            <v>Bốc dỡ cát</v>
          </cell>
          <cell r="D634" t="str">
            <v>m3</v>
          </cell>
          <cell r="E634" t="str">
            <v>BO</v>
          </cell>
          <cell r="F634">
            <v>2000</v>
          </cell>
          <cell r="H634">
            <v>0</v>
          </cell>
          <cell r="I634" t="str">
            <v/>
          </cell>
        </row>
        <row r="635">
          <cell r="A635" t="str">
            <v>BOCDA</v>
          </cell>
          <cell r="B635" t="str">
            <v>02.1104</v>
          </cell>
          <cell r="C635" t="str">
            <v>Bốc dỡ đá dăm</v>
          </cell>
          <cell r="D635" t="str">
            <v>m3</v>
          </cell>
          <cell r="E635" t="str">
            <v>BO</v>
          </cell>
          <cell r="F635">
            <v>2000</v>
          </cell>
          <cell r="H635">
            <v>0</v>
          </cell>
          <cell r="I635" t="str">
            <v/>
          </cell>
        </row>
        <row r="636">
          <cell r="A636" t="str">
            <v>BOBT</v>
          </cell>
          <cell r="B636" t="str">
            <v>02.1110</v>
          </cell>
          <cell r="C636" t="str">
            <v>Bốc dỡ bê tông</v>
          </cell>
          <cell r="D636" t="str">
            <v>m3</v>
          </cell>
          <cell r="E636" t="str">
            <v>BO</v>
          </cell>
          <cell r="F636">
            <v>2000</v>
          </cell>
          <cell r="H636" t="e">
            <v>#N/A</v>
          </cell>
          <cell r="I636" t="str">
            <v/>
          </cell>
        </row>
        <row r="637">
          <cell r="A637" t="str">
            <v>BOCCT5</v>
          </cell>
          <cell r="B637" t="str">
            <v>02.1119</v>
          </cell>
          <cell r="C637" t="str">
            <v>Bốc dỡ cừ tràm 5m</v>
          </cell>
          <cell r="D637" t="str">
            <v>cây</v>
          </cell>
          <cell r="E637" t="str">
            <v>BO</v>
          </cell>
          <cell r="F637">
            <v>2000</v>
          </cell>
          <cell r="H637">
            <v>42</v>
          </cell>
          <cell r="I637" t="str">
            <v/>
          </cell>
        </row>
        <row r="638">
          <cell r="A638" t="str">
            <v>KTD</v>
          </cell>
          <cell r="B638" t="str">
            <v>05.7001</v>
          </cell>
          <cell r="C638" t="str">
            <v xml:space="preserve">Kéo dây tiếp địa </v>
          </cell>
          <cell r="D638" t="str">
            <v>mét</v>
          </cell>
          <cell r="E638" t="str">
            <v>KT</v>
          </cell>
          <cell r="F638">
            <v>2000</v>
          </cell>
          <cell r="H638">
            <v>3.36</v>
          </cell>
          <cell r="I638">
            <v>144480</v>
          </cell>
        </row>
        <row r="639">
          <cell r="A639" t="str">
            <v>KTDTBA</v>
          </cell>
          <cell r="B639" t="str">
            <v>04.7002</v>
          </cell>
          <cell r="C639" t="str">
            <v>Kéo dây tiếp địa trong TBA</v>
          </cell>
          <cell r="D639" t="str">
            <v>mét</v>
          </cell>
          <cell r="E639" t="str">
            <v>KT</v>
          </cell>
          <cell r="F639">
            <v>2000</v>
          </cell>
          <cell r="H639" t="str">
            <v>mét</v>
          </cell>
          <cell r="I639" t="str">
            <v/>
          </cell>
        </row>
        <row r="640">
          <cell r="A640" t="str">
            <v>DCTD3</v>
          </cell>
          <cell r="B640" t="str">
            <v>05.8103</v>
          </cell>
          <cell r="C640" t="str">
            <v>Đóng cọc tiếp địa đất cấp 3</v>
          </cell>
          <cell r="D640" t="str">
            <v>cọc</v>
          </cell>
          <cell r="E640" t="str">
            <v>DC</v>
          </cell>
          <cell r="F640">
            <v>2000</v>
          </cell>
          <cell r="H640">
            <v>1</v>
          </cell>
          <cell r="I640">
            <v>2161500</v>
          </cell>
        </row>
        <row r="641">
          <cell r="A641" t="str">
            <v>DCTD4</v>
          </cell>
          <cell r="B641" t="str">
            <v>05.8003</v>
          </cell>
          <cell r="C641" t="str">
            <v>Đóng cọc tiếp địa đất cấp 4</v>
          </cell>
          <cell r="D641" t="str">
            <v>cọc</v>
          </cell>
          <cell r="E641" t="str">
            <v>DC</v>
          </cell>
          <cell r="F641">
            <v>2000</v>
          </cell>
          <cell r="H641" t="e">
            <v>#N/A</v>
          </cell>
          <cell r="I641" t="str">
            <v/>
          </cell>
        </row>
        <row r="642">
          <cell r="A642" t="str">
            <v>DCTDTBA</v>
          </cell>
          <cell r="B642" t="str">
            <v>04.7001</v>
          </cell>
          <cell r="C642" t="str">
            <v>Đóng cọc tiếp địa trong TBA</v>
          </cell>
          <cell r="D642" t="str">
            <v>cọc</v>
          </cell>
          <cell r="E642" t="str">
            <v>DC</v>
          </cell>
          <cell r="F642">
            <v>2000</v>
          </cell>
          <cell r="H642" t="str">
            <v>cọc</v>
          </cell>
          <cell r="I642" t="str">
            <v/>
          </cell>
        </row>
        <row r="643">
          <cell r="A643" t="str">
            <v>C8</v>
          </cell>
          <cell r="B643" t="str">
            <v>05.5211</v>
          </cell>
          <cell r="C643" t="str">
            <v>Dựng trụ BTLT &lt;8m bằng thủ công</v>
          </cell>
          <cell r="D643" t="str">
            <v>trụ</v>
          </cell>
          <cell r="E643" t="str">
            <v>C8</v>
          </cell>
          <cell r="F643">
            <v>2000</v>
          </cell>
          <cell r="H643" t="e">
            <v>#N/A</v>
          </cell>
          <cell r="I643" t="str">
            <v/>
          </cell>
        </row>
        <row r="644">
          <cell r="A644" t="str">
            <v>C10</v>
          </cell>
          <cell r="B644" t="str">
            <v>05.5212</v>
          </cell>
          <cell r="C644" t="str">
            <v>Dựng trụ BTLT &lt;=10m bằng thủ công</v>
          </cell>
          <cell r="D644" t="str">
            <v>trụ</v>
          </cell>
          <cell r="E644" t="str">
            <v>C1</v>
          </cell>
          <cell r="F644">
            <v>2000</v>
          </cell>
          <cell r="H644" t="e">
            <v>#N/A</v>
          </cell>
          <cell r="I644" t="str">
            <v/>
          </cell>
        </row>
        <row r="645">
          <cell r="A645" t="str">
            <v>C105</v>
          </cell>
          <cell r="B645" t="str">
            <v>05.5213</v>
          </cell>
          <cell r="C645" t="str">
            <v>Dựng trụ BTLT 10,5m bằng thủ công</v>
          </cell>
          <cell r="D645" t="str">
            <v>trụ</v>
          </cell>
          <cell r="E645" t="str">
            <v>C1</v>
          </cell>
          <cell r="F645">
            <v>2000</v>
          </cell>
          <cell r="H645" t="e">
            <v>#N/A</v>
          </cell>
          <cell r="I645" t="str">
            <v/>
          </cell>
        </row>
        <row r="646">
          <cell r="A646" t="str">
            <v>C12</v>
          </cell>
          <cell r="B646" t="str">
            <v>05.5213</v>
          </cell>
          <cell r="C646" t="str">
            <v>Dựng trụ BTLT 12m bằng thủ công</v>
          </cell>
          <cell r="D646" t="str">
            <v>trụ</v>
          </cell>
          <cell r="E646" t="str">
            <v>C1</v>
          </cell>
          <cell r="F646">
            <v>2000</v>
          </cell>
          <cell r="H646">
            <v>1</v>
          </cell>
          <cell r="I646" t="str">
            <v/>
          </cell>
        </row>
        <row r="647">
          <cell r="A647" t="str">
            <v>C14</v>
          </cell>
          <cell r="B647" t="str">
            <v>05.5214</v>
          </cell>
          <cell r="C647" t="str">
            <v>Dựng trụ BTLT 14m bằng thủ công</v>
          </cell>
          <cell r="D647" t="str">
            <v>trụ</v>
          </cell>
          <cell r="E647" t="str">
            <v>C1</v>
          </cell>
          <cell r="F647">
            <v>2000</v>
          </cell>
          <cell r="H647" t="e">
            <v>#N/A</v>
          </cell>
          <cell r="I647" t="str">
            <v/>
          </cell>
        </row>
        <row r="648">
          <cell r="A648" t="str">
            <v>C20</v>
          </cell>
          <cell r="B648" t="str">
            <v>05.5217</v>
          </cell>
          <cell r="C648" t="str">
            <v>Dựng trụ BTLT 20m bằng thủ công</v>
          </cell>
          <cell r="D648" t="str">
            <v>trụ</v>
          </cell>
          <cell r="E648" t="str">
            <v>C2</v>
          </cell>
          <cell r="F648">
            <v>2000</v>
          </cell>
          <cell r="H648" t="e">
            <v>#N/A</v>
          </cell>
          <cell r="I648" t="str">
            <v/>
          </cell>
        </row>
        <row r="649">
          <cell r="A649" t="str">
            <v>C8m</v>
          </cell>
          <cell r="B649" t="str">
            <v>05.5202</v>
          </cell>
          <cell r="C649" t="str">
            <v>Dựng trụ BTLT &lt;8m thủ công +cơ giới</v>
          </cell>
          <cell r="D649" t="str">
            <v>trụ</v>
          </cell>
          <cell r="E649" t="str">
            <v>C8</v>
          </cell>
          <cell r="F649">
            <v>2000</v>
          </cell>
          <cell r="H649">
            <v>1</v>
          </cell>
          <cell r="I649" t="str">
            <v/>
          </cell>
        </row>
        <row r="650">
          <cell r="A650" t="str">
            <v>C10m</v>
          </cell>
          <cell r="B650" t="str">
            <v>05.5302</v>
          </cell>
          <cell r="C650" t="str">
            <v>Dựng trụ BTLT &lt;10m thủ công +cơ giới</v>
          </cell>
          <cell r="D650" t="str">
            <v>trụ</v>
          </cell>
          <cell r="E650" t="str">
            <v>C1</v>
          </cell>
          <cell r="F650">
            <v>2000</v>
          </cell>
          <cell r="H650">
            <v>1</v>
          </cell>
          <cell r="I650" t="str">
            <v/>
          </cell>
        </row>
        <row r="651">
          <cell r="A651" t="str">
            <v>C105m</v>
          </cell>
          <cell r="B651" t="str">
            <v>05.5402</v>
          </cell>
          <cell r="C651" t="str">
            <v>Dựng trụ BTLT 10,5m thủ công + cơ giới</v>
          </cell>
          <cell r="D651" t="str">
            <v>trụ</v>
          </cell>
          <cell r="E651" t="str">
            <v>C1</v>
          </cell>
          <cell r="F651">
            <v>2000</v>
          </cell>
          <cell r="H651">
            <v>1</v>
          </cell>
          <cell r="I651" t="str">
            <v/>
          </cell>
        </row>
        <row r="652">
          <cell r="A652" t="str">
            <v>C12m</v>
          </cell>
          <cell r="B652" t="str">
            <v>05.5402</v>
          </cell>
          <cell r="C652" t="str">
            <v>Dựng trụ BTLT 12m thủ công + cơ giới</v>
          </cell>
          <cell r="D652" t="str">
            <v>trụ</v>
          </cell>
          <cell r="E652" t="str">
            <v>C1</v>
          </cell>
          <cell r="F652">
            <v>2000</v>
          </cell>
          <cell r="H652">
            <v>1</v>
          </cell>
          <cell r="I652">
            <v>116784000</v>
          </cell>
        </row>
        <row r="653">
          <cell r="A653" t="str">
            <v>C14m</v>
          </cell>
          <cell r="B653" t="str">
            <v>05.5224</v>
          </cell>
          <cell r="C653" t="str">
            <v>Dựng trụ BTLT 14m thủ công + cơ giới</v>
          </cell>
          <cell r="D653" t="str">
            <v>trụ</v>
          </cell>
          <cell r="E653" t="str">
            <v>C1</v>
          </cell>
          <cell r="F653">
            <v>2000</v>
          </cell>
          <cell r="H653">
            <v>1</v>
          </cell>
          <cell r="I653">
            <v>21855000</v>
          </cell>
        </row>
        <row r="654">
          <cell r="A654" t="str">
            <v>C20m</v>
          </cell>
          <cell r="B654" t="str">
            <v>05.5227</v>
          </cell>
          <cell r="C654" t="str">
            <v>Dựng trụ BTLT 20m thủ công + cơ giới</v>
          </cell>
          <cell r="D654" t="str">
            <v>trụ</v>
          </cell>
          <cell r="E654" t="str">
            <v>C2</v>
          </cell>
          <cell r="F654">
            <v>2000</v>
          </cell>
          <cell r="H654">
            <v>1</v>
          </cell>
          <cell r="I654" t="str">
            <v/>
          </cell>
        </row>
        <row r="655">
          <cell r="A655" t="str">
            <v>C12m-TBA</v>
          </cell>
          <cell r="B655" t="str">
            <v>04.9203</v>
          </cell>
          <cell r="C655" t="str">
            <v>Dựng trụ BTLT 12m trong TBA bằng thủ công + cơ giới</v>
          </cell>
          <cell r="D655" t="str">
            <v>trụ</v>
          </cell>
          <cell r="E655" t="str">
            <v>C1</v>
          </cell>
          <cell r="F655">
            <v>2000</v>
          </cell>
          <cell r="H655" t="str">
            <v>trụ</v>
          </cell>
          <cell r="I655" t="str">
            <v/>
          </cell>
        </row>
        <row r="656">
          <cell r="A656" t="str">
            <v>C10m-TBA</v>
          </cell>
          <cell r="B656" t="str">
            <v>04.9203</v>
          </cell>
          <cell r="C656" t="str">
            <v>Dựng trụ BTLT 10,5m trong TBA bằng thủ công + cơ giới</v>
          </cell>
          <cell r="D656" t="str">
            <v>trụ</v>
          </cell>
          <cell r="E656" t="str">
            <v>C1</v>
          </cell>
          <cell r="F656">
            <v>2000</v>
          </cell>
          <cell r="H656" t="str">
            <v>trụ</v>
          </cell>
          <cell r="I656" t="str">
            <v/>
          </cell>
        </row>
        <row r="657">
          <cell r="A657" t="str">
            <v>LXIT</v>
          </cell>
          <cell r="B657" t="str">
            <v>05.6401</v>
          </cell>
          <cell r="C657" t="str">
            <v>Lắp xà đỡ ≤ 25kg</v>
          </cell>
          <cell r="D657" t="str">
            <v>bộ</v>
          </cell>
          <cell r="E657" t="str">
            <v>LX</v>
          </cell>
          <cell r="F657">
            <v>2000</v>
          </cell>
          <cell r="H657">
            <v>1</v>
          </cell>
          <cell r="I657" t="str">
            <v/>
          </cell>
        </row>
        <row r="658">
          <cell r="A658" t="str">
            <v>LXITL</v>
          </cell>
          <cell r="B658" t="str">
            <v>05.6102</v>
          </cell>
          <cell r="C658" t="str">
            <v>Lắp xà đỡ ≤ 50kg</v>
          </cell>
          <cell r="D658" t="str">
            <v>bộ</v>
          </cell>
          <cell r="E658" t="str">
            <v>LX</v>
          </cell>
          <cell r="F658">
            <v>2000</v>
          </cell>
          <cell r="H658">
            <v>1</v>
          </cell>
          <cell r="I658" t="str">
            <v/>
          </cell>
        </row>
        <row r="659">
          <cell r="A659" t="str">
            <v>LXINN</v>
          </cell>
          <cell r="B659" t="str">
            <v>05.6201</v>
          </cell>
          <cell r="C659" t="str">
            <v>Lắp xà néo ≤ 25kg</v>
          </cell>
          <cell r="D659" t="str">
            <v>bộ</v>
          </cell>
          <cell r="E659" t="str">
            <v>LX</v>
          </cell>
          <cell r="F659">
            <v>2000</v>
          </cell>
          <cell r="H659">
            <v>1</v>
          </cell>
          <cell r="I659" t="str">
            <v/>
          </cell>
        </row>
        <row r="660">
          <cell r="A660" t="str">
            <v>LXIN</v>
          </cell>
          <cell r="B660" t="str">
            <v>05.6202</v>
          </cell>
          <cell r="C660" t="str">
            <v>Lắp xà néo ≤ 50kg</v>
          </cell>
          <cell r="D660" t="str">
            <v>bộ</v>
          </cell>
          <cell r="E660" t="str">
            <v>LX</v>
          </cell>
          <cell r="F660">
            <v>2000</v>
          </cell>
          <cell r="H660">
            <v>1</v>
          </cell>
          <cell r="I660">
            <v>5211500</v>
          </cell>
        </row>
        <row r="661">
          <cell r="A661" t="str">
            <v>LXINL</v>
          </cell>
          <cell r="B661" t="str">
            <v>05.6203</v>
          </cell>
          <cell r="C661" t="str">
            <v>Lắp xà néo ≤ 100kg</v>
          </cell>
          <cell r="D661" t="str">
            <v>bộ</v>
          </cell>
          <cell r="E661" t="str">
            <v>LX</v>
          </cell>
          <cell r="F661">
            <v>2000</v>
          </cell>
          <cell r="H661">
            <v>1</v>
          </cell>
          <cell r="I661" t="str">
            <v/>
          </cell>
        </row>
        <row r="662">
          <cell r="A662" t="str">
            <v>LXID</v>
          </cell>
          <cell r="B662" t="str">
            <v>05.6301</v>
          </cell>
          <cell r="C662" t="str">
            <v>Lắp xà trụ ghép ≤ 140kg</v>
          </cell>
          <cell r="D662" t="str">
            <v>bộ</v>
          </cell>
          <cell r="E662" t="str">
            <v>LX</v>
          </cell>
          <cell r="F662">
            <v>2000</v>
          </cell>
          <cell r="H662">
            <v>1</v>
          </cell>
          <cell r="I662" t="str">
            <v/>
          </cell>
        </row>
        <row r="663">
          <cell r="A663" t="str">
            <v>LXIDL</v>
          </cell>
          <cell r="B663" t="str">
            <v>05.6302</v>
          </cell>
          <cell r="C663" t="str">
            <v>Lắp xà trụ ghép ≤ 230kg</v>
          </cell>
          <cell r="D663" t="str">
            <v>bộ</v>
          </cell>
          <cell r="E663" t="str">
            <v>LX</v>
          </cell>
          <cell r="F663">
            <v>2000</v>
          </cell>
          <cell r="H663" t="e">
            <v>#N/A</v>
          </cell>
          <cell r="I663" t="str">
            <v/>
          </cell>
        </row>
        <row r="664">
          <cell r="A664" t="str">
            <v>LXHN1</v>
          </cell>
          <cell r="B664" t="str">
            <v>05.6044</v>
          </cell>
          <cell r="C664" t="str">
            <v>Lắp xà cột Pi loại ≤140kg/xà</v>
          </cell>
          <cell r="D664" t="str">
            <v>bộ</v>
          </cell>
          <cell r="E664" t="str">
            <v>LX</v>
          </cell>
          <cell r="F664">
            <v>2000</v>
          </cell>
          <cell r="H664">
            <v>1</v>
          </cell>
          <cell r="I664" t="str">
            <v/>
          </cell>
        </row>
        <row r="665">
          <cell r="A665" t="str">
            <v>LXHN2</v>
          </cell>
          <cell r="B665" t="str">
            <v>05.6402</v>
          </cell>
          <cell r="C665" t="str">
            <v>Lắp xà cột Pi loại ≤ 230kg/xà</v>
          </cell>
          <cell r="D665" t="str">
            <v>bộ</v>
          </cell>
          <cell r="E665" t="str">
            <v>LX</v>
          </cell>
          <cell r="F665">
            <v>2000</v>
          </cell>
          <cell r="H665" t="e">
            <v>#N/A</v>
          </cell>
          <cell r="I665" t="str">
            <v/>
          </cell>
        </row>
        <row r="666">
          <cell r="A666" t="str">
            <v>LXHN3</v>
          </cell>
          <cell r="B666" t="str">
            <v>05.6403</v>
          </cell>
          <cell r="C666" t="str">
            <v>Lắp xà cột Pi loại ≤ 320kg/xà</v>
          </cell>
          <cell r="D666" t="str">
            <v>bộ</v>
          </cell>
          <cell r="E666" t="str">
            <v>LX</v>
          </cell>
          <cell r="F666">
            <v>2000</v>
          </cell>
          <cell r="H666" t="e">
            <v>#N/A</v>
          </cell>
          <cell r="I666" t="str">
            <v/>
          </cell>
        </row>
        <row r="667">
          <cell r="A667" t="str">
            <v>LDAUCAP70</v>
          </cell>
          <cell r="B667" t="str">
            <v>07.4312</v>
          </cell>
          <cell r="C667" t="str">
            <v>Lắp đầu cáp trung thế 3x50mm2, 70mm2</v>
          </cell>
          <cell r="D667" t="str">
            <v>cái</v>
          </cell>
          <cell r="E667" t="str">
            <v>LD</v>
          </cell>
          <cell r="F667">
            <v>2000</v>
          </cell>
          <cell r="H667" t="str">
            <v>cái</v>
          </cell>
          <cell r="I667" t="str">
            <v/>
          </cell>
        </row>
        <row r="668">
          <cell r="A668" t="str">
            <v>LDAUCAP120</v>
          </cell>
          <cell r="B668" t="str">
            <v>07.4313</v>
          </cell>
          <cell r="C668" t="str">
            <v>Lắp đầu cáp trung thế 3x120mm2, 95mm2</v>
          </cell>
          <cell r="D668" t="str">
            <v>cái</v>
          </cell>
          <cell r="E668" t="str">
            <v>LD</v>
          </cell>
          <cell r="F668">
            <v>2000</v>
          </cell>
          <cell r="H668" t="e">
            <v>#N/A</v>
          </cell>
          <cell r="I668" t="str">
            <v/>
          </cell>
        </row>
        <row r="669">
          <cell r="A669" t="str">
            <v>LDAUCAP185</v>
          </cell>
          <cell r="B669" t="str">
            <v>07.4314</v>
          </cell>
          <cell r="C669" t="str">
            <v>Lắp đầu cáp trung thế 3x150mm2, 185mm2</v>
          </cell>
          <cell r="D669" t="str">
            <v>cái</v>
          </cell>
          <cell r="E669" t="str">
            <v>LD</v>
          </cell>
          <cell r="F669">
            <v>2000</v>
          </cell>
          <cell r="H669" t="e">
            <v>#N/A</v>
          </cell>
          <cell r="I669" t="str">
            <v/>
          </cell>
        </row>
        <row r="670">
          <cell r="A670" t="str">
            <v>LDAUCAP70HT</v>
          </cell>
          <cell r="B670" t="str">
            <v>07.4102</v>
          </cell>
          <cell r="C670" t="str">
            <v>Lắp đầu cáp hạ thế 3x50mm2, 70mm2</v>
          </cell>
          <cell r="D670" t="str">
            <v>cái</v>
          </cell>
          <cell r="E670" t="str">
            <v>LD</v>
          </cell>
          <cell r="F670">
            <v>2000</v>
          </cell>
          <cell r="H670" t="e">
            <v>#N/A</v>
          </cell>
          <cell r="I670" t="str">
            <v/>
          </cell>
        </row>
        <row r="671">
          <cell r="A671" t="str">
            <v>LDAUCAP120HT</v>
          </cell>
          <cell r="B671" t="str">
            <v>07.4103</v>
          </cell>
          <cell r="C671" t="str">
            <v>Lắp đầu cáp hạ thế 3x120mm2, 95mm2</v>
          </cell>
          <cell r="D671" t="str">
            <v>cái</v>
          </cell>
          <cell r="E671" t="str">
            <v>LD</v>
          </cell>
          <cell r="F671">
            <v>2000</v>
          </cell>
          <cell r="H671" t="e">
            <v>#N/A</v>
          </cell>
          <cell r="I671" t="str">
            <v/>
          </cell>
        </row>
        <row r="672">
          <cell r="A672" t="str">
            <v>LDAUCAP185HT</v>
          </cell>
          <cell r="B672" t="str">
            <v>07.4104</v>
          </cell>
          <cell r="C672" t="str">
            <v>Lắp đầu cáp hạ thế 3x150mm2, 185mm2</v>
          </cell>
          <cell r="D672" t="str">
            <v>cái</v>
          </cell>
          <cell r="E672" t="str">
            <v>LD</v>
          </cell>
          <cell r="F672">
            <v>2000</v>
          </cell>
          <cell r="H672" t="e">
            <v>#N/A</v>
          </cell>
          <cell r="I672" t="str">
            <v/>
          </cell>
        </row>
        <row r="673">
          <cell r="A673" t="str">
            <v>XLCD</v>
          </cell>
          <cell r="B673" t="str">
            <v>06.2110</v>
          </cell>
          <cell r="C673" t="str">
            <v>Lắp cổ dề</v>
          </cell>
          <cell r="D673" t="str">
            <v>cái</v>
          </cell>
          <cell r="E673" t="str">
            <v>XL</v>
          </cell>
          <cell r="F673">
            <v>2000</v>
          </cell>
          <cell r="H673">
            <v>1</v>
          </cell>
          <cell r="I673" t="str">
            <v/>
          </cell>
        </row>
        <row r="674">
          <cell r="A674" t="str">
            <v>LBAKE</v>
          </cell>
          <cell r="C674" t="str">
            <v>Lắp tấm bakelit</v>
          </cell>
          <cell r="E674" t="str">
            <v>LB</v>
          </cell>
          <cell r="F674">
            <v>2000</v>
          </cell>
          <cell r="H674">
            <v>0</v>
          </cell>
          <cell r="I674" t="str">
            <v/>
          </cell>
        </row>
        <row r="675">
          <cell r="A675" t="str">
            <v>LCHI</v>
          </cell>
          <cell r="C675" t="str">
            <v>Lắp cầu chì 5A</v>
          </cell>
          <cell r="E675" t="str">
            <v>LC</v>
          </cell>
          <cell r="F675">
            <v>2000</v>
          </cell>
          <cell r="H675" t="e">
            <v>#N/A</v>
          </cell>
          <cell r="I675" t="str">
            <v/>
          </cell>
        </row>
        <row r="676">
          <cell r="A676" t="str">
            <v>LCSD</v>
          </cell>
          <cell r="B676" t="str">
            <v>06.3231</v>
          </cell>
          <cell r="C676" t="str">
            <v>Lắp chân sứ đỉnh</v>
          </cell>
          <cell r="D676" t="str">
            <v>cái</v>
          </cell>
          <cell r="E676" t="str">
            <v>LC</v>
          </cell>
          <cell r="F676">
            <v>2000</v>
          </cell>
          <cell r="H676">
            <v>0</v>
          </cell>
          <cell r="I676" t="str">
            <v/>
          </cell>
        </row>
        <row r="677">
          <cell r="A677" t="str">
            <v>LCL</v>
          </cell>
          <cell r="B677" t="str">
            <v>05.6011</v>
          </cell>
          <cell r="C677" t="str">
            <v>Lắp bộ chống lệch</v>
          </cell>
          <cell r="D677" t="str">
            <v>bộ</v>
          </cell>
          <cell r="E677" t="str">
            <v>LC</v>
          </cell>
          <cell r="F677">
            <v>2000</v>
          </cell>
          <cell r="H677">
            <v>1</v>
          </cell>
          <cell r="I677">
            <v>485400</v>
          </cell>
        </row>
        <row r="678">
          <cell r="A678" t="str">
            <v>LDN</v>
          </cell>
          <cell r="B678" t="str">
            <v>06.3241</v>
          </cell>
          <cell r="C678" t="str">
            <v>Lắp bộ dây néo</v>
          </cell>
          <cell r="D678" t="str">
            <v>bộ</v>
          </cell>
          <cell r="E678" t="str">
            <v>LD</v>
          </cell>
          <cell r="F678">
            <v>2000</v>
          </cell>
          <cell r="H678">
            <v>1</v>
          </cell>
          <cell r="I678">
            <v>1456700</v>
          </cell>
        </row>
        <row r="679">
          <cell r="A679" t="str">
            <v>NXOE</v>
          </cell>
          <cell r="B679" t="str">
            <v>04.3801</v>
          </cell>
          <cell r="C679" t="str">
            <v>Đặt neo xòe 8 hướng (dày 3,2mm)</v>
          </cell>
          <cell r="D679" t="str">
            <v>cái</v>
          </cell>
          <cell r="E679" t="str">
            <v>NX</v>
          </cell>
          <cell r="F679">
            <v>2000</v>
          </cell>
          <cell r="H679" t="e">
            <v>#N/A</v>
          </cell>
          <cell r="I679" t="str">
            <v/>
          </cell>
        </row>
        <row r="680">
          <cell r="A680" t="str">
            <v>LDN0212</v>
          </cell>
          <cell r="B680" t="str">
            <v>04.3801</v>
          </cell>
          <cell r="C680" t="str">
            <v>Đặt đế néo BTCT 200x1200</v>
          </cell>
          <cell r="D680" t="str">
            <v>cái</v>
          </cell>
          <cell r="E680" t="str">
            <v>LD</v>
          </cell>
          <cell r="F680">
            <v>2000</v>
          </cell>
          <cell r="H680" t="e">
            <v>#N/A</v>
          </cell>
          <cell r="I680" t="str">
            <v/>
          </cell>
        </row>
        <row r="681">
          <cell r="A681" t="str">
            <v>LDN0412</v>
          </cell>
          <cell r="B681" t="str">
            <v>04.3801</v>
          </cell>
          <cell r="C681" t="str">
            <v>Đặt đế néo BTCT 400x1200</v>
          </cell>
          <cell r="D681" t="str">
            <v>cái</v>
          </cell>
          <cell r="E681" t="str">
            <v>LD</v>
          </cell>
          <cell r="F681">
            <v>2000</v>
          </cell>
          <cell r="H681" t="e">
            <v>#N/A</v>
          </cell>
          <cell r="I681" t="str">
            <v/>
          </cell>
        </row>
        <row r="682">
          <cell r="A682" t="str">
            <v>LDN0415</v>
          </cell>
          <cell r="B682" t="str">
            <v>04.3802</v>
          </cell>
          <cell r="C682" t="str">
            <v>Đặt đế néo BTCT 400x1500</v>
          </cell>
          <cell r="D682" t="str">
            <v>cái</v>
          </cell>
          <cell r="E682" t="str">
            <v>LD</v>
          </cell>
          <cell r="F682">
            <v>2000</v>
          </cell>
          <cell r="H682" t="e">
            <v>#N/A</v>
          </cell>
          <cell r="I682" t="str">
            <v/>
          </cell>
        </row>
        <row r="683">
          <cell r="A683" t="str">
            <v>LDN0615</v>
          </cell>
          <cell r="B683" t="str">
            <v>04.3802</v>
          </cell>
          <cell r="C683" t="str">
            <v>Đặt đế néo BTCT 600x1500</v>
          </cell>
          <cell r="D683" t="str">
            <v>cái</v>
          </cell>
          <cell r="E683" t="str">
            <v>LD</v>
          </cell>
          <cell r="F683">
            <v>2000</v>
          </cell>
          <cell r="H683" t="e">
            <v>#N/A</v>
          </cell>
          <cell r="I683" t="str">
            <v/>
          </cell>
        </row>
        <row r="684">
          <cell r="A684" t="str">
            <v>LDN4</v>
          </cell>
          <cell r="B684" t="str">
            <v>04.3801</v>
          </cell>
          <cell r="C684" t="str">
            <v>Đặt đế néo BTCT 500x1200</v>
          </cell>
          <cell r="D684" t="str">
            <v>cái</v>
          </cell>
          <cell r="E684" t="str">
            <v>LD</v>
          </cell>
          <cell r="F684">
            <v>2000</v>
          </cell>
          <cell r="H684" t="e">
            <v>#N/A</v>
          </cell>
          <cell r="I684" t="str">
            <v/>
          </cell>
        </row>
        <row r="685">
          <cell r="A685" t="str">
            <v>LDN6</v>
          </cell>
          <cell r="B685" t="str">
            <v>04.3802</v>
          </cell>
          <cell r="C685" t="str">
            <v>Đặt đế néo BTCT 500x1500</v>
          </cell>
          <cell r="D685" t="str">
            <v>cái</v>
          </cell>
          <cell r="E685" t="str">
            <v>LD</v>
          </cell>
          <cell r="F685">
            <v>2000</v>
          </cell>
          <cell r="H685" t="e">
            <v>#N/A</v>
          </cell>
          <cell r="I685" t="str">
            <v/>
          </cell>
        </row>
        <row r="686">
          <cell r="A686" t="str">
            <v>DBT10046</v>
          </cell>
          <cell r="B686" t="str">
            <v>04.3112</v>
          </cell>
          <cell r="C686" t="str">
            <v>Đổ bê tông mác M100 đá 4x6</v>
          </cell>
          <cell r="D686" t="str">
            <v>m3</v>
          </cell>
          <cell r="E686" t="str">
            <v>DB</v>
          </cell>
          <cell r="F686">
            <v>2000</v>
          </cell>
          <cell r="H686">
            <v>0.20399999999999999</v>
          </cell>
          <cell r="I686" t="str">
            <v/>
          </cell>
        </row>
        <row r="687">
          <cell r="A687" t="str">
            <v>DBT15012</v>
          </cell>
          <cell r="B687" t="str">
            <v>04.1203b</v>
          </cell>
          <cell r="C687" t="str">
            <v>Đổ bê tông mác M150 đá 1x2</v>
          </cell>
          <cell r="D687" t="str">
            <v>m3</v>
          </cell>
          <cell r="E687" t="str">
            <v>DB</v>
          </cell>
          <cell r="F687">
            <v>2000</v>
          </cell>
          <cell r="H687">
            <v>0.55000000000000004</v>
          </cell>
          <cell r="I687" t="str">
            <v/>
          </cell>
        </row>
        <row r="688">
          <cell r="A688" t="str">
            <v>DBT20012</v>
          </cell>
          <cell r="B688" t="str">
            <v>04.1203c</v>
          </cell>
          <cell r="C688" t="str">
            <v>Đổ bê tông móng trụ &lt;=250cm-M200 đá 1x2</v>
          </cell>
          <cell r="D688" t="str">
            <v>m3</v>
          </cell>
          <cell r="E688" t="str">
            <v>DB</v>
          </cell>
          <cell r="F688">
            <v>2000</v>
          </cell>
          <cell r="H688">
            <v>0.39</v>
          </cell>
          <cell r="I688" t="str">
            <v/>
          </cell>
        </row>
        <row r="689">
          <cell r="A689" t="str">
            <v>LCT10</v>
          </cell>
          <cell r="B689" t="str">
            <v>04.5101</v>
          </cell>
          <cell r="C689" t="str">
            <v>Gia công và lắp dựng cốt thép D&lt;=10</v>
          </cell>
          <cell r="D689" t="str">
            <v>kg</v>
          </cell>
          <cell r="E689" t="str">
            <v>LC</v>
          </cell>
          <cell r="F689">
            <v>2000</v>
          </cell>
          <cell r="H689">
            <v>0</v>
          </cell>
          <cell r="I689" t="str">
            <v/>
          </cell>
        </row>
        <row r="690">
          <cell r="A690" t="str">
            <v>LCT18</v>
          </cell>
          <cell r="B690" t="str">
            <v>04.1102</v>
          </cell>
          <cell r="C690" t="str">
            <v>Gia công và lắp dựng cốt thép D&lt;=18</v>
          </cell>
          <cell r="D690" t="str">
            <v>kg</v>
          </cell>
          <cell r="E690" t="str">
            <v>LC</v>
          </cell>
          <cell r="F690">
            <v>2000</v>
          </cell>
          <cell r="H690" t="e">
            <v>#N/A</v>
          </cell>
          <cell r="I690" t="str">
            <v/>
          </cell>
        </row>
        <row r="691">
          <cell r="A691" t="str">
            <v>LCT&gt;18</v>
          </cell>
          <cell r="B691" t="str">
            <v>04.1103</v>
          </cell>
          <cell r="C691" t="str">
            <v>Gia công và lắp dựng cốt thép D&gt;18</v>
          </cell>
          <cell r="D691" t="str">
            <v>kg</v>
          </cell>
          <cell r="E691" t="str">
            <v>LC</v>
          </cell>
          <cell r="F691">
            <v>2000</v>
          </cell>
          <cell r="H691" t="e">
            <v>#N/A</v>
          </cell>
          <cell r="I691" t="str">
            <v/>
          </cell>
        </row>
        <row r="692">
          <cell r="A692" t="str">
            <v>LDVANK</v>
          </cell>
          <cell r="B692" t="str">
            <v>04.2001</v>
          </cell>
          <cell r="C692" t="str">
            <v>Gia công và lắp dựng ván khuôn</v>
          </cell>
          <cell r="D692" t="str">
            <v>m2</v>
          </cell>
          <cell r="E692" t="str">
            <v>LD</v>
          </cell>
          <cell r="F692">
            <v>2000</v>
          </cell>
          <cell r="H692">
            <v>8</v>
          </cell>
          <cell r="I692" t="str">
            <v/>
          </cell>
        </row>
        <row r="693">
          <cell r="A693" t="str">
            <v>KDA35</v>
          </cell>
          <cell r="B693" t="str">
            <v>06.6123</v>
          </cell>
          <cell r="C693" t="str">
            <v>Kéo dây nhôm cỡ dây 35mm2</v>
          </cell>
          <cell r="D693" t="str">
            <v>km</v>
          </cell>
          <cell r="E693" t="str">
            <v>KD</v>
          </cell>
          <cell r="F693">
            <v>2000</v>
          </cell>
          <cell r="H693" t="e">
            <v>#N/A</v>
          </cell>
          <cell r="I693" t="str">
            <v/>
          </cell>
        </row>
        <row r="694">
          <cell r="A694" t="str">
            <v>KDA50</v>
          </cell>
          <cell r="B694" t="str">
            <v>06.6124</v>
          </cell>
          <cell r="C694" t="str">
            <v>Kéo dây nhôm cỡ dây 50mm2</v>
          </cell>
          <cell r="D694" t="str">
            <v>km</v>
          </cell>
          <cell r="E694" t="str">
            <v>KD</v>
          </cell>
          <cell r="F694">
            <v>2000</v>
          </cell>
          <cell r="H694" t="e">
            <v>#N/A</v>
          </cell>
          <cell r="I694" t="str">
            <v/>
          </cell>
        </row>
        <row r="695">
          <cell r="A695" t="str">
            <v>KDA70</v>
          </cell>
          <cell r="B695" t="str">
            <v>06.6125</v>
          </cell>
          <cell r="C695" t="str">
            <v>Kéo dây nhôm cỡ dây 70mm2</v>
          </cell>
          <cell r="D695" t="str">
            <v>km</v>
          </cell>
          <cell r="E695" t="str">
            <v>KD</v>
          </cell>
          <cell r="F695">
            <v>2000</v>
          </cell>
          <cell r="H695" t="e">
            <v>#N/A</v>
          </cell>
          <cell r="I695" t="str">
            <v/>
          </cell>
        </row>
        <row r="696">
          <cell r="A696" t="str">
            <v>KDA95</v>
          </cell>
          <cell r="B696" t="str">
            <v>06.6126</v>
          </cell>
          <cell r="C696" t="str">
            <v>Kéo dây nhôm cỡ dây 95mm2</v>
          </cell>
          <cell r="D696" t="str">
            <v>km</v>
          </cell>
          <cell r="E696" t="str">
            <v>KD</v>
          </cell>
          <cell r="F696">
            <v>2000</v>
          </cell>
          <cell r="H696" t="e">
            <v>#N/A</v>
          </cell>
          <cell r="I696" t="str">
            <v/>
          </cell>
        </row>
        <row r="697">
          <cell r="A697" t="str">
            <v>KDA35B</v>
          </cell>
          <cell r="B697" t="str">
            <v>06.6103</v>
          </cell>
          <cell r="C697" t="str">
            <v>Kéo dây nhôm bọc 35mm2</v>
          </cell>
          <cell r="D697" t="str">
            <v>km</v>
          </cell>
          <cell r="E697" t="str">
            <v>KD</v>
          </cell>
          <cell r="F697">
            <v>2000</v>
          </cell>
          <cell r="H697" t="e">
            <v>#N/A</v>
          </cell>
          <cell r="I697" t="str">
            <v/>
          </cell>
        </row>
        <row r="698">
          <cell r="A698" t="str">
            <v>KDA50B</v>
          </cell>
          <cell r="B698" t="str">
            <v>06.6124</v>
          </cell>
          <cell r="C698" t="str">
            <v>Kéo dây nhôm bọc 50mm2</v>
          </cell>
          <cell r="D698" t="str">
            <v>km</v>
          </cell>
          <cell r="E698" t="str">
            <v>KD</v>
          </cell>
          <cell r="F698">
            <v>2000</v>
          </cell>
          <cell r="H698">
            <v>0</v>
          </cell>
          <cell r="I698">
            <v>763518</v>
          </cell>
        </row>
        <row r="699">
          <cell r="A699" t="str">
            <v>KDA70B</v>
          </cell>
          <cell r="B699" t="str">
            <v>06.6105</v>
          </cell>
          <cell r="C699" t="str">
            <v>Kéo dây nhôm bọc 70mm2</v>
          </cell>
          <cell r="D699" t="str">
            <v>km</v>
          </cell>
          <cell r="E699" t="str">
            <v>KD</v>
          </cell>
          <cell r="F699">
            <v>2000</v>
          </cell>
          <cell r="H699">
            <v>0</v>
          </cell>
          <cell r="I699" t="str">
            <v/>
          </cell>
        </row>
        <row r="700">
          <cell r="A700" t="str">
            <v>KDA95B</v>
          </cell>
          <cell r="B700" t="str">
            <v>06.6106</v>
          </cell>
          <cell r="C700" t="str">
            <v>Kéo dây nhôm bọc 95mm2</v>
          </cell>
          <cell r="D700" t="str">
            <v>km</v>
          </cell>
          <cell r="E700" t="str">
            <v>KD</v>
          </cell>
          <cell r="F700">
            <v>2000</v>
          </cell>
          <cell r="H700">
            <v>0</v>
          </cell>
          <cell r="I700" t="str">
            <v/>
          </cell>
        </row>
        <row r="701">
          <cell r="A701" t="str">
            <v>KDA120B</v>
          </cell>
          <cell r="B701" t="str">
            <v>06.6107</v>
          </cell>
          <cell r="C701" t="str">
            <v>Kéo dây nhôm bọc 120mm2</v>
          </cell>
          <cell r="D701" t="str">
            <v>km</v>
          </cell>
          <cell r="E701" t="str">
            <v>KD</v>
          </cell>
          <cell r="F701">
            <v>2000</v>
          </cell>
          <cell r="H701">
            <v>0</v>
          </cell>
          <cell r="I701" t="str">
            <v/>
          </cell>
        </row>
        <row r="702">
          <cell r="A702" t="str">
            <v>KDA150B</v>
          </cell>
          <cell r="B702" t="str">
            <v>06.6108</v>
          </cell>
          <cell r="C702" t="str">
            <v>Kéo dây nhôm bọc 150mm2</v>
          </cell>
          <cell r="D702" t="str">
            <v>km</v>
          </cell>
          <cell r="E702" t="str">
            <v>KD</v>
          </cell>
          <cell r="F702">
            <v>2000</v>
          </cell>
          <cell r="H702">
            <v>0</v>
          </cell>
          <cell r="I702" t="str">
            <v/>
          </cell>
        </row>
        <row r="703">
          <cell r="A703" t="str">
            <v>KDA185B</v>
          </cell>
          <cell r="B703" t="str">
            <v>06.6109</v>
          </cell>
          <cell r="C703" t="str">
            <v>Kéo dây nhôm bọc 185mm2</v>
          </cell>
          <cell r="D703" t="str">
            <v>km</v>
          </cell>
          <cell r="E703" t="str">
            <v>KD</v>
          </cell>
          <cell r="F703">
            <v>2000</v>
          </cell>
          <cell r="H703">
            <v>0</v>
          </cell>
          <cell r="I703">
            <v>204970920</v>
          </cell>
        </row>
        <row r="704">
          <cell r="A704" t="str">
            <v>KDA240B</v>
          </cell>
          <cell r="B704" t="str">
            <v>06.6110</v>
          </cell>
          <cell r="C704" t="str">
            <v>Kéo dây nhôm bọc 240mm2</v>
          </cell>
          <cell r="D704" t="str">
            <v>km</v>
          </cell>
          <cell r="E704" t="str">
            <v>KD</v>
          </cell>
          <cell r="F704">
            <v>2000</v>
          </cell>
          <cell r="H704">
            <v>0</v>
          </cell>
          <cell r="I704" t="str">
            <v/>
          </cell>
        </row>
        <row r="705">
          <cell r="A705" t="str">
            <v>KDAABC150</v>
          </cell>
          <cell r="B705" t="str">
            <v>06.7007</v>
          </cell>
          <cell r="C705" t="str">
            <v>Kéo dây ABC 4x150mm2</v>
          </cell>
          <cell r="D705" t="str">
            <v>km</v>
          </cell>
          <cell r="E705" t="str">
            <v>KD</v>
          </cell>
          <cell r="F705">
            <v>2000</v>
          </cell>
          <cell r="H705">
            <v>0</v>
          </cell>
          <cell r="I705" t="str">
            <v/>
          </cell>
        </row>
        <row r="706">
          <cell r="A706" t="str">
            <v>KDAABC120</v>
          </cell>
          <cell r="B706" t="str">
            <v>06.7007</v>
          </cell>
          <cell r="C706" t="str">
            <v>Kéo dây ABC 4x120mm2</v>
          </cell>
          <cell r="D706" t="str">
            <v>km</v>
          </cell>
          <cell r="E706" t="str">
            <v>KD</v>
          </cell>
          <cell r="F706">
            <v>2000</v>
          </cell>
          <cell r="H706" t="e">
            <v>#N/A</v>
          </cell>
          <cell r="I706" t="str">
            <v/>
          </cell>
        </row>
        <row r="707">
          <cell r="A707" t="str">
            <v>KDAABC95</v>
          </cell>
          <cell r="B707" t="str">
            <v>06.7006</v>
          </cell>
          <cell r="C707" t="str">
            <v>Kéo dây ABC 3x95mm2</v>
          </cell>
          <cell r="D707" t="str">
            <v>km</v>
          </cell>
          <cell r="E707" t="str">
            <v>KD</v>
          </cell>
          <cell r="F707">
            <v>2000</v>
          </cell>
          <cell r="H707">
            <v>0</v>
          </cell>
          <cell r="I707" t="str">
            <v/>
          </cell>
        </row>
        <row r="708">
          <cell r="A708" t="str">
            <v>KDAABC70</v>
          </cell>
          <cell r="B708" t="str">
            <v>06.6505</v>
          </cell>
          <cell r="C708" t="str">
            <v>Kéo dây ABC 4x70mm2</v>
          </cell>
          <cell r="D708" t="str">
            <v>km</v>
          </cell>
          <cell r="E708" t="str">
            <v>KD</v>
          </cell>
          <cell r="F708">
            <v>2000</v>
          </cell>
          <cell r="H708" t="e">
            <v>#N/A</v>
          </cell>
          <cell r="I708" t="str">
            <v/>
          </cell>
        </row>
        <row r="709">
          <cell r="A709" t="str">
            <v>KDAABC50</v>
          </cell>
          <cell r="B709" t="str">
            <v>06.6504</v>
          </cell>
          <cell r="C709" t="str">
            <v>Kéo dây ABC 4x50mm2</v>
          </cell>
          <cell r="D709" t="str">
            <v>km</v>
          </cell>
          <cell r="E709" t="str">
            <v>KD</v>
          </cell>
          <cell r="F709">
            <v>2000</v>
          </cell>
          <cell r="H709">
            <v>0</v>
          </cell>
          <cell r="I709" t="str">
            <v/>
          </cell>
        </row>
        <row r="710">
          <cell r="A710" t="str">
            <v>KDAC35</v>
          </cell>
          <cell r="B710" t="str">
            <v>06.6103</v>
          </cell>
          <cell r="C710" t="str">
            <v>Kéo dây nhôm lõi thép cỡ dây 35mm2</v>
          </cell>
          <cell r="D710" t="str">
            <v>km</v>
          </cell>
          <cell r="E710" t="str">
            <v>KD</v>
          </cell>
          <cell r="F710">
            <v>2000</v>
          </cell>
          <cell r="H710" t="e">
            <v>#N/A</v>
          </cell>
          <cell r="I710" t="str">
            <v/>
          </cell>
        </row>
        <row r="711">
          <cell r="A711" t="str">
            <v>KDAC50</v>
          </cell>
          <cell r="B711" t="str">
            <v>06.6114</v>
          </cell>
          <cell r="C711" t="str">
            <v>Kéo dây nhôm lõi thép cỡ dây 50mm2</v>
          </cell>
          <cell r="D711" t="str">
            <v>km</v>
          </cell>
          <cell r="E711" t="str">
            <v>KD</v>
          </cell>
          <cell r="F711">
            <v>2000</v>
          </cell>
          <cell r="H711">
            <v>0</v>
          </cell>
          <cell r="I711" t="str">
            <v/>
          </cell>
        </row>
        <row r="712">
          <cell r="A712" t="str">
            <v>KDAC70</v>
          </cell>
          <cell r="B712" t="str">
            <v>06.6105</v>
          </cell>
          <cell r="C712" t="str">
            <v>Kéo dây nhôm lõi thép cỡ dây 70mm2</v>
          </cell>
          <cell r="D712" t="str">
            <v>km</v>
          </cell>
          <cell r="E712" t="str">
            <v>KD</v>
          </cell>
          <cell r="F712">
            <v>2000</v>
          </cell>
          <cell r="H712">
            <v>0</v>
          </cell>
          <cell r="I712" t="str">
            <v/>
          </cell>
        </row>
        <row r="713">
          <cell r="A713" t="str">
            <v>KDAC95</v>
          </cell>
          <cell r="B713" t="str">
            <v>06.6106</v>
          </cell>
          <cell r="C713" t="str">
            <v>Kéo dây nhôm lõi thép cỡ dây 95mm2</v>
          </cell>
          <cell r="D713" t="str">
            <v>km</v>
          </cell>
          <cell r="E713" t="str">
            <v>KD</v>
          </cell>
          <cell r="F713">
            <v>2000</v>
          </cell>
          <cell r="H713">
            <v>0</v>
          </cell>
          <cell r="I713" t="str">
            <v/>
          </cell>
        </row>
        <row r="714">
          <cell r="A714" t="str">
            <v>KDAC120</v>
          </cell>
          <cell r="B714" t="str">
            <v>06.6107</v>
          </cell>
          <cell r="C714" t="str">
            <v>Kéo dây nhôm lõi thép cỡ dây 120mm2</v>
          </cell>
          <cell r="D714" t="str">
            <v>km</v>
          </cell>
          <cell r="E714" t="str">
            <v>KD</v>
          </cell>
          <cell r="F714">
            <v>2000</v>
          </cell>
          <cell r="H714">
            <v>0</v>
          </cell>
          <cell r="I714">
            <v>51806812</v>
          </cell>
        </row>
        <row r="715">
          <cell r="A715" t="str">
            <v>KDAC150</v>
          </cell>
          <cell r="B715" t="str">
            <v>06.6108</v>
          </cell>
          <cell r="C715" t="str">
            <v>Kéo dây nhôm lõi thép cỡ dây 150mm2</v>
          </cell>
          <cell r="D715" t="str">
            <v>km</v>
          </cell>
          <cell r="E715" t="str">
            <v>KD</v>
          </cell>
          <cell r="F715">
            <v>2000</v>
          </cell>
          <cell r="H715">
            <v>0</v>
          </cell>
          <cell r="I715" t="str">
            <v/>
          </cell>
        </row>
        <row r="716">
          <cell r="A716" t="str">
            <v>KDACXV50</v>
          </cell>
          <cell r="B716" t="str">
            <v>06.6114</v>
          </cell>
          <cell r="C716" t="str">
            <v>Kéo dây nhôm bọc cỡ dây 50mm2</v>
          </cell>
          <cell r="D716" t="str">
            <v>km</v>
          </cell>
          <cell r="E716" t="str">
            <v>KD</v>
          </cell>
          <cell r="F716">
            <v>2000</v>
          </cell>
          <cell r="H716">
            <v>0</v>
          </cell>
          <cell r="I716" t="str">
            <v/>
          </cell>
        </row>
        <row r="717">
          <cell r="A717" t="str">
            <v>KDACXV150</v>
          </cell>
          <cell r="B717" t="str">
            <v>06.6108</v>
          </cell>
          <cell r="C717" t="str">
            <v>Kéo dây nhôm lõi thép bọc XLPE cỡ dây 150mm2</v>
          </cell>
          <cell r="D717" t="str">
            <v>km</v>
          </cell>
          <cell r="E717" t="str">
            <v>KD</v>
          </cell>
          <cell r="F717">
            <v>2000</v>
          </cell>
          <cell r="H717" t="e">
            <v>#N/A</v>
          </cell>
          <cell r="I717" t="str">
            <v/>
          </cell>
        </row>
        <row r="718">
          <cell r="A718" t="str">
            <v>KDAC185</v>
          </cell>
          <cell r="B718" t="str">
            <v>06.6109</v>
          </cell>
          <cell r="C718" t="str">
            <v>Kéo dây nhôm lõi thép cỡ dây 185mm2</v>
          </cell>
          <cell r="D718" t="str">
            <v>km</v>
          </cell>
          <cell r="E718" t="str">
            <v>KD</v>
          </cell>
          <cell r="F718">
            <v>2000</v>
          </cell>
          <cell r="H718">
            <v>0</v>
          </cell>
          <cell r="I718" t="str">
            <v/>
          </cell>
        </row>
        <row r="719">
          <cell r="A719" t="str">
            <v>KDAC240</v>
          </cell>
          <cell r="B719" t="str">
            <v>06.6110</v>
          </cell>
          <cell r="C719" t="str">
            <v>Kéo dây nhôm lõi thép cỡ dây 240mm2</v>
          </cell>
          <cell r="D719" t="str">
            <v>km</v>
          </cell>
          <cell r="E719" t="str">
            <v>KD</v>
          </cell>
          <cell r="F719">
            <v>2000</v>
          </cell>
          <cell r="H719">
            <v>0</v>
          </cell>
          <cell r="I719" t="str">
            <v/>
          </cell>
        </row>
        <row r="720">
          <cell r="A720" t="str">
            <v>KDM22</v>
          </cell>
          <cell r="B720" t="str">
            <v>06.6142</v>
          </cell>
          <cell r="C720" t="str">
            <v>Kéo dây đồng trần 22mm2</v>
          </cell>
          <cell r="D720" t="str">
            <v>km</v>
          </cell>
          <cell r="E720" t="str">
            <v>KD</v>
          </cell>
          <cell r="F720">
            <v>2000</v>
          </cell>
          <cell r="H720" t="e">
            <v>#N/A</v>
          </cell>
          <cell r="I720" t="str">
            <v/>
          </cell>
        </row>
        <row r="721">
          <cell r="A721" t="str">
            <v>KDM25</v>
          </cell>
          <cell r="B721" t="str">
            <v>06.6142</v>
          </cell>
          <cell r="C721" t="str">
            <v>Kéo dây đồng trần 25mm2</v>
          </cell>
          <cell r="D721" t="str">
            <v>km</v>
          </cell>
          <cell r="E721" t="str">
            <v>KD</v>
          </cell>
          <cell r="F721">
            <v>2000</v>
          </cell>
          <cell r="H721">
            <v>0</v>
          </cell>
          <cell r="I721" t="str">
            <v/>
          </cell>
        </row>
        <row r="722">
          <cell r="A722" t="str">
            <v>KDM35</v>
          </cell>
          <cell r="B722" t="str">
            <v>06.6143</v>
          </cell>
          <cell r="C722" t="str">
            <v>Kéo dây đồng trần 35mm2</v>
          </cell>
          <cell r="D722" t="str">
            <v>km</v>
          </cell>
          <cell r="E722" t="str">
            <v>KD</v>
          </cell>
          <cell r="F722">
            <v>2000</v>
          </cell>
          <cell r="H722" t="e">
            <v>#N/A</v>
          </cell>
          <cell r="I722" t="str">
            <v/>
          </cell>
        </row>
        <row r="723">
          <cell r="A723" t="str">
            <v>KDM48</v>
          </cell>
          <cell r="B723" t="str">
            <v>06.6144</v>
          </cell>
          <cell r="C723" t="str">
            <v>Kéo dây đồng trần 48mm2</v>
          </cell>
          <cell r="D723" t="str">
            <v>km</v>
          </cell>
          <cell r="E723" t="str">
            <v>KD</v>
          </cell>
          <cell r="F723">
            <v>2000</v>
          </cell>
          <cell r="H723" t="e">
            <v>#N/A</v>
          </cell>
          <cell r="I723" t="str">
            <v/>
          </cell>
        </row>
        <row r="724">
          <cell r="A724" t="str">
            <v>KDM50</v>
          </cell>
          <cell r="B724" t="str">
            <v>06.6144</v>
          </cell>
          <cell r="C724" t="str">
            <v>Kéo dây đồng trần 50mm2</v>
          </cell>
          <cell r="D724" t="str">
            <v>km</v>
          </cell>
          <cell r="E724" t="str">
            <v>KD</v>
          </cell>
          <cell r="F724">
            <v>2000</v>
          </cell>
          <cell r="H724" t="e">
            <v>#N/A</v>
          </cell>
          <cell r="I724" t="str">
            <v/>
          </cell>
        </row>
        <row r="725">
          <cell r="A725" t="str">
            <v>KDM70</v>
          </cell>
          <cell r="B725" t="str">
            <v>06.6145</v>
          </cell>
          <cell r="C725" t="str">
            <v>Kéo dây đồng trần 70mm2</v>
          </cell>
          <cell r="D725" t="str">
            <v>km</v>
          </cell>
          <cell r="E725" t="str">
            <v>KD</v>
          </cell>
          <cell r="F725">
            <v>2000</v>
          </cell>
          <cell r="H725" t="e">
            <v>#N/A</v>
          </cell>
          <cell r="I725" t="str">
            <v/>
          </cell>
        </row>
        <row r="726">
          <cell r="A726" t="str">
            <v>KDM95</v>
          </cell>
          <cell r="B726" t="str">
            <v>06.6146</v>
          </cell>
          <cell r="C726" t="str">
            <v>Kéo dây đồng trần 95mm2</v>
          </cell>
          <cell r="D726" t="str">
            <v>km</v>
          </cell>
          <cell r="E726" t="str">
            <v>KD</v>
          </cell>
          <cell r="F726">
            <v>2000</v>
          </cell>
          <cell r="H726" t="e">
            <v>#N/A</v>
          </cell>
          <cell r="I726" t="str">
            <v/>
          </cell>
        </row>
        <row r="727">
          <cell r="A727" t="str">
            <v>KDM25B</v>
          </cell>
          <cell r="B727" t="str">
            <v>06.6142</v>
          </cell>
          <cell r="C727" t="str">
            <v>Kéo dây đồng bọc 25mm2</v>
          </cell>
          <cell r="D727" t="str">
            <v>km</v>
          </cell>
          <cell r="E727" t="str">
            <v>KD</v>
          </cell>
          <cell r="F727">
            <v>2000</v>
          </cell>
          <cell r="H727">
            <v>0</v>
          </cell>
          <cell r="I727" t="str">
            <v/>
          </cell>
        </row>
        <row r="728">
          <cell r="A728" t="str">
            <v>KDM50B</v>
          </cell>
          <cell r="B728" t="str">
            <v>06.6144</v>
          </cell>
          <cell r="C728" t="str">
            <v>Kéo dây đồng bọc 50mm3</v>
          </cell>
          <cell r="D728" t="str">
            <v>km</v>
          </cell>
          <cell r="E728" t="str">
            <v>KD</v>
          </cell>
          <cell r="F728">
            <v>2000</v>
          </cell>
          <cell r="H728">
            <v>0</v>
          </cell>
          <cell r="I728" t="str">
            <v/>
          </cell>
        </row>
        <row r="729">
          <cell r="A729" t="str">
            <v>KDM95B</v>
          </cell>
          <cell r="B729" t="str">
            <v>06.6146</v>
          </cell>
          <cell r="C729" t="str">
            <v>Kéo dây đồng bọc 95mm2</v>
          </cell>
          <cell r="D729" t="str">
            <v>km</v>
          </cell>
          <cell r="E729" t="str">
            <v>KD</v>
          </cell>
          <cell r="F729">
            <v>2000</v>
          </cell>
          <cell r="H729" t="e">
            <v>#N/A</v>
          </cell>
          <cell r="I729" t="str">
            <v/>
          </cell>
        </row>
        <row r="730">
          <cell r="A730" t="str">
            <v>KDQG1</v>
          </cell>
          <cell r="B730" t="str">
            <v>06.5071</v>
          </cell>
          <cell r="C730" t="str">
            <v>Kéo dây qua vị trí bẻ góc dây &lt;=50mm2</v>
          </cell>
          <cell r="D730" t="str">
            <v>vị trí</v>
          </cell>
          <cell r="E730" t="str">
            <v>KD</v>
          </cell>
          <cell r="F730">
            <v>2000</v>
          </cell>
          <cell r="H730" t="e">
            <v>#N/A</v>
          </cell>
          <cell r="I730" t="str">
            <v/>
          </cell>
        </row>
        <row r="731">
          <cell r="A731" t="str">
            <v>KDQG2</v>
          </cell>
          <cell r="B731" t="str">
            <v>06.5072</v>
          </cell>
          <cell r="C731" t="str">
            <v xml:space="preserve">Kéo dây qua vị trí bẻ góc dây </v>
          </cell>
          <cell r="D731" t="str">
            <v>vị trí</v>
          </cell>
          <cell r="E731" t="str">
            <v>KD</v>
          </cell>
          <cell r="F731">
            <v>2000</v>
          </cell>
          <cell r="H731">
            <v>0</v>
          </cell>
          <cell r="I731" t="str">
            <v/>
          </cell>
        </row>
        <row r="732">
          <cell r="A732" t="str">
            <v>KDQS</v>
          </cell>
          <cell r="B732" t="str">
            <v>06.5082</v>
          </cell>
          <cell r="C732" t="str">
            <v>Kéo dây qua sông ( S&lt;=300)</v>
          </cell>
          <cell r="D732" t="str">
            <v>vị trí</v>
          </cell>
          <cell r="E732" t="str">
            <v>KD</v>
          </cell>
          <cell r="F732">
            <v>2000</v>
          </cell>
          <cell r="H732">
            <v>0</v>
          </cell>
          <cell r="I732" t="str">
            <v/>
          </cell>
        </row>
        <row r="733">
          <cell r="A733" t="str">
            <v>KDQMR</v>
          </cell>
          <cell r="B733" t="str">
            <v>06.5082</v>
          </cell>
          <cell r="C733" t="str">
            <v>Kéo dây qua mương rạch</v>
          </cell>
          <cell r="D733" t="str">
            <v>vị trí</v>
          </cell>
          <cell r="E733" t="str">
            <v>KD</v>
          </cell>
          <cell r="F733">
            <v>2000</v>
          </cell>
          <cell r="H733" t="e">
            <v>#N/A</v>
          </cell>
          <cell r="I733" t="str">
            <v/>
          </cell>
        </row>
        <row r="734">
          <cell r="A734" t="str">
            <v>KDQD</v>
          </cell>
          <cell r="B734" t="str">
            <v>06.5051</v>
          </cell>
          <cell r="C734" t="str">
            <v>Kéo dây vượt đường ( dây &lt;=50mm2)</v>
          </cell>
          <cell r="D734" t="str">
            <v>vị trí</v>
          </cell>
          <cell r="E734" t="str">
            <v>KD</v>
          </cell>
          <cell r="F734">
            <v>2000</v>
          </cell>
          <cell r="H734" t="e">
            <v>#N/A</v>
          </cell>
          <cell r="I734" t="str">
            <v/>
          </cell>
        </row>
        <row r="735">
          <cell r="A735" t="str">
            <v>KDQD1</v>
          </cell>
          <cell r="B735" t="str">
            <v>06.5052</v>
          </cell>
          <cell r="C735" t="str">
            <v>Kéo dây vượt đường (dây &lt;=95mm2)</v>
          </cell>
          <cell r="D735" t="str">
            <v>vị trí</v>
          </cell>
          <cell r="E735" t="str">
            <v>KD</v>
          </cell>
          <cell r="F735">
            <v>2000</v>
          </cell>
          <cell r="H735" t="e">
            <v>#N/A</v>
          </cell>
          <cell r="I735" t="str">
            <v/>
          </cell>
        </row>
        <row r="736">
          <cell r="A736" t="str">
            <v>LSTK100</v>
          </cell>
          <cell r="B736" t="str">
            <v>07.2204</v>
          </cell>
          <cell r="C736" t="str">
            <v>Lắp ống sắt bảo vệ cáp d&lt;100mm</v>
          </cell>
          <cell r="D736" t="str">
            <v>mét</v>
          </cell>
          <cell r="E736" t="str">
            <v>LS</v>
          </cell>
          <cell r="F736">
            <v>2000</v>
          </cell>
          <cell r="H736" t="e">
            <v>#N/A</v>
          </cell>
          <cell r="I736" t="str">
            <v/>
          </cell>
        </row>
        <row r="737">
          <cell r="A737" t="str">
            <v>LSTK70</v>
          </cell>
          <cell r="B737" t="str">
            <v>07.2203</v>
          </cell>
          <cell r="C737" t="str">
            <v>Lắp ống sắt bảo vệ cáp d&lt;70mm</v>
          </cell>
          <cell r="D737" t="str">
            <v>mét</v>
          </cell>
          <cell r="E737" t="str">
            <v>LS</v>
          </cell>
          <cell r="F737">
            <v>2000</v>
          </cell>
          <cell r="H737" t="e">
            <v>#N/A</v>
          </cell>
          <cell r="I737" t="str">
            <v/>
          </cell>
        </row>
        <row r="738">
          <cell r="A738" t="str">
            <v>LSTK50</v>
          </cell>
          <cell r="B738" t="str">
            <v>07.2202</v>
          </cell>
          <cell r="C738" t="str">
            <v>Lắp ống sắt bảo vệ cáp d&lt;50mm</v>
          </cell>
          <cell r="D738" t="str">
            <v>mét</v>
          </cell>
          <cell r="E738" t="str">
            <v>LS</v>
          </cell>
          <cell r="F738">
            <v>2000</v>
          </cell>
          <cell r="H738" t="e">
            <v>#N/A</v>
          </cell>
          <cell r="I738" t="str">
            <v/>
          </cell>
        </row>
        <row r="739">
          <cell r="A739" t="str">
            <v>LSTK120d</v>
          </cell>
          <cell r="B739" t="str">
            <v>07.2301</v>
          </cell>
          <cell r="C739" t="str">
            <v>Lắp ống sắt bảo vệ cáp qua đường d&lt;120mm</v>
          </cell>
          <cell r="D739" t="str">
            <v>mét</v>
          </cell>
          <cell r="E739" t="str">
            <v>LS</v>
          </cell>
          <cell r="F739">
            <v>2000</v>
          </cell>
          <cell r="H739" t="e">
            <v>#N/A</v>
          </cell>
          <cell r="I739" t="str">
            <v/>
          </cell>
        </row>
        <row r="740">
          <cell r="A740" t="str">
            <v>LSTK220d</v>
          </cell>
          <cell r="B740" t="str">
            <v>07.2302</v>
          </cell>
          <cell r="C740" t="str">
            <v>Lắp ống sắt bảo vệ cáp qua đường d&lt;220mm</v>
          </cell>
          <cell r="D740" t="str">
            <v>mét</v>
          </cell>
          <cell r="E740" t="str">
            <v>LS</v>
          </cell>
          <cell r="F740">
            <v>2000</v>
          </cell>
          <cell r="H740" t="e">
            <v>#N/A</v>
          </cell>
          <cell r="I740" t="str">
            <v/>
          </cell>
        </row>
        <row r="741">
          <cell r="A741" t="str">
            <v>LPVC42CL</v>
          </cell>
          <cell r="B741" t="str">
            <v>07,2403</v>
          </cell>
          <cell r="C741" t="str">
            <v>Lắp ống nhựa PVC D42</v>
          </cell>
          <cell r="D741" t="str">
            <v>mét</v>
          </cell>
          <cell r="E741" t="str">
            <v>LP</v>
          </cell>
          <cell r="F741">
            <v>2000</v>
          </cell>
          <cell r="H741" t="e">
            <v>#N/A</v>
          </cell>
          <cell r="I741" t="str">
            <v/>
          </cell>
        </row>
        <row r="742">
          <cell r="A742" t="str">
            <v>LPVC60CL</v>
          </cell>
          <cell r="B742" t="str">
            <v>07,2404</v>
          </cell>
          <cell r="C742" t="str">
            <v>Lắp ống nhựa PVC D60</v>
          </cell>
          <cell r="D742" t="str">
            <v>mét</v>
          </cell>
          <cell r="E742" t="str">
            <v>LP</v>
          </cell>
          <cell r="F742">
            <v>2000</v>
          </cell>
          <cell r="H742" t="e">
            <v>#N/A</v>
          </cell>
          <cell r="I742" t="str">
            <v/>
          </cell>
        </row>
        <row r="743">
          <cell r="A743" t="str">
            <v>LPVC90CL</v>
          </cell>
          <cell r="B743" t="str">
            <v>07.2415</v>
          </cell>
          <cell r="C743" t="str">
            <v>Lắp ống nhựa PVC D90</v>
          </cell>
          <cell r="D743" t="str">
            <v>mét</v>
          </cell>
          <cell r="E743" t="str">
            <v>LP</v>
          </cell>
          <cell r="F743">
            <v>2000</v>
          </cell>
          <cell r="H743" t="str">
            <v>mét</v>
          </cell>
          <cell r="I743" t="str">
            <v/>
          </cell>
        </row>
        <row r="744">
          <cell r="A744" t="str">
            <v>LPVC114CL</v>
          </cell>
          <cell r="B744" t="str">
            <v>07,2407</v>
          </cell>
          <cell r="C744" t="str">
            <v>Lắp ống nhựa PVC D114</v>
          </cell>
          <cell r="D744" t="str">
            <v>mét</v>
          </cell>
          <cell r="E744" t="str">
            <v>LP</v>
          </cell>
          <cell r="F744">
            <v>2000</v>
          </cell>
          <cell r="H744" t="str">
            <v>mét</v>
          </cell>
          <cell r="I744" t="str">
            <v/>
          </cell>
        </row>
        <row r="745">
          <cell r="A745" t="str">
            <v>LPVC140CL</v>
          </cell>
          <cell r="B745" t="str">
            <v>07,2403</v>
          </cell>
          <cell r="C745" t="str">
            <v>Lắp ống nhựa PVC D140</v>
          </cell>
          <cell r="D745" t="str">
            <v>mét</v>
          </cell>
          <cell r="E745" t="str">
            <v>LP</v>
          </cell>
          <cell r="F745">
            <v>2000</v>
          </cell>
          <cell r="H745" t="e">
            <v>#N/A</v>
          </cell>
          <cell r="I745" t="str">
            <v/>
          </cell>
        </row>
        <row r="746">
          <cell r="A746" t="str">
            <v>LPVC</v>
          </cell>
          <cell r="B746" t="str">
            <v>04.8103</v>
          </cell>
          <cell r="C746" t="str">
            <v xml:space="preserve">Lắp ống PVC </v>
          </cell>
          <cell r="D746" t="str">
            <v>mét</v>
          </cell>
          <cell r="E746" t="str">
            <v>LP</v>
          </cell>
          <cell r="F746">
            <v>2000</v>
          </cell>
          <cell r="H746" t="e">
            <v>#N/A</v>
          </cell>
          <cell r="I746" t="str">
            <v/>
          </cell>
        </row>
        <row r="747">
          <cell r="A747" t="str">
            <v>KCN1kg</v>
          </cell>
          <cell r="B747" t="str">
            <v>07.3401</v>
          </cell>
          <cell r="C747" t="str">
            <v>Lắp cáp trong ống bảo vệ loại &lt;=1kg</v>
          </cell>
          <cell r="D747" t="str">
            <v>mét</v>
          </cell>
          <cell r="E747" t="str">
            <v>KC</v>
          </cell>
          <cell r="F747">
            <v>2000</v>
          </cell>
          <cell r="H747" t="e">
            <v>#N/A</v>
          </cell>
          <cell r="I747" t="str">
            <v/>
          </cell>
        </row>
        <row r="748">
          <cell r="A748" t="str">
            <v>KCN2kg</v>
          </cell>
          <cell r="B748" t="str">
            <v>07.3402</v>
          </cell>
          <cell r="C748" t="str">
            <v>Lắp cáp trong ống bảo vệ loại &lt;=2kg</v>
          </cell>
          <cell r="D748" t="str">
            <v>mét</v>
          </cell>
          <cell r="E748" t="str">
            <v>KC</v>
          </cell>
          <cell r="F748">
            <v>2000</v>
          </cell>
          <cell r="H748" t="e">
            <v>#N/A</v>
          </cell>
          <cell r="I748" t="str">
            <v/>
          </cell>
        </row>
        <row r="749">
          <cell r="A749" t="str">
            <v>KCN3kg</v>
          </cell>
          <cell r="B749" t="str">
            <v>07.3403</v>
          </cell>
          <cell r="C749" t="str">
            <v>Lắp cáp trong ống bảo vệ loại &lt;=3kg</v>
          </cell>
          <cell r="D749" t="str">
            <v>mét</v>
          </cell>
          <cell r="E749" t="str">
            <v>KC</v>
          </cell>
          <cell r="F749">
            <v>2000</v>
          </cell>
          <cell r="H749">
            <v>0</v>
          </cell>
          <cell r="I749" t="str">
            <v/>
          </cell>
        </row>
        <row r="750">
          <cell r="A750" t="str">
            <v>KCN4kg</v>
          </cell>
          <cell r="B750" t="str">
            <v>07.3404</v>
          </cell>
          <cell r="C750" t="str">
            <v>Lắp cáp trong ống bảo vệ loại &lt;=4.5kg</v>
          </cell>
          <cell r="D750" t="str">
            <v>mét</v>
          </cell>
          <cell r="E750" t="str">
            <v>KC</v>
          </cell>
          <cell r="F750">
            <v>2000</v>
          </cell>
          <cell r="H750">
            <v>0</v>
          </cell>
          <cell r="I750" t="str">
            <v/>
          </cell>
        </row>
        <row r="751">
          <cell r="A751" t="str">
            <v>KCN6kg</v>
          </cell>
          <cell r="B751" t="str">
            <v>07.3405</v>
          </cell>
          <cell r="C751" t="str">
            <v>Lắp cáp trong ống bảo vệ loại &lt;=6kg</v>
          </cell>
          <cell r="D751" t="str">
            <v>mét</v>
          </cell>
          <cell r="E751" t="str">
            <v>KC</v>
          </cell>
          <cell r="F751">
            <v>2000</v>
          </cell>
          <cell r="H751" t="str">
            <v>mét</v>
          </cell>
          <cell r="I751" t="str">
            <v/>
          </cell>
        </row>
        <row r="752">
          <cell r="A752" t="str">
            <v>KCN7kg</v>
          </cell>
          <cell r="B752" t="str">
            <v>07.3406</v>
          </cell>
          <cell r="C752" t="str">
            <v>Lắp cáp trong ống bảo vệ loại &lt;=7.5kg</v>
          </cell>
          <cell r="D752" t="str">
            <v>mét</v>
          </cell>
          <cell r="E752" t="str">
            <v>KC</v>
          </cell>
          <cell r="F752">
            <v>2000</v>
          </cell>
          <cell r="H752" t="e">
            <v>#N/A</v>
          </cell>
          <cell r="I752" t="str">
            <v/>
          </cell>
        </row>
        <row r="753">
          <cell r="A753" t="str">
            <v>KCN9kg</v>
          </cell>
          <cell r="B753" t="str">
            <v>07.3407</v>
          </cell>
          <cell r="C753" t="str">
            <v>Lắp cáp trong ống bảo vệ loại &lt;=9kg</v>
          </cell>
          <cell r="D753" t="str">
            <v>mét</v>
          </cell>
          <cell r="E753" t="str">
            <v>KC</v>
          </cell>
          <cell r="F753">
            <v>2000</v>
          </cell>
          <cell r="H753" t="e">
            <v>#N/A</v>
          </cell>
          <cell r="I753" t="str">
            <v/>
          </cell>
        </row>
        <row r="754">
          <cell r="A754" t="str">
            <v>KCN10kg</v>
          </cell>
          <cell r="B754" t="str">
            <v>07.3408</v>
          </cell>
          <cell r="C754" t="str">
            <v>Lắp cáp trong ống bảo vệ loại &lt;=10.5kg</v>
          </cell>
          <cell r="D754" t="str">
            <v>mét</v>
          </cell>
          <cell r="E754" t="str">
            <v>KC</v>
          </cell>
          <cell r="F754">
            <v>2000</v>
          </cell>
          <cell r="H754" t="e">
            <v>#N/A</v>
          </cell>
          <cell r="I754" t="str">
            <v/>
          </cell>
        </row>
        <row r="755">
          <cell r="A755" t="str">
            <v>KCN12kg</v>
          </cell>
          <cell r="B755" t="str">
            <v>07.3409</v>
          </cell>
          <cell r="C755" t="str">
            <v>Lắp cáp trong ống bảo vệ loại &lt;=12kg</v>
          </cell>
          <cell r="D755" t="str">
            <v>mét</v>
          </cell>
          <cell r="E755" t="str">
            <v>KC</v>
          </cell>
          <cell r="F755">
            <v>2000</v>
          </cell>
          <cell r="H755" t="e">
            <v>#N/A</v>
          </cell>
          <cell r="I755" t="str">
            <v/>
          </cell>
        </row>
        <row r="756">
          <cell r="A756" t="str">
            <v>KCNT1kg</v>
          </cell>
          <cell r="B756" t="str">
            <v>03.1401</v>
          </cell>
          <cell r="C756" t="str">
            <v>Lắp cáp trong ống bảo vệ trong TBA loại &lt;=1kg</v>
          </cell>
          <cell r="D756" t="str">
            <v>mét</v>
          </cell>
          <cell r="E756" t="str">
            <v>KC</v>
          </cell>
          <cell r="F756">
            <v>2000</v>
          </cell>
          <cell r="H756" t="e">
            <v>#N/A</v>
          </cell>
          <cell r="I756" t="str">
            <v/>
          </cell>
        </row>
        <row r="757">
          <cell r="A757" t="str">
            <v>KCNT2kg</v>
          </cell>
          <cell r="B757" t="str">
            <v>03.1402</v>
          </cell>
          <cell r="C757" t="str">
            <v>Lắp cáp trong ống bảo vệ trong TBA loại &lt;=2kg</v>
          </cell>
          <cell r="D757" t="str">
            <v>mét</v>
          </cell>
          <cell r="E757" t="str">
            <v>KC</v>
          </cell>
          <cell r="F757">
            <v>2000</v>
          </cell>
          <cell r="H757" t="str">
            <v>mét</v>
          </cell>
          <cell r="I757" t="str">
            <v/>
          </cell>
        </row>
        <row r="758">
          <cell r="A758" t="str">
            <v>KCNT3kg</v>
          </cell>
          <cell r="B758" t="str">
            <v>03.1403</v>
          </cell>
          <cell r="C758" t="str">
            <v>Lắp cáp trong ống bảo vệ trong TBA loại &lt;=3kg</v>
          </cell>
          <cell r="D758" t="str">
            <v>mét</v>
          </cell>
          <cell r="E758" t="str">
            <v>KC</v>
          </cell>
          <cell r="F758">
            <v>2000</v>
          </cell>
          <cell r="H758" t="e">
            <v>#N/A</v>
          </cell>
          <cell r="I758" t="str">
            <v/>
          </cell>
        </row>
        <row r="759">
          <cell r="A759" t="str">
            <v>KCNT4kg</v>
          </cell>
          <cell r="B759" t="str">
            <v>03.1404</v>
          </cell>
          <cell r="C759" t="str">
            <v>Lắp cáp trong ống bảo vệ trong TBA loại &lt;=4.5kg</v>
          </cell>
          <cell r="D759" t="str">
            <v>mét</v>
          </cell>
          <cell r="E759" t="str">
            <v>KC</v>
          </cell>
          <cell r="F759">
            <v>2000</v>
          </cell>
          <cell r="H759" t="e">
            <v>#N/A</v>
          </cell>
          <cell r="I759" t="str">
            <v/>
          </cell>
        </row>
        <row r="760">
          <cell r="A760" t="str">
            <v>KCNT6kg</v>
          </cell>
          <cell r="B760" t="str">
            <v>03.1405</v>
          </cell>
          <cell r="C760" t="str">
            <v>Lắp cáp trong ống bảo vệ trong TBA loại &lt;=6kg</v>
          </cell>
          <cell r="D760" t="str">
            <v>mét</v>
          </cell>
          <cell r="E760" t="str">
            <v>KC</v>
          </cell>
          <cell r="F760">
            <v>2000</v>
          </cell>
          <cell r="H760" t="str">
            <v>mét</v>
          </cell>
          <cell r="I760" t="str">
            <v/>
          </cell>
        </row>
        <row r="761">
          <cell r="A761" t="str">
            <v>KCNT7kg</v>
          </cell>
          <cell r="B761" t="str">
            <v>03.1406</v>
          </cell>
          <cell r="C761" t="str">
            <v>Lắp cáp trong ống bảo vệ trong TBA loại &lt;=7.5kg</v>
          </cell>
          <cell r="D761" t="str">
            <v>mét</v>
          </cell>
          <cell r="E761" t="str">
            <v>KC</v>
          </cell>
          <cell r="F761">
            <v>2000</v>
          </cell>
          <cell r="H761" t="e">
            <v>#N/A</v>
          </cell>
          <cell r="I761" t="str">
            <v/>
          </cell>
        </row>
        <row r="762">
          <cell r="A762" t="str">
            <v>KCNT9kg</v>
          </cell>
          <cell r="B762" t="str">
            <v>03.1407</v>
          </cell>
          <cell r="C762" t="str">
            <v>Lắp cáp trong ống bảo vệ trong TBA loại &lt;=9kg</v>
          </cell>
          <cell r="D762" t="str">
            <v>mét</v>
          </cell>
          <cell r="E762" t="str">
            <v>KC</v>
          </cell>
          <cell r="F762">
            <v>2000</v>
          </cell>
          <cell r="H762" t="e">
            <v>#N/A</v>
          </cell>
          <cell r="I762" t="str">
            <v/>
          </cell>
        </row>
        <row r="763">
          <cell r="A763" t="str">
            <v>LSD</v>
          </cell>
          <cell r="B763" t="str">
            <v>06.1115</v>
          </cell>
          <cell r="C763" t="str">
            <v>Lắp sứ đứng 24KV</v>
          </cell>
          <cell r="D763" t="str">
            <v>bộ</v>
          </cell>
          <cell r="E763" t="str">
            <v>LS</v>
          </cell>
          <cell r="F763">
            <v>2000</v>
          </cell>
          <cell r="H763">
            <v>0</v>
          </cell>
          <cell r="I763" t="str">
            <v/>
          </cell>
        </row>
        <row r="764">
          <cell r="A764" t="str">
            <v>LSD_T</v>
          </cell>
          <cell r="B764" t="str">
            <v>06.1115</v>
          </cell>
          <cell r="C764" t="str">
            <v>Tháo sứ đứng 24KV</v>
          </cell>
          <cell r="D764" t="str">
            <v>bộ</v>
          </cell>
          <cell r="E764" t="str">
            <v>LS</v>
          </cell>
          <cell r="F764">
            <v>2000</v>
          </cell>
          <cell r="H764">
            <v>0</v>
          </cell>
          <cell r="I764" t="str">
            <v/>
          </cell>
        </row>
        <row r="765">
          <cell r="A765" t="str">
            <v>lsd35</v>
          </cell>
          <cell r="B765" t="str">
            <v>06.1116</v>
          </cell>
          <cell r="C765" t="str">
            <v>Lắp sứ đứng 35KV</v>
          </cell>
          <cell r="D765" t="str">
            <v>bộ</v>
          </cell>
          <cell r="E765" t="str">
            <v>ls</v>
          </cell>
          <cell r="F765">
            <v>2000</v>
          </cell>
          <cell r="H765" t="e">
            <v>#N/A</v>
          </cell>
          <cell r="I765" t="str">
            <v/>
          </cell>
        </row>
        <row r="766">
          <cell r="A766" t="str">
            <v>LCHSD</v>
          </cell>
          <cell r="B766" t="str">
            <v>06.1410</v>
          </cell>
          <cell r="C766" t="str">
            <v>Lắp chuỗi sứ đỡ 2 bát/chuỗi</v>
          </cell>
          <cell r="D766" t="str">
            <v>chuỗi</v>
          </cell>
          <cell r="E766" t="str">
            <v>LC</v>
          </cell>
          <cell r="F766">
            <v>2000</v>
          </cell>
          <cell r="H766">
            <v>0</v>
          </cell>
          <cell r="I766" t="str">
            <v/>
          </cell>
        </row>
        <row r="767">
          <cell r="A767" t="str">
            <v>LCHSN</v>
          </cell>
          <cell r="B767" t="str">
            <v>06.1511</v>
          </cell>
          <cell r="C767" t="str">
            <v>Lắp chuỗi sứ néo 2 bát/chuỗi</v>
          </cell>
          <cell r="D767" t="str">
            <v>chuỗi</v>
          </cell>
          <cell r="E767" t="str">
            <v>LC</v>
          </cell>
          <cell r="F767">
            <v>2000</v>
          </cell>
          <cell r="H767">
            <v>0</v>
          </cell>
          <cell r="I767" t="str">
            <v/>
          </cell>
        </row>
        <row r="768">
          <cell r="A768" t="str">
            <v>LCHSNply</v>
          </cell>
          <cell r="B768" t="str">
            <v>06.2201</v>
          </cell>
          <cell r="C768" t="str">
            <v>Lắp chuỗi sứ néo Polymer</v>
          </cell>
          <cell r="D768" t="str">
            <v>chuỗi</v>
          </cell>
          <cell r="E768" t="str">
            <v>LC</v>
          </cell>
          <cell r="F768">
            <v>2000</v>
          </cell>
          <cell r="H768">
            <v>0</v>
          </cell>
          <cell r="I768">
            <v>10834500</v>
          </cell>
        </row>
        <row r="769">
          <cell r="A769" t="str">
            <v>LCHSN3</v>
          </cell>
          <cell r="B769" t="str">
            <v>06.1521</v>
          </cell>
          <cell r="C769" t="str">
            <v>Lắp chuỗi sứ néo 3 bát/chuỗi</v>
          </cell>
          <cell r="D769" t="str">
            <v>chuỗi</v>
          </cell>
          <cell r="E769" t="str">
            <v>LC</v>
          </cell>
          <cell r="F769">
            <v>2000</v>
          </cell>
          <cell r="H769" t="e">
            <v>#N/A</v>
          </cell>
          <cell r="I769" t="str">
            <v/>
          </cell>
        </row>
        <row r="770">
          <cell r="A770" t="str">
            <v>LSOC</v>
          </cell>
          <cell r="B770" t="str">
            <v>06.1211</v>
          </cell>
          <cell r="C770" t="str">
            <v>Lắp rack sứ + sứ ống chỉ</v>
          </cell>
          <cell r="D770" t="str">
            <v>bộ</v>
          </cell>
          <cell r="E770" t="str">
            <v>LS</v>
          </cell>
          <cell r="F770">
            <v>2000</v>
          </cell>
          <cell r="H770">
            <v>0</v>
          </cell>
          <cell r="I770">
            <v>4189100</v>
          </cell>
        </row>
        <row r="771">
          <cell r="A771" t="str">
            <v>LR2</v>
          </cell>
          <cell r="B771" t="str">
            <v>06.1213</v>
          </cell>
          <cell r="C771" t="str">
            <v>Lắp rack 2 sứ + sứ ống chỉ</v>
          </cell>
          <cell r="D771" t="str">
            <v>bộ</v>
          </cell>
          <cell r="E771" t="str">
            <v>LR</v>
          </cell>
          <cell r="F771">
            <v>2000</v>
          </cell>
          <cell r="H771">
            <v>0</v>
          </cell>
          <cell r="I771" t="str">
            <v/>
          </cell>
        </row>
        <row r="772">
          <cell r="A772" t="str">
            <v>LR3</v>
          </cell>
          <cell r="B772" t="str">
            <v>06.1214</v>
          </cell>
          <cell r="C772" t="str">
            <v>Lắp rack 3 sứ + sứ ống chỉ</v>
          </cell>
          <cell r="D772" t="str">
            <v>bộ</v>
          </cell>
          <cell r="E772" t="str">
            <v>LR</v>
          </cell>
          <cell r="F772">
            <v>2000</v>
          </cell>
          <cell r="H772">
            <v>0</v>
          </cell>
          <cell r="I772" t="str">
            <v/>
          </cell>
        </row>
        <row r="773">
          <cell r="A773" t="str">
            <v>LR4</v>
          </cell>
          <cell r="B773" t="str">
            <v>06.1215</v>
          </cell>
          <cell r="C773" t="str">
            <v>Lắp rack 4 sứ + sứ ống chỉ</v>
          </cell>
          <cell r="D773" t="str">
            <v>bộ</v>
          </cell>
          <cell r="E773" t="str">
            <v>LR</v>
          </cell>
          <cell r="F773">
            <v>2000</v>
          </cell>
          <cell r="H773">
            <v>0</v>
          </cell>
          <cell r="I773" t="str">
            <v/>
          </cell>
        </row>
        <row r="774">
          <cell r="A774" t="str">
            <v>LTRUHL-I</v>
          </cell>
          <cell r="B774" t="str">
            <v>HL16</v>
          </cell>
          <cell r="C774" t="str">
            <v xml:space="preserve">Dựng trụ đỡ đường dây 3 pha </v>
          </cell>
          <cell r="D774" t="str">
            <v>trụ</v>
          </cell>
          <cell r="E774" t="str">
            <v>LT</v>
          </cell>
          <cell r="F774">
            <v>2000</v>
          </cell>
          <cell r="H774" t="e">
            <v>#N/A</v>
          </cell>
          <cell r="I774" t="str">
            <v/>
          </cell>
        </row>
        <row r="775">
          <cell r="A775" t="str">
            <v>LSDHL-DX</v>
          </cell>
          <cell r="B775" t="str">
            <v>HL02</v>
          </cell>
          <cell r="C775" t="str">
            <v>Lắp sứ đứng đường dây 3 pha xà đối xứng</v>
          </cell>
          <cell r="D775" t="str">
            <v>bộ</v>
          </cell>
          <cell r="E775" t="str">
            <v>LS</v>
          </cell>
          <cell r="F775">
            <v>2000</v>
          </cell>
          <cell r="H775">
            <v>0</v>
          </cell>
          <cell r="I775" t="str">
            <v/>
          </cell>
        </row>
        <row r="776">
          <cell r="A776" t="str">
            <v>LCHSNplyHL</v>
          </cell>
          <cell r="B776" t="str">
            <v>HL05</v>
          </cell>
          <cell r="C776" t="str">
            <v>Lắp chuỗi sứ néo Polymer đường dây 3 pha</v>
          </cell>
          <cell r="D776" t="str">
            <v>bộ</v>
          </cell>
          <cell r="E776" t="str">
            <v>LC</v>
          </cell>
          <cell r="F776">
            <v>2000</v>
          </cell>
          <cell r="H776">
            <v>0</v>
          </cell>
          <cell r="I776" t="str">
            <v/>
          </cell>
        </row>
        <row r="777">
          <cell r="A777" t="str">
            <v>DN CL</v>
          </cell>
          <cell r="B777" t="str">
            <v>HL07</v>
          </cell>
          <cell r="C777" t="str">
            <v>Đấu cò lèo đường dây 3 pha</v>
          </cell>
          <cell r="D777" t="str">
            <v>cò</v>
          </cell>
          <cell r="E777" t="str">
            <v>DN</v>
          </cell>
          <cell r="F777">
            <v>2000</v>
          </cell>
          <cell r="H777">
            <v>0</v>
          </cell>
          <cell r="I777" t="str">
            <v/>
          </cell>
        </row>
        <row r="778">
          <cell r="A778" t="str">
            <v>LXHL</v>
          </cell>
          <cell r="B778" t="str">
            <v>HL13</v>
          </cell>
          <cell r="C778" t="str">
            <v>Lắp xà</v>
          </cell>
          <cell r="D778" t="str">
            <v>bộ</v>
          </cell>
          <cell r="E778" t="str">
            <v>LX</v>
          </cell>
          <cell r="F778">
            <v>2000</v>
          </cell>
          <cell r="H778">
            <v>0</v>
          </cell>
          <cell r="I778" t="str">
            <v/>
          </cell>
        </row>
        <row r="779">
          <cell r="A779" t="str">
            <v>LSDHL-V</v>
          </cell>
          <cell r="B779" t="str">
            <v>HL03</v>
          </cell>
          <cell r="C779" t="str">
            <v>Lắp sứ đứng đường dây 3 pha xà vectical</v>
          </cell>
          <cell r="D779" t="str">
            <v>bộ</v>
          </cell>
          <cell r="E779" t="str">
            <v>LS</v>
          </cell>
          <cell r="F779">
            <v>2000</v>
          </cell>
          <cell r="H779">
            <v>0</v>
          </cell>
          <cell r="I779" t="str">
            <v/>
          </cell>
        </row>
        <row r="780">
          <cell r="A780" t="str">
            <v>LFCOHL</v>
          </cell>
          <cell r="B780" t="str">
            <v>HL09</v>
          </cell>
          <cell r="C780" t="str">
            <v>Lắp FCO, LBFCO đường dây 3 pha</v>
          </cell>
          <cell r="D780" t="str">
            <v>bộ</v>
          </cell>
          <cell r="E780" t="str">
            <v>LF</v>
          </cell>
          <cell r="F780">
            <v>2000</v>
          </cell>
          <cell r="H780">
            <v>0</v>
          </cell>
          <cell r="I780" t="str">
            <v/>
          </cell>
        </row>
        <row r="781">
          <cell r="A781" t="str">
            <v>LLAHL</v>
          </cell>
          <cell r="B781" t="str">
            <v>HL09</v>
          </cell>
          <cell r="C781" t="str">
            <v>Lắp LA</v>
          </cell>
          <cell r="D781" t="str">
            <v>cái</v>
          </cell>
          <cell r="E781" t="str">
            <v>LL</v>
          </cell>
          <cell r="F781">
            <v>2000</v>
          </cell>
          <cell r="H781">
            <v>0</v>
          </cell>
          <cell r="I781" t="str">
            <v/>
          </cell>
        </row>
        <row r="782">
          <cell r="A782" t="str">
            <v>LBNH</v>
          </cell>
          <cell r="B782" t="str">
            <v>06.2070</v>
          </cell>
          <cell r="C782" t="str">
            <v>Sơn biển số- bảng nguy hiểm</v>
          </cell>
          <cell r="D782" t="str">
            <v>cái</v>
          </cell>
          <cell r="E782" t="str">
            <v>LB</v>
          </cell>
          <cell r="F782">
            <v>2000</v>
          </cell>
          <cell r="H782">
            <v>0</v>
          </cell>
          <cell r="I782" t="str">
            <v/>
          </cell>
        </row>
        <row r="783">
          <cell r="A783" t="str">
            <v>LcapdongTB95</v>
          </cell>
          <cell r="B783" t="str">
            <v>04.4201</v>
          </cell>
          <cell r="C783" t="str">
            <v>Lắp cáp đồng xuống thiết bị D ≤ 95mm2</v>
          </cell>
          <cell r="D783" t="str">
            <v>m</v>
          </cell>
          <cell r="E783" t="str">
            <v>Lc</v>
          </cell>
          <cell r="F783">
            <v>2000</v>
          </cell>
          <cell r="H783" t="str">
            <v>m</v>
          </cell>
          <cell r="I783" t="str">
            <v/>
          </cell>
        </row>
        <row r="784">
          <cell r="A784" t="str">
            <v>LcapdongTB150</v>
          </cell>
          <cell r="B784" t="str">
            <v>04.4202</v>
          </cell>
          <cell r="C784" t="str">
            <v>Lắp cáp đồng xuống thiết bị D ≤ 150mm2</v>
          </cell>
          <cell r="D784" t="str">
            <v>m</v>
          </cell>
          <cell r="E784" t="str">
            <v>Lc</v>
          </cell>
          <cell r="F784">
            <v>2000</v>
          </cell>
          <cell r="H784" t="str">
            <v>m</v>
          </cell>
          <cell r="I784" t="str">
            <v/>
          </cell>
        </row>
        <row r="785">
          <cell r="A785" t="str">
            <v>LcapdongTB240</v>
          </cell>
          <cell r="B785" t="str">
            <v>04.4203</v>
          </cell>
          <cell r="C785" t="str">
            <v>Lắp cáp đồng xuống thiết bị D &gt; 150mm2</v>
          </cell>
          <cell r="D785" t="str">
            <v>m</v>
          </cell>
          <cell r="E785" t="str">
            <v>Lc</v>
          </cell>
          <cell r="F785">
            <v>2000</v>
          </cell>
          <cell r="H785" t="str">
            <v>m</v>
          </cell>
          <cell r="I785" t="str">
            <v/>
          </cell>
        </row>
        <row r="786">
          <cell r="A786" t="str">
            <v>LFCO</v>
          </cell>
          <cell r="B786" t="str">
            <v>02.3505</v>
          </cell>
          <cell r="C786" t="str">
            <v>Lắp FCO 24KV</v>
          </cell>
          <cell r="D786" t="str">
            <v>cái</v>
          </cell>
          <cell r="E786" t="str">
            <v>LF</v>
          </cell>
          <cell r="F786">
            <v>2000</v>
          </cell>
          <cell r="H786">
            <v>0</v>
          </cell>
          <cell r="I786" t="str">
            <v/>
          </cell>
        </row>
        <row r="787">
          <cell r="A787" t="str">
            <v>LLBFCO</v>
          </cell>
          <cell r="B787" t="str">
            <v>02.3505</v>
          </cell>
          <cell r="C787" t="str">
            <v>Lắp LBFCO 24KV</v>
          </cell>
          <cell r="D787" t="str">
            <v>cái</v>
          </cell>
          <cell r="E787" t="str">
            <v>LL</v>
          </cell>
          <cell r="F787">
            <v>2000</v>
          </cell>
          <cell r="H787" t="e">
            <v>#N/A</v>
          </cell>
          <cell r="I787" t="str">
            <v/>
          </cell>
        </row>
        <row r="788">
          <cell r="A788" t="str">
            <v>LGFCO</v>
          </cell>
          <cell r="B788" t="str">
            <v>06.2110</v>
          </cell>
          <cell r="C788" t="str">
            <v>Lắp giá đỡ FCO</v>
          </cell>
          <cell r="D788" t="str">
            <v>bộ</v>
          </cell>
          <cell r="E788" t="str">
            <v>LG</v>
          </cell>
          <cell r="F788">
            <v>2000</v>
          </cell>
          <cell r="H788">
            <v>0</v>
          </cell>
          <cell r="I788" t="str">
            <v/>
          </cell>
        </row>
        <row r="789">
          <cell r="A789" t="str">
            <v>PT</v>
          </cell>
          <cell r="B789" t="str">
            <v>01.1112</v>
          </cell>
          <cell r="C789" t="str">
            <v>Phát tuyến</v>
          </cell>
          <cell r="D789" t="str">
            <v>m2</v>
          </cell>
          <cell r="E789" t="str">
            <v>PT</v>
          </cell>
          <cell r="F789">
            <v>2000</v>
          </cell>
          <cell r="H789" t="e">
            <v>#N/A</v>
          </cell>
          <cell r="I789" t="str">
            <v/>
          </cell>
        </row>
        <row r="790">
          <cell r="A790" t="str">
            <v>PHABETONG</v>
          </cell>
          <cell r="B790" t="str">
            <v>07.1113</v>
          </cell>
          <cell r="C790" t="str">
            <v>Phá đường nhựa bằng thủ công</v>
          </cell>
          <cell r="D790" t="str">
            <v>m2</v>
          </cell>
          <cell r="E790" t="str">
            <v>PH</v>
          </cell>
          <cell r="F790">
            <v>2000</v>
          </cell>
          <cell r="H790" t="e">
            <v>#N/A</v>
          </cell>
          <cell r="I790" t="str">
            <v/>
          </cell>
        </row>
        <row r="791">
          <cell r="A791" t="str">
            <v>TR15</v>
          </cell>
          <cell r="B791" t="str">
            <v>01.1161</v>
          </cell>
          <cell r="C791" t="str">
            <v>Máy biến áp 8,6(12,7)/0,22- 0,44kV  15kVA</v>
          </cell>
          <cell r="D791" t="str">
            <v>máy</v>
          </cell>
          <cell r="E791" t="str">
            <v>TR</v>
          </cell>
          <cell r="F791">
            <v>1</v>
          </cell>
          <cell r="G791" t="str">
            <v>x</v>
          </cell>
          <cell r="H791" t="e">
            <v>#N/A</v>
          </cell>
          <cell r="I791" t="str">
            <v/>
          </cell>
        </row>
        <row r="792">
          <cell r="A792" t="str">
            <v>TR25</v>
          </cell>
          <cell r="B792" t="str">
            <v>01.1161</v>
          </cell>
          <cell r="C792" t="str">
            <v>Máy biến áp 8,6(12,7)/0,22- 0,44kV  25kVA</v>
          </cell>
          <cell r="D792" t="str">
            <v>máy</v>
          </cell>
          <cell r="E792" t="str">
            <v>TR</v>
          </cell>
          <cell r="F792">
            <v>1</v>
          </cell>
          <cell r="G792" t="str">
            <v>x</v>
          </cell>
          <cell r="H792" t="e">
            <v>#N/A</v>
          </cell>
          <cell r="I792" t="str">
            <v/>
          </cell>
        </row>
        <row r="793">
          <cell r="A793" t="str">
            <v>TR37</v>
          </cell>
          <cell r="B793" t="str">
            <v>01.1162</v>
          </cell>
          <cell r="C793" t="str">
            <v>Máy biến áp 8,6(12,7)/0,22-0,44kV- 37,5kVA</v>
          </cell>
          <cell r="D793" t="str">
            <v>máy</v>
          </cell>
          <cell r="E793" t="str">
            <v>TR</v>
          </cell>
          <cell r="F793">
            <v>1</v>
          </cell>
          <cell r="G793" t="str">
            <v>x</v>
          </cell>
          <cell r="H793" t="str">
            <v>máy</v>
          </cell>
          <cell r="I793" t="str">
            <v/>
          </cell>
        </row>
        <row r="794">
          <cell r="A794" t="str">
            <v>TR50</v>
          </cell>
          <cell r="B794" t="str">
            <v>01.1162</v>
          </cell>
          <cell r="C794" t="str">
            <v>Máy biến áp 8,6(12,7)/0,22-0,44kV- 50kVA</v>
          </cell>
          <cell r="D794" t="str">
            <v>máy</v>
          </cell>
          <cell r="E794" t="str">
            <v>TR</v>
          </cell>
          <cell r="F794">
            <v>1</v>
          </cell>
          <cell r="G794" t="str">
            <v>x</v>
          </cell>
          <cell r="H794" t="e">
            <v>#N/A</v>
          </cell>
          <cell r="I794" t="str">
            <v/>
          </cell>
        </row>
        <row r="795">
          <cell r="A795" t="str">
            <v>TR75</v>
          </cell>
          <cell r="B795" t="str">
            <v>01.1163</v>
          </cell>
          <cell r="C795" t="str">
            <v>Máy biến áp 8,6(12,7)/0,22-0,44kV- 75kVA</v>
          </cell>
          <cell r="D795" t="str">
            <v>máy</v>
          </cell>
          <cell r="E795" t="str">
            <v>TR</v>
          </cell>
          <cell r="F795">
            <v>1</v>
          </cell>
          <cell r="G795" t="str">
            <v>x</v>
          </cell>
          <cell r="H795" t="e">
            <v>#N/A</v>
          </cell>
          <cell r="I795" t="str">
            <v/>
          </cell>
        </row>
        <row r="796">
          <cell r="A796" t="str">
            <v>T100</v>
          </cell>
          <cell r="B796" t="str">
            <v>01.1164</v>
          </cell>
          <cell r="C796" t="str">
            <v>Máy biến áp 8,6(12,7)/0,22-0,44kV- 100kVA</v>
          </cell>
          <cell r="D796" t="str">
            <v>máy</v>
          </cell>
          <cell r="E796" t="str">
            <v>T1</v>
          </cell>
          <cell r="F796">
            <v>1</v>
          </cell>
          <cell r="G796" t="str">
            <v>x</v>
          </cell>
          <cell r="H796" t="e">
            <v>#N/A</v>
          </cell>
          <cell r="I796" t="str">
            <v/>
          </cell>
        </row>
        <row r="797">
          <cell r="A797" t="str">
            <v>TR151</v>
          </cell>
          <cell r="B797" t="str">
            <v>01.1161</v>
          </cell>
          <cell r="C797" t="str">
            <v>Máy biến áp 12,7/0,22-0,44kV  15kVA</v>
          </cell>
          <cell r="D797" t="str">
            <v>máy</v>
          </cell>
          <cell r="E797" t="str">
            <v>TR</v>
          </cell>
          <cell r="F797">
            <v>1</v>
          </cell>
          <cell r="G797" t="str">
            <v>x</v>
          </cell>
          <cell r="H797" t="str">
            <v>máy</v>
          </cell>
          <cell r="I797" t="str">
            <v/>
          </cell>
        </row>
        <row r="798">
          <cell r="A798" t="str">
            <v>TR251</v>
          </cell>
          <cell r="B798" t="str">
            <v>01.1161</v>
          </cell>
          <cell r="C798" t="str">
            <v>Máy biến áp 12,7/0,22-0,44kV  25kVA</v>
          </cell>
          <cell r="D798" t="str">
            <v>máy</v>
          </cell>
          <cell r="E798" t="str">
            <v>TR</v>
          </cell>
          <cell r="F798">
            <v>1</v>
          </cell>
          <cell r="G798" t="str">
            <v>x</v>
          </cell>
          <cell r="H798" t="str">
            <v>máy</v>
          </cell>
          <cell r="I798" t="str">
            <v/>
          </cell>
        </row>
        <row r="799">
          <cell r="A799" t="str">
            <v>TR371</v>
          </cell>
          <cell r="B799" t="str">
            <v>01.1412</v>
          </cell>
          <cell r="C799" t="str">
            <v>Máy biến áp 12,7/0,22-0,44kV  37,5kVA</v>
          </cell>
          <cell r="D799" t="str">
            <v>máy</v>
          </cell>
          <cell r="E799" t="str">
            <v>TR</v>
          </cell>
          <cell r="F799">
            <v>1</v>
          </cell>
          <cell r="G799" t="str">
            <v>x</v>
          </cell>
          <cell r="H799" t="str">
            <v>máy</v>
          </cell>
          <cell r="I799" t="str">
            <v/>
          </cell>
        </row>
        <row r="800">
          <cell r="A800" t="str">
            <v>TR501</v>
          </cell>
          <cell r="B800" t="str">
            <v>01.1162</v>
          </cell>
          <cell r="C800" t="str">
            <v>Máy biến áp 12,7/0,22-0,44kV  50kVA</v>
          </cell>
          <cell r="D800" t="str">
            <v>máy</v>
          </cell>
          <cell r="E800" t="str">
            <v>TR</v>
          </cell>
          <cell r="F800">
            <v>1</v>
          </cell>
          <cell r="G800" t="str">
            <v>x</v>
          </cell>
          <cell r="H800" t="str">
            <v>máy</v>
          </cell>
          <cell r="I800" t="str">
            <v/>
          </cell>
        </row>
        <row r="801">
          <cell r="A801" t="str">
            <v>TR751</v>
          </cell>
          <cell r="B801" t="str">
            <v>01.1163</v>
          </cell>
          <cell r="C801" t="str">
            <v>Máy biến áp 12,7/0,23-0,46kV  75kVA</v>
          </cell>
          <cell r="D801" t="str">
            <v>máy</v>
          </cell>
          <cell r="E801" t="str">
            <v>TR</v>
          </cell>
          <cell r="F801">
            <v>1</v>
          </cell>
          <cell r="G801" t="str">
            <v>x</v>
          </cell>
          <cell r="H801" t="str">
            <v>máy</v>
          </cell>
          <cell r="I801" t="str">
            <v/>
          </cell>
        </row>
        <row r="802">
          <cell r="A802" t="str">
            <v>T1001</v>
          </cell>
          <cell r="B802" t="str">
            <v>01.1164</v>
          </cell>
          <cell r="C802" t="str">
            <v>Máy biến áp 12,7/0,22-0,44kV  100kVA</v>
          </cell>
          <cell r="D802" t="str">
            <v>máy</v>
          </cell>
          <cell r="E802" t="str">
            <v>T1</v>
          </cell>
          <cell r="F802">
            <v>1</v>
          </cell>
          <cell r="G802" t="str">
            <v>x</v>
          </cell>
          <cell r="H802" t="e">
            <v>#N/A</v>
          </cell>
          <cell r="I802" t="str">
            <v/>
          </cell>
        </row>
        <row r="803">
          <cell r="A803" t="str">
            <v>TR100</v>
          </cell>
          <cell r="B803" t="str">
            <v>01.1153</v>
          </cell>
          <cell r="C803" t="str">
            <v>Máy biến áp 15(22)/0,4kV- 100kVA</v>
          </cell>
          <cell r="D803" t="str">
            <v>máy</v>
          </cell>
          <cell r="E803" t="str">
            <v>TR</v>
          </cell>
          <cell r="F803">
            <v>1</v>
          </cell>
          <cell r="G803" t="str">
            <v>x</v>
          </cell>
          <cell r="H803" t="e">
            <v>#N/A</v>
          </cell>
          <cell r="I803" t="str">
            <v/>
          </cell>
        </row>
        <row r="804">
          <cell r="A804" t="str">
            <v>TR160</v>
          </cell>
          <cell r="B804" t="str">
            <v>01.1154</v>
          </cell>
          <cell r="C804" t="str">
            <v>Máy biến áp 15(22)/0,4kV- 160kVA</v>
          </cell>
          <cell r="D804" t="str">
            <v>máy</v>
          </cell>
          <cell r="E804" t="str">
            <v>TR</v>
          </cell>
          <cell r="F804">
            <v>1</v>
          </cell>
          <cell r="G804" t="str">
            <v>x</v>
          </cell>
          <cell r="H804" t="e">
            <v>#N/A</v>
          </cell>
          <cell r="I804" t="str">
            <v/>
          </cell>
        </row>
        <row r="805">
          <cell r="A805" t="str">
            <v>TR180</v>
          </cell>
          <cell r="B805" t="str">
            <v>01.1154</v>
          </cell>
          <cell r="C805" t="str">
            <v>Máy biến áp 15(22)/0,4kV- 180kVA</v>
          </cell>
          <cell r="D805" t="str">
            <v>máy</v>
          </cell>
          <cell r="E805" t="str">
            <v>TR</v>
          </cell>
          <cell r="F805">
            <v>1</v>
          </cell>
          <cell r="G805" t="str">
            <v>x</v>
          </cell>
          <cell r="H805" t="e">
            <v>#N/A</v>
          </cell>
          <cell r="I805" t="str">
            <v/>
          </cell>
        </row>
        <row r="806">
          <cell r="A806" t="str">
            <v>TR250</v>
          </cell>
          <cell r="B806" t="str">
            <v>01.1155</v>
          </cell>
          <cell r="C806" t="str">
            <v>Máy biến áp 15(22)/0,4kV- 250kVA</v>
          </cell>
          <cell r="D806" t="str">
            <v>máy</v>
          </cell>
          <cell r="E806" t="str">
            <v>TR</v>
          </cell>
          <cell r="F806">
            <v>1</v>
          </cell>
          <cell r="G806" t="str">
            <v>x</v>
          </cell>
          <cell r="H806" t="e">
            <v>#N/A</v>
          </cell>
          <cell r="I806" t="str">
            <v/>
          </cell>
        </row>
        <row r="807">
          <cell r="A807" t="str">
            <v>TR320</v>
          </cell>
          <cell r="B807" t="str">
            <v>01.1155</v>
          </cell>
          <cell r="C807" t="str">
            <v>Máy biến áp 15(22)/0,4kV- 320kVA</v>
          </cell>
          <cell r="D807" t="str">
            <v>máy</v>
          </cell>
          <cell r="E807" t="str">
            <v>TR</v>
          </cell>
          <cell r="F807">
            <v>1</v>
          </cell>
          <cell r="G807" t="str">
            <v>x</v>
          </cell>
          <cell r="H807" t="e">
            <v>#N/A</v>
          </cell>
          <cell r="I807" t="str">
            <v/>
          </cell>
        </row>
        <row r="808">
          <cell r="A808" t="str">
            <v>TR400</v>
          </cell>
          <cell r="B808" t="str">
            <v>01.1155</v>
          </cell>
          <cell r="C808" t="str">
            <v>Máy biến áp 15(22)/0,4kV- 400kVA</v>
          </cell>
          <cell r="D808" t="str">
            <v>máy</v>
          </cell>
          <cell r="E808" t="str">
            <v>TR</v>
          </cell>
          <cell r="F808">
            <v>1</v>
          </cell>
          <cell r="G808" t="str">
            <v>x</v>
          </cell>
          <cell r="H808" t="e">
            <v>#N/A</v>
          </cell>
          <cell r="I808" t="str">
            <v/>
          </cell>
        </row>
        <row r="809">
          <cell r="A809" t="str">
            <v>TR560</v>
          </cell>
          <cell r="B809" t="str">
            <v>01.1156</v>
          </cell>
          <cell r="C809" t="str">
            <v>Máy biến áp 15(22)/0,4kV- 560kVA</v>
          </cell>
          <cell r="D809" t="str">
            <v>máy</v>
          </cell>
          <cell r="E809" t="str">
            <v>TR</v>
          </cell>
          <cell r="F809">
            <v>1</v>
          </cell>
          <cell r="G809" t="str">
            <v>x</v>
          </cell>
          <cell r="H809" t="e">
            <v>#N/A</v>
          </cell>
          <cell r="I809" t="str">
            <v/>
          </cell>
        </row>
        <row r="810">
          <cell r="A810" t="str">
            <v>TR630</v>
          </cell>
          <cell r="B810" t="str">
            <v>01.1156</v>
          </cell>
          <cell r="C810" t="str">
            <v>Máy biến áp 15(22)/0,4kV- 630kVA</v>
          </cell>
          <cell r="D810" t="str">
            <v>máy</v>
          </cell>
          <cell r="E810" t="str">
            <v>TR</v>
          </cell>
          <cell r="F810">
            <v>1</v>
          </cell>
          <cell r="G810" t="str">
            <v>x</v>
          </cell>
          <cell r="H810" t="e">
            <v>#N/A</v>
          </cell>
          <cell r="I810" t="str">
            <v/>
          </cell>
        </row>
        <row r="811">
          <cell r="A811" t="str">
            <v>TR750</v>
          </cell>
          <cell r="B811" t="str">
            <v>01.1157</v>
          </cell>
          <cell r="C811" t="str">
            <v>Máy biến áp 15(22)/0,4kV- 750kVA</v>
          </cell>
          <cell r="D811" t="str">
            <v>máy</v>
          </cell>
          <cell r="E811" t="str">
            <v>TR</v>
          </cell>
          <cell r="F811">
            <v>1</v>
          </cell>
          <cell r="G811" t="str">
            <v>x</v>
          </cell>
          <cell r="H811" t="e">
            <v>#N/A</v>
          </cell>
          <cell r="I811" t="str">
            <v/>
          </cell>
        </row>
        <row r="812">
          <cell r="A812" t="str">
            <v>TR1000</v>
          </cell>
          <cell r="B812" t="str">
            <v>01.1157</v>
          </cell>
          <cell r="C812" t="str">
            <v>Máy biến áp 15(22)/0,4kV- 1000kVA</v>
          </cell>
          <cell r="D812" t="str">
            <v>máy</v>
          </cell>
          <cell r="E812" t="str">
            <v>TR</v>
          </cell>
          <cell r="F812">
            <v>1</v>
          </cell>
          <cell r="G812" t="str">
            <v>x</v>
          </cell>
          <cell r="H812" t="e">
            <v>#N/A</v>
          </cell>
          <cell r="I812" t="str">
            <v/>
          </cell>
        </row>
        <row r="813">
          <cell r="A813" t="str">
            <v>TR1250</v>
          </cell>
          <cell r="B813" t="str">
            <v>01.1157</v>
          </cell>
          <cell r="C813" t="str">
            <v>Máy biến áp 15(22)/0,4kV- 1250kVA</v>
          </cell>
          <cell r="D813" t="str">
            <v>máy</v>
          </cell>
          <cell r="E813" t="str">
            <v>TR</v>
          </cell>
          <cell r="F813">
            <v>1</v>
          </cell>
          <cell r="G813" t="str">
            <v>x</v>
          </cell>
          <cell r="H813" t="e">
            <v>#N/A</v>
          </cell>
          <cell r="I813" t="str">
            <v/>
          </cell>
        </row>
        <row r="814">
          <cell r="A814" t="str">
            <v>TR1500</v>
          </cell>
          <cell r="B814" t="str">
            <v>01.1157</v>
          </cell>
          <cell r="C814" t="str">
            <v>Máy biến áp 15(22)/0,4kV- 1500kVA</v>
          </cell>
          <cell r="D814" t="str">
            <v>máy</v>
          </cell>
          <cell r="E814" t="str">
            <v>TR</v>
          </cell>
          <cell r="F814">
            <v>1</v>
          </cell>
          <cell r="G814" t="str">
            <v>x</v>
          </cell>
          <cell r="H814" t="e">
            <v>#N/A</v>
          </cell>
          <cell r="I814" t="str">
            <v/>
          </cell>
        </row>
        <row r="815">
          <cell r="A815" t="str">
            <v>TR1600</v>
          </cell>
          <cell r="B815" t="str">
            <v>01.1157</v>
          </cell>
          <cell r="C815" t="str">
            <v>Máy biến áp 15(22)/0,4kV- 1600kVA</v>
          </cell>
          <cell r="D815" t="str">
            <v>máy</v>
          </cell>
          <cell r="E815" t="str">
            <v>TR</v>
          </cell>
          <cell r="F815">
            <v>1</v>
          </cell>
          <cell r="G815" t="str">
            <v>x</v>
          </cell>
          <cell r="H815" t="e">
            <v>#N/A</v>
          </cell>
          <cell r="I815" t="str">
            <v/>
          </cell>
        </row>
        <row r="816">
          <cell r="A816" t="str">
            <v>TR2000</v>
          </cell>
          <cell r="B816" t="str">
            <v>01.1157</v>
          </cell>
          <cell r="C816" t="str">
            <v>Máy biến áp 15(22)/0,4kV- 2000kVA</v>
          </cell>
          <cell r="D816" t="str">
            <v>máy</v>
          </cell>
          <cell r="E816" t="str">
            <v>TR</v>
          </cell>
          <cell r="F816">
            <v>1</v>
          </cell>
          <cell r="G816" t="str">
            <v>x</v>
          </cell>
          <cell r="H816" t="e">
            <v>#N/A</v>
          </cell>
          <cell r="I816" t="str">
            <v/>
          </cell>
        </row>
        <row r="817">
          <cell r="A817" t="str">
            <v>TR2500</v>
          </cell>
          <cell r="B817" t="str">
            <v>01.1157</v>
          </cell>
          <cell r="C817" t="str">
            <v>Máy biến áp 15(22)/0,4kV- 2500kVA</v>
          </cell>
          <cell r="D817" t="str">
            <v>máy</v>
          </cell>
          <cell r="E817" t="str">
            <v>TR</v>
          </cell>
          <cell r="F817">
            <v>1</v>
          </cell>
          <cell r="G817" t="str">
            <v>x</v>
          </cell>
          <cell r="H817" t="e">
            <v>#N/A</v>
          </cell>
          <cell r="I817" t="str">
            <v/>
          </cell>
        </row>
        <row r="818">
          <cell r="A818" t="str">
            <v>TR3000</v>
          </cell>
          <cell r="B818" t="str">
            <v>01.1157</v>
          </cell>
          <cell r="C818" t="str">
            <v>Máy biến áp 15(22)/0,4kV- 3000kVA</v>
          </cell>
          <cell r="D818" t="str">
            <v>máy</v>
          </cell>
          <cell r="E818" t="str">
            <v>TR</v>
          </cell>
          <cell r="F818">
            <v>1</v>
          </cell>
          <cell r="G818" t="str">
            <v>x</v>
          </cell>
          <cell r="H818" t="e">
            <v>#N/A</v>
          </cell>
          <cell r="I818" t="str">
            <v/>
          </cell>
        </row>
        <row r="819">
          <cell r="A819" t="str">
            <v>TR4000</v>
          </cell>
          <cell r="B819" t="str">
            <v>01.1157</v>
          </cell>
          <cell r="C819" t="str">
            <v>Máy biến áp 15(22)/0,4kV- 4000kVA</v>
          </cell>
          <cell r="D819" t="str">
            <v>máy</v>
          </cell>
          <cell r="E819" t="str">
            <v>TR</v>
          </cell>
          <cell r="F819">
            <v>1</v>
          </cell>
          <cell r="G819" t="str">
            <v>x</v>
          </cell>
          <cell r="H819" t="e">
            <v>#N/A</v>
          </cell>
          <cell r="I819" t="str">
            <v/>
          </cell>
        </row>
        <row r="820">
          <cell r="A820" t="str">
            <v>TR1001</v>
          </cell>
          <cell r="B820" t="str">
            <v>01.1143</v>
          </cell>
          <cell r="C820" t="str">
            <v>Máy biến áp 22/0,4kV  100kVA</v>
          </cell>
          <cell r="D820" t="str">
            <v>máy</v>
          </cell>
          <cell r="E820" t="str">
            <v>TR</v>
          </cell>
          <cell r="F820">
            <v>1</v>
          </cell>
          <cell r="G820" t="str">
            <v>x</v>
          </cell>
          <cell r="H820" t="str">
            <v>máy</v>
          </cell>
          <cell r="I820" t="str">
            <v/>
          </cell>
        </row>
        <row r="821">
          <cell r="A821" t="str">
            <v>TR1601</v>
          </cell>
          <cell r="B821" t="str">
            <v>01.1144</v>
          </cell>
          <cell r="C821" t="str">
            <v>Máy biến áp 22/0,4kV  160kVA</v>
          </cell>
          <cell r="D821" t="str">
            <v>máy</v>
          </cell>
          <cell r="E821" t="str">
            <v>TR</v>
          </cell>
          <cell r="F821">
            <v>1</v>
          </cell>
          <cell r="G821" t="str">
            <v>x</v>
          </cell>
          <cell r="H821" t="str">
            <v>máy</v>
          </cell>
          <cell r="I821" t="str">
            <v/>
          </cell>
        </row>
        <row r="822">
          <cell r="A822" t="str">
            <v>TR1801</v>
          </cell>
          <cell r="B822" t="str">
            <v>01.1144</v>
          </cell>
          <cell r="C822" t="str">
            <v>Máy biến áp 22/0,4kV  180kVA</v>
          </cell>
          <cell r="D822" t="str">
            <v>máy</v>
          </cell>
          <cell r="E822" t="str">
            <v>TR</v>
          </cell>
          <cell r="F822">
            <v>1</v>
          </cell>
          <cell r="G822" t="str">
            <v>x</v>
          </cell>
          <cell r="H822" t="str">
            <v>máy</v>
          </cell>
          <cell r="I822" t="str">
            <v/>
          </cell>
        </row>
        <row r="823">
          <cell r="A823" t="str">
            <v>TR2501</v>
          </cell>
          <cell r="B823" t="str">
            <v>01.1415</v>
          </cell>
          <cell r="C823" t="str">
            <v>Máy biến áp 22/0,4kV- 250kVA</v>
          </cell>
          <cell r="D823" t="str">
            <v>máy</v>
          </cell>
          <cell r="E823" t="str">
            <v>TR</v>
          </cell>
          <cell r="F823">
            <v>1</v>
          </cell>
          <cell r="G823" t="str">
            <v>x</v>
          </cell>
          <cell r="H823" t="str">
            <v>máy</v>
          </cell>
          <cell r="I823" t="str">
            <v/>
          </cell>
        </row>
        <row r="824">
          <cell r="A824" t="str">
            <v>TR3201</v>
          </cell>
          <cell r="B824" t="str">
            <v>01.1145</v>
          </cell>
          <cell r="C824" t="str">
            <v>Máy biến áp 22/0,4kV- 320kVA</v>
          </cell>
          <cell r="D824" t="str">
            <v>máy</v>
          </cell>
          <cell r="E824" t="str">
            <v>TR</v>
          </cell>
          <cell r="F824">
            <v>1</v>
          </cell>
          <cell r="G824" t="str">
            <v>x</v>
          </cell>
          <cell r="H824" t="str">
            <v>máy</v>
          </cell>
          <cell r="I824" t="str">
            <v/>
          </cell>
        </row>
        <row r="825">
          <cell r="A825" t="str">
            <v>TR4001</v>
          </cell>
          <cell r="B825" t="str">
            <v>01.1146</v>
          </cell>
          <cell r="C825" t="str">
            <v>Máy biến áp 22/0,4kV- 400kVA</v>
          </cell>
          <cell r="D825" t="str">
            <v>máy</v>
          </cell>
          <cell r="E825" t="str">
            <v>TR</v>
          </cell>
          <cell r="F825">
            <v>1</v>
          </cell>
          <cell r="G825" t="str">
            <v>x</v>
          </cell>
          <cell r="H825" t="str">
            <v>máy</v>
          </cell>
          <cell r="I825" t="str">
            <v/>
          </cell>
        </row>
        <row r="826">
          <cell r="A826" t="str">
            <v>TR5601</v>
          </cell>
          <cell r="B826" t="str">
            <v>01.1146</v>
          </cell>
          <cell r="C826" t="str">
            <v>Máy biến áp 22/0,4kV- 560kVA</v>
          </cell>
          <cell r="D826" t="str">
            <v>máy</v>
          </cell>
          <cell r="E826" t="str">
            <v>TR</v>
          </cell>
          <cell r="F826">
            <v>1</v>
          </cell>
          <cell r="G826" t="str">
            <v>x</v>
          </cell>
          <cell r="H826" t="str">
            <v>máy</v>
          </cell>
          <cell r="I826" t="str">
            <v/>
          </cell>
        </row>
        <row r="827">
          <cell r="A827" t="str">
            <v>TR6301</v>
          </cell>
          <cell r="B827" t="str">
            <v>01.1146</v>
          </cell>
          <cell r="C827" t="str">
            <v>Máy biến áp 22/0,4kV- 630kVA</v>
          </cell>
          <cell r="D827" t="str">
            <v>máy</v>
          </cell>
          <cell r="E827" t="str">
            <v>TR</v>
          </cell>
          <cell r="F827">
            <v>1</v>
          </cell>
          <cell r="G827" t="str">
            <v>x</v>
          </cell>
          <cell r="H827" t="str">
            <v>máy</v>
          </cell>
          <cell r="I827" t="str">
            <v/>
          </cell>
        </row>
        <row r="828">
          <cell r="A828" t="str">
            <v>TR7501</v>
          </cell>
          <cell r="B828" t="str">
            <v>01.1147</v>
          </cell>
          <cell r="C828" t="str">
            <v>Máy biến áp 22/0,4kV- 750kVA</v>
          </cell>
          <cell r="D828" t="str">
            <v>máy</v>
          </cell>
          <cell r="E828" t="str">
            <v>TR</v>
          </cell>
          <cell r="F828">
            <v>1</v>
          </cell>
          <cell r="G828" t="str">
            <v>x</v>
          </cell>
          <cell r="H828" t="e">
            <v>#N/A</v>
          </cell>
          <cell r="I828" t="str">
            <v/>
          </cell>
        </row>
        <row r="829">
          <cell r="A829" t="str">
            <v>TR10001</v>
          </cell>
          <cell r="B829" t="str">
            <v>01.1147</v>
          </cell>
          <cell r="C829" t="str">
            <v>Máy biến áp 22/0,4kV- 1000kVA</v>
          </cell>
          <cell r="D829" t="str">
            <v>máy</v>
          </cell>
          <cell r="E829" t="str">
            <v>TR</v>
          </cell>
          <cell r="F829">
            <v>1</v>
          </cell>
          <cell r="G829" t="str">
            <v>x</v>
          </cell>
          <cell r="H829" t="str">
            <v>máy</v>
          </cell>
          <cell r="I829" t="str">
            <v/>
          </cell>
        </row>
        <row r="830">
          <cell r="A830" t="str">
            <v>TR12501</v>
          </cell>
          <cell r="B830" t="str">
            <v>01.1147</v>
          </cell>
          <cell r="C830" t="str">
            <v>Máy biến áp 22/0,4kV- 1250kVA</v>
          </cell>
          <cell r="D830" t="str">
            <v>máy</v>
          </cell>
          <cell r="E830" t="str">
            <v>TR</v>
          </cell>
          <cell r="F830">
            <v>1</v>
          </cell>
          <cell r="G830" t="str">
            <v>x</v>
          </cell>
          <cell r="H830" t="e">
            <v>#N/A</v>
          </cell>
          <cell r="I830" t="str">
            <v/>
          </cell>
        </row>
        <row r="831">
          <cell r="A831" t="str">
            <v>TR15001</v>
          </cell>
          <cell r="B831" t="str">
            <v>01.1147</v>
          </cell>
          <cell r="C831" t="str">
            <v>Máy biến áp 22/0,4kV- 1500kVA</v>
          </cell>
          <cell r="D831" t="str">
            <v>máy</v>
          </cell>
          <cell r="E831" t="str">
            <v>TR</v>
          </cell>
          <cell r="F831">
            <v>1</v>
          </cell>
          <cell r="G831" t="str">
            <v>x</v>
          </cell>
          <cell r="H831" t="e">
            <v>#N/A</v>
          </cell>
          <cell r="I831" t="str">
            <v/>
          </cell>
        </row>
        <row r="832">
          <cell r="A832" t="str">
            <v>TR16001</v>
          </cell>
          <cell r="B832" t="str">
            <v>01.1147</v>
          </cell>
          <cell r="C832" t="str">
            <v>Máy biến áp 22/0,4kV- 1600kVA</v>
          </cell>
          <cell r="D832" t="str">
            <v>máy</v>
          </cell>
          <cell r="E832" t="str">
            <v>TR</v>
          </cell>
          <cell r="F832">
            <v>1</v>
          </cell>
          <cell r="G832" t="str">
            <v>x</v>
          </cell>
          <cell r="H832" t="e">
            <v>#N/A</v>
          </cell>
          <cell r="I832" t="str">
            <v/>
          </cell>
        </row>
        <row r="833">
          <cell r="A833" t="str">
            <v>TR20001</v>
          </cell>
          <cell r="B833" t="str">
            <v>01.1147</v>
          </cell>
          <cell r="C833" t="str">
            <v>Máy biến áp 22/0,4kV- 2000kVA</v>
          </cell>
          <cell r="D833" t="str">
            <v>máy</v>
          </cell>
          <cell r="E833" t="str">
            <v>TR</v>
          </cell>
          <cell r="F833">
            <v>1</v>
          </cell>
          <cell r="G833" t="str">
            <v>x</v>
          </cell>
          <cell r="H833" t="str">
            <v>máy</v>
          </cell>
          <cell r="I833" t="str">
            <v/>
          </cell>
        </row>
        <row r="834">
          <cell r="A834" t="str">
            <v>TR25001</v>
          </cell>
          <cell r="B834" t="str">
            <v>01.1147</v>
          </cell>
          <cell r="C834" t="str">
            <v>Máy biến áp 22/0,4kV- 2500kVA</v>
          </cell>
          <cell r="D834" t="str">
            <v>máy</v>
          </cell>
          <cell r="E834" t="str">
            <v>TR</v>
          </cell>
          <cell r="F834">
            <v>1</v>
          </cell>
          <cell r="G834" t="str">
            <v>x</v>
          </cell>
          <cell r="H834" t="e">
            <v>#N/A</v>
          </cell>
          <cell r="I834" t="str">
            <v/>
          </cell>
        </row>
        <row r="835">
          <cell r="A835" t="str">
            <v>TR30001</v>
          </cell>
          <cell r="B835" t="str">
            <v>01.1147</v>
          </cell>
          <cell r="C835" t="str">
            <v>Máy biến áp 22/0,4kV- 3000kVA</v>
          </cell>
          <cell r="D835" t="str">
            <v>máy</v>
          </cell>
          <cell r="E835" t="str">
            <v>TR</v>
          </cell>
          <cell r="F835">
            <v>1</v>
          </cell>
          <cell r="G835" t="str">
            <v>x</v>
          </cell>
          <cell r="H835" t="e">
            <v>#N/A</v>
          </cell>
          <cell r="I835" t="str">
            <v/>
          </cell>
        </row>
        <row r="836">
          <cell r="A836" t="str">
            <v>TR40001</v>
          </cell>
          <cell r="B836" t="str">
            <v>01.1147</v>
          </cell>
          <cell r="C836" t="str">
            <v>Máy biến áp 22/0,4kV- 4000kVA</v>
          </cell>
          <cell r="D836" t="str">
            <v>máy</v>
          </cell>
          <cell r="E836" t="str">
            <v>TR</v>
          </cell>
          <cell r="F836">
            <v>1</v>
          </cell>
          <cell r="G836" t="str">
            <v>x</v>
          </cell>
          <cell r="H836" t="e">
            <v>#N/A</v>
          </cell>
          <cell r="I836" t="str">
            <v/>
          </cell>
        </row>
        <row r="837">
          <cell r="A837" t="str">
            <v>FCO100-15</v>
          </cell>
          <cell r="B837" t="str">
            <v>02.3504</v>
          </cell>
          <cell r="C837" t="str">
            <v>FCO 24kV - 100A</v>
          </cell>
          <cell r="D837" t="str">
            <v>cái</v>
          </cell>
          <cell r="E837" t="str">
            <v>FC</v>
          </cell>
          <cell r="F837">
            <v>3</v>
          </cell>
          <cell r="G837" t="str">
            <v>x</v>
          </cell>
          <cell r="H837" t="e">
            <v>#N/A</v>
          </cell>
          <cell r="I837" t="str">
            <v/>
          </cell>
        </row>
        <row r="838">
          <cell r="A838" t="str">
            <v>FCO200-15</v>
          </cell>
          <cell r="B838" t="str">
            <v>02.3504</v>
          </cell>
          <cell r="C838" t="str">
            <v xml:space="preserve">FCO 24KV - 200A </v>
          </cell>
          <cell r="D838" t="str">
            <v>cái</v>
          </cell>
          <cell r="E838" t="str">
            <v>FC</v>
          </cell>
          <cell r="F838">
            <v>3</v>
          </cell>
          <cell r="G838" t="str">
            <v>x</v>
          </cell>
          <cell r="H838" t="e">
            <v>#N/A</v>
          </cell>
          <cell r="I838" t="str">
            <v/>
          </cell>
        </row>
        <row r="839">
          <cell r="A839" t="str">
            <v>FCO100-22</v>
          </cell>
          <cell r="B839" t="str">
            <v>02.3155</v>
          </cell>
          <cell r="C839" t="str">
            <v>FCO 24kV - 100A</v>
          </cell>
          <cell r="D839" t="str">
            <v>cái</v>
          </cell>
          <cell r="E839" t="str">
            <v>FC</v>
          </cell>
          <cell r="F839">
            <v>3</v>
          </cell>
          <cell r="G839" t="str">
            <v>x</v>
          </cell>
          <cell r="H839">
            <v>0</v>
          </cell>
          <cell r="I839" t="str">
            <v/>
          </cell>
        </row>
        <row r="840">
          <cell r="A840" t="str">
            <v>FCO200-22</v>
          </cell>
          <cell r="B840" t="str">
            <v>02.3505</v>
          </cell>
          <cell r="C840" t="str">
            <v xml:space="preserve">FCO 24KV - 200A </v>
          </cell>
          <cell r="D840" t="str">
            <v>cái</v>
          </cell>
          <cell r="E840" t="str">
            <v>FC</v>
          </cell>
          <cell r="F840">
            <v>3</v>
          </cell>
          <cell r="G840" t="str">
            <v>x</v>
          </cell>
          <cell r="H840">
            <v>0</v>
          </cell>
          <cell r="I840" t="str">
            <v/>
          </cell>
        </row>
        <row r="841">
          <cell r="A841" t="str">
            <v>lbfco100-15</v>
          </cell>
          <cell r="B841" t="str">
            <v>02.3504</v>
          </cell>
          <cell r="C841" t="str">
            <v>LBFCO-24KV-100A</v>
          </cell>
          <cell r="D841" t="str">
            <v>cái</v>
          </cell>
          <cell r="E841" t="str">
            <v>lb</v>
          </cell>
          <cell r="F841">
            <v>3</v>
          </cell>
          <cell r="G841" t="str">
            <v>x</v>
          </cell>
          <cell r="H841" t="e">
            <v>#N/A</v>
          </cell>
          <cell r="I841" t="str">
            <v/>
          </cell>
        </row>
        <row r="842">
          <cell r="A842" t="str">
            <v>LBFCO200-15</v>
          </cell>
          <cell r="B842" t="str">
            <v>02.3504</v>
          </cell>
          <cell r="C842" t="str">
            <v>LBFCO-24KV-200A</v>
          </cell>
          <cell r="D842" t="str">
            <v>cái</v>
          </cell>
          <cell r="E842" t="str">
            <v>LB</v>
          </cell>
          <cell r="F842">
            <v>3</v>
          </cell>
          <cell r="G842" t="str">
            <v>x</v>
          </cell>
          <cell r="H842" t="e">
            <v>#N/A</v>
          </cell>
          <cell r="I842" t="str">
            <v/>
          </cell>
        </row>
        <row r="843">
          <cell r="A843" t="str">
            <v>lbfco100-22</v>
          </cell>
          <cell r="B843" t="str">
            <v>02.3505</v>
          </cell>
          <cell r="C843" t="str">
            <v>LBFCO-24KV-100A</v>
          </cell>
          <cell r="D843" t="str">
            <v>cái</v>
          </cell>
          <cell r="E843" t="str">
            <v>lb</v>
          </cell>
          <cell r="F843">
            <v>3</v>
          </cell>
          <cell r="G843" t="str">
            <v>x</v>
          </cell>
          <cell r="H843">
            <v>0</v>
          </cell>
          <cell r="I843" t="str">
            <v/>
          </cell>
        </row>
        <row r="844">
          <cell r="A844" t="str">
            <v>LBFCO200-22</v>
          </cell>
          <cell r="B844" t="str">
            <v>02.3505</v>
          </cell>
          <cell r="C844" t="str">
            <v>LBFCO-24KV-200A</v>
          </cell>
          <cell r="D844" t="str">
            <v>cái</v>
          </cell>
          <cell r="E844" t="str">
            <v>LB</v>
          </cell>
          <cell r="F844">
            <v>3</v>
          </cell>
          <cell r="G844" t="str">
            <v>x</v>
          </cell>
          <cell r="H844">
            <v>0</v>
          </cell>
          <cell r="I844" t="str">
            <v/>
          </cell>
        </row>
        <row r="845">
          <cell r="A845" t="str">
            <v>DS1P</v>
          </cell>
          <cell r="B845" t="str">
            <v>02.3302</v>
          </cell>
          <cell r="C845" t="str">
            <v xml:space="preserve">DS 1P - 24KV - 600A </v>
          </cell>
          <cell r="D845" t="str">
            <v>bộ</v>
          </cell>
          <cell r="E845" t="str">
            <v>DS</v>
          </cell>
          <cell r="F845">
            <v>50</v>
          </cell>
          <cell r="G845" t="str">
            <v>x</v>
          </cell>
          <cell r="H845">
            <v>0</v>
          </cell>
          <cell r="I845" t="str">
            <v/>
          </cell>
        </row>
        <row r="846">
          <cell r="A846" t="str">
            <v>DS3P</v>
          </cell>
          <cell r="B846" t="str">
            <v>02.3302</v>
          </cell>
          <cell r="C846" t="str">
            <v xml:space="preserve">DS 3P - 24KV - 630A </v>
          </cell>
          <cell r="D846" t="str">
            <v>bộ</v>
          </cell>
          <cell r="E846" t="str">
            <v>DS</v>
          </cell>
          <cell r="F846">
            <v>50</v>
          </cell>
          <cell r="G846" t="str">
            <v>x</v>
          </cell>
          <cell r="H846">
            <v>0</v>
          </cell>
          <cell r="I846" t="str">
            <v/>
          </cell>
        </row>
        <row r="847">
          <cell r="A847" t="str">
            <v>DS1PDD</v>
          </cell>
          <cell r="B847" t="str">
            <v>02.3109</v>
          </cell>
          <cell r="C847" t="str">
            <v xml:space="preserve">DS 1P - 24KV - 600A </v>
          </cell>
          <cell r="D847" t="str">
            <v>bộ</v>
          </cell>
          <cell r="E847" t="str">
            <v>DS</v>
          </cell>
          <cell r="F847">
            <v>50</v>
          </cell>
          <cell r="G847" t="str">
            <v>x</v>
          </cell>
          <cell r="H847" t="e">
            <v>#N/A</v>
          </cell>
          <cell r="I847" t="str">
            <v/>
          </cell>
        </row>
        <row r="848">
          <cell r="A848" t="str">
            <v>DS3PDD</v>
          </cell>
          <cell r="B848" t="str">
            <v>02.3207</v>
          </cell>
          <cell r="C848" t="str">
            <v xml:space="preserve">DS 3P - 24KV - 630A </v>
          </cell>
          <cell r="D848" t="str">
            <v>bộ</v>
          </cell>
          <cell r="E848" t="str">
            <v>DS</v>
          </cell>
          <cell r="F848">
            <v>50</v>
          </cell>
          <cell r="G848" t="str">
            <v>x</v>
          </cell>
          <cell r="H848" t="e">
            <v>#N/A</v>
          </cell>
          <cell r="I848" t="str">
            <v/>
          </cell>
        </row>
        <row r="849">
          <cell r="A849" t="str">
            <v>LBS 16</v>
          </cell>
          <cell r="B849" t="str">
            <v>02.2124</v>
          </cell>
          <cell r="C849" t="str">
            <v>LBS SF6 3pha 24kV 630A - 16kA</v>
          </cell>
          <cell r="D849" t="str">
            <v>bộ</v>
          </cell>
          <cell r="E849" t="str">
            <v>LB</v>
          </cell>
          <cell r="F849">
            <v>50</v>
          </cell>
          <cell r="G849" t="str">
            <v>x</v>
          </cell>
          <cell r="H849">
            <v>0</v>
          </cell>
          <cell r="I849" t="str">
            <v/>
          </cell>
        </row>
        <row r="850">
          <cell r="A850" t="str">
            <v>LBS treo</v>
          </cell>
          <cell r="B850" t="str">
            <v>02.2124</v>
          </cell>
          <cell r="C850" t="str">
            <v>LBS SF6 3pha 24kV 630A 12kA + bộ truyền động</v>
          </cell>
          <cell r="D850" t="str">
            <v>bộ</v>
          </cell>
          <cell r="E850" t="str">
            <v>LB</v>
          </cell>
          <cell r="F850">
            <v>50</v>
          </cell>
          <cell r="G850" t="str">
            <v>x</v>
          </cell>
          <cell r="H850" t="e">
            <v>#N/A</v>
          </cell>
          <cell r="I850" t="str">
            <v/>
          </cell>
        </row>
        <row r="851">
          <cell r="A851" t="str">
            <v>REC</v>
          </cell>
          <cell r="B851" t="str">
            <v>02.2113</v>
          </cell>
          <cell r="C851" t="str">
            <v>Recloser 24kV 630A</v>
          </cell>
          <cell r="D851" t="str">
            <v>bộ</v>
          </cell>
          <cell r="E851" t="str">
            <v>RE</v>
          </cell>
          <cell r="F851">
            <v>50</v>
          </cell>
          <cell r="G851" t="str">
            <v>x</v>
          </cell>
          <cell r="H851" t="e">
            <v>#N/A</v>
          </cell>
          <cell r="I851" t="str">
            <v/>
          </cell>
        </row>
        <row r="852">
          <cell r="A852" t="str">
            <v>Recloser</v>
          </cell>
          <cell r="B852" t="str">
            <v>02.2124</v>
          </cell>
          <cell r="C852" t="str">
            <v>Recloser 24kV 630-800A</v>
          </cell>
          <cell r="D852" t="str">
            <v>bộ</v>
          </cell>
          <cell r="E852" t="str">
            <v>Re</v>
          </cell>
          <cell r="F852">
            <v>50</v>
          </cell>
          <cell r="G852" t="str">
            <v>x</v>
          </cell>
          <cell r="H852">
            <v>0</v>
          </cell>
          <cell r="I852" t="str">
            <v/>
          </cell>
        </row>
        <row r="853">
          <cell r="A853" t="str">
            <v>LTD</v>
          </cell>
          <cell r="B853" t="str">
            <v>02.3104</v>
          </cell>
          <cell r="C853" t="str">
            <v>LTD 1P 24KV - 800A</v>
          </cell>
          <cell r="D853" t="str">
            <v>cái</v>
          </cell>
          <cell r="E853" t="str">
            <v>LT</v>
          </cell>
          <cell r="F853">
            <v>8</v>
          </cell>
          <cell r="G853" t="str">
            <v>x</v>
          </cell>
          <cell r="H853">
            <v>0</v>
          </cell>
          <cell r="I853" t="str">
            <v/>
          </cell>
        </row>
        <row r="854">
          <cell r="A854" t="str">
            <v>LTD6</v>
          </cell>
          <cell r="B854" t="str">
            <v>02.3104</v>
          </cell>
          <cell r="C854" t="str">
            <v>LTD 1P 24KV - 600A</v>
          </cell>
          <cell r="D854" t="str">
            <v>cái</v>
          </cell>
          <cell r="E854" t="str">
            <v>LT</v>
          </cell>
          <cell r="F854">
            <v>8</v>
          </cell>
          <cell r="G854" t="str">
            <v>x</v>
          </cell>
          <cell r="H854">
            <v>3</v>
          </cell>
          <cell r="I854">
            <v>3444900</v>
          </cell>
        </row>
        <row r="855">
          <cell r="A855" t="str">
            <v>LA12</v>
          </cell>
          <cell r="B855" t="str">
            <v>02.5114</v>
          </cell>
          <cell r="C855" t="str">
            <v>LA 12kV 10kA</v>
          </cell>
          <cell r="D855" t="str">
            <v>cái</v>
          </cell>
          <cell r="E855" t="str">
            <v>LA</v>
          </cell>
          <cell r="F855">
            <v>4</v>
          </cell>
          <cell r="G855" t="str">
            <v>x</v>
          </cell>
          <cell r="H855">
            <v>0</v>
          </cell>
          <cell r="I855" t="str">
            <v/>
          </cell>
        </row>
        <row r="856">
          <cell r="A856" t="str">
            <v>LA18</v>
          </cell>
          <cell r="B856" t="str">
            <v>02.5114</v>
          </cell>
          <cell r="C856" t="str">
            <v>LA 18kV 10kA</v>
          </cell>
          <cell r="D856" t="str">
            <v>cái</v>
          </cell>
          <cell r="E856" t="str">
            <v>LA</v>
          </cell>
          <cell r="F856">
            <v>4</v>
          </cell>
          <cell r="G856" t="str">
            <v>x</v>
          </cell>
          <cell r="H856">
            <v>0</v>
          </cell>
          <cell r="I856" t="str">
            <v/>
          </cell>
        </row>
        <row r="857">
          <cell r="A857" t="str">
            <v>TI10</v>
          </cell>
          <cell r="B857" t="str">
            <v>02.1124</v>
          </cell>
          <cell r="C857" t="str">
            <v>Biến dòng 24kV  10/5A</v>
          </cell>
          <cell r="D857" t="str">
            <v>cái</v>
          </cell>
          <cell r="E857" t="str">
            <v>TI</v>
          </cell>
          <cell r="F857">
            <v>2000</v>
          </cell>
          <cell r="G857" t="str">
            <v>x</v>
          </cell>
          <cell r="H857" t="e">
            <v>#N/A</v>
          </cell>
          <cell r="I857" t="str">
            <v/>
          </cell>
        </row>
        <row r="858">
          <cell r="A858" t="str">
            <v>TI15</v>
          </cell>
          <cell r="B858" t="str">
            <v>02.1124</v>
          </cell>
          <cell r="C858" t="str">
            <v>Biến dòng 24kV  15/5A</v>
          </cell>
          <cell r="D858" t="str">
            <v>cái</v>
          </cell>
          <cell r="E858" t="str">
            <v>TI</v>
          </cell>
          <cell r="F858">
            <v>2000</v>
          </cell>
          <cell r="G858" t="str">
            <v>x</v>
          </cell>
          <cell r="H858" t="str">
            <v>cái</v>
          </cell>
          <cell r="I858" t="str">
            <v/>
          </cell>
        </row>
        <row r="859">
          <cell r="A859" t="str">
            <v>TI20</v>
          </cell>
          <cell r="B859" t="str">
            <v>02.1124</v>
          </cell>
          <cell r="C859" t="str">
            <v>Biến dòng 24kV  20/5A</v>
          </cell>
          <cell r="D859" t="str">
            <v>cái</v>
          </cell>
          <cell r="E859" t="str">
            <v>TI</v>
          </cell>
          <cell r="F859">
            <v>2000</v>
          </cell>
          <cell r="G859" t="str">
            <v>x</v>
          </cell>
          <cell r="H859">
            <v>0</v>
          </cell>
          <cell r="I859" t="str">
            <v/>
          </cell>
        </row>
        <row r="860">
          <cell r="A860" t="str">
            <v>TI25</v>
          </cell>
          <cell r="B860" t="str">
            <v>02.1124</v>
          </cell>
          <cell r="C860" t="str">
            <v>Biến dòng 24kV  25/5A</v>
          </cell>
          <cell r="D860" t="str">
            <v>cái</v>
          </cell>
          <cell r="E860" t="str">
            <v>TI</v>
          </cell>
          <cell r="F860">
            <v>2000</v>
          </cell>
          <cell r="G860" t="str">
            <v>x</v>
          </cell>
          <cell r="H860" t="str">
            <v>cái</v>
          </cell>
          <cell r="I860" t="str">
            <v/>
          </cell>
        </row>
        <row r="861">
          <cell r="A861" t="str">
            <v>TI30</v>
          </cell>
          <cell r="B861" t="str">
            <v>02.1124</v>
          </cell>
          <cell r="C861" t="str">
            <v>Biến dòng 24kV  30/5A</v>
          </cell>
          <cell r="D861" t="str">
            <v>cái</v>
          </cell>
          <cell r="E861" t="str">
            <v>TI</v>
          </cell>
          <cell r="F861">
            <v>2000</v>
          </cell>
          <cell r="G861" t="str">
            <v>x</v>
          </cell>
          <cell r="H861" t="e">
            <v>#N/A</v>
          </cell>
          <cell r="I861" t="str">
            <v/>
          </cell>
        </row>
        <row r="862">
          <cell r="A862" t="str">
            <v>TI40</v>
          </cell>
          <cell r="B862" t="str">
            <v>02.1124</v>
          </cell>
          <cell r="C862" t="str">
            <v>Biến dòng 24kV  40/5A</v>
          </cell>
          <cell r="D862" t="str">
            <v>cái</v>
          </cell>
          <cell r="E862" t="str">
            <v>TI</v>
          </cell>
          <cell r="F862">
            <v>2000</v>
          </cell>
          <cell r="G862" t="str">
            <v>x</v>
          </cell>
          <cell r="H862" t="e">
            <v>#N/A</v>
          </cell>
          <cell r="I862" t="str">
            <v/>
          </cell>
        </row>
        <row r="863">
          <cell r="A863" t="str">
            <v>TI50</v>
          </cell>
          <cell r="B863" t="str">
            <v>02.1124</v>
          </cell>
          <cell r="C863" t="str">
            <v>Biến dòng 24kV  50/5A</v>
          </cell>
          <cell r="D863" t="str">
            <v>cái</v>
          </cell>
          <cell r="E863" t="str">
            <v>TI</v>
          </cell>
          <cell r="F863">
            <v>2000</v>
          </cell>
          <cell r="G863" t="str">
            <v>x</v>
          </cell>
          <cell r="H863" t="e">
            <v>#N/A</v>
          </cell>
          <cell r="I863" t="str">
            <v/>
          </cell>
        </row>
        <row r="864">
          <cell r="A864" t="str">
            <v>TI60</v>
          </cell>
          <cell r="B864" t="str">
            <v>02.1124</v>
          </cell>
          <cell r="C864" t="str">
            <v>Biến dòng 24kV  60/5A</v>
          </cell>
          <cell r="D864" t="str">
            <v>cái</v>
          </cell>
          <cell r="E864" t="str">
            <v>TI</v>
          </cell>
          <cell r="F864">
            <v>2000</v>
          </cell>
          <cell r="G864" t="str">
            <v>x</v>
          </cell>
          <cell r="H864" t="e">
            <v>#N/A</v>
          </cell>
          <cell r="I864" t="str">
            <v/>
          </cell>
        </row>
        <row r="865">
          <cell r="A865" t="str">
            <v>TI75</v>
          </cell>
          <cell r="B865" t="str">
            <v>02.1124</v>
          </cell>
          <cell r="C865" t="str">
            <v>Biến dòng 24kV  75/5A</v>
          </cell>
          <cell r="D865" t="str">
            <v>cái</v>
          </cell>
          <cell r="E865" t="str">
            <v>TI</v>
          </cell>
          <cell r="F865">
            <v>2000</v>
          </cell>
          <cell r="G865" t="str">
            <v>x</v>
          </cell>
          <cell r="H865" t="e">
            <v>#N/A</v>
          </cell>
          <cell r="I865" t="str">
            <v/>
          </cell>
        </row>
        <row r="866">
          <cell r="A866" t="str">
            <v>TI100</v>
          </cell>
          <cell r="B866" t="str">
            <v>02.1124</v>
          </cell>
          <cell r="C866" t="str">
            <v>Biến dòng 24kV  100/5A</v>
          </cell>
          <cell r="D866" t="str">
            <v>cái</v>
          </cell>
          <cell r="E866" t="str">
            <v>TI</v>
          </cell>
          <cell r="F866">
            <v>2000</v>
          </cell>
          <cell r="G866" t="str">
            <v>x</v>
          </cell>
          <cell r="H866" t="e">
            <v>#N/A</v>
          </cell>
          <cell r="I866" t="str">
            <v/>
          </cell>
        </row>
        <row r="867">
          <cell r="A867" t="str">
            <v>TI150</v>
          </cell>
          <cell r="B867" t="str">
            <v>02.1124</v>
          </cell>
          <cell r="C867" t="str">
            <v>Biến dòng 24kV  150/5A</v>
          </cell>
          <cell r="D867" t="str">
            <v>cái</v>
          </cell>
          <cell r="E867" t="str">
            <v>TI</v>
          </cell>
          <cell r="F867">
            <v>2000</v>
          </cell>
          <cell r="G867" t="str">
            <v>x</v>
          </cell>
          <cell r="H867" t="e">
            <v>#N/A</v>
          </cell>
          <cell r="I867" t="str">
            <v/>
          </cell>
        </row>
        <row r="868">
          <cell r="A868" t="str">
            <v>TI755</v>
          </cell>
          <cell r="C868" t="str">
            <v xml:space="preserve">Biến dòng 600V - 75/5A </v>
          </cell>
          <cell r="D868" t="str">
            <v>cái</v>
          </cell>
          <cell r="E868" t="str">
            <v>TI</v>
          </cell>
          <cell r="F868">
            <v>2000</v>
          </cell>
          <cell r="G868" t="str">
            <v>x</v>
          </cell>
          <cell r="H868" t="e">
            <v>#N/A</v>
          </cell>
          <cell r="I868" t="str">
            <v/>
          </cell>
        </row>
        <row r="869">
          <cell r="A869" t="str">
            <v>TI1005</v>
          </cell>
          <cell r="C869" t="str">
            <v>Biến dòng 600V - 100/5A</v>
          </cell>
          <cell r="D869" t="str">
            <v>cái</v>
          </cell>
          <cell r="E869" t="str">
            <v>TI</v>
          </cell>
          <cell r="F869">
            <v>2000</v>
          </cell>
          <cell r="G869" t="str">
            <v>x</v>
          </cell>
          <cell r="H869">
            <v>0</v>
          </cell>
          <cell r="I869" t="str">
            <v/>
          </cell>
        </row>
        <row r="870">
          <cell r="A870" t="str">
            <v>TI1255</v>
          </cell>
          <cell r="C870" t="str">
            <v xml:space="preserve">Biến dòng 600V - 125/5A </v>
          </cell>
          <cell r="D870" t="str">
            <v>cái</v>
          </cell>
          <cell r="E870" t="str">
            <v>TI</v>
          </cell>
          <cell r="F870">
            <v>2000</v>
          </cell>
          <cell r="G870" t="str">
            <v>x</v>
          </cell>
          <cell r="H870" t="e">
            <v>#N/A</v>
          </cell>
          <cell r="I870" t="str">
            <v/>
          </cell>
        </row>
        <row r="871">
          <cell r="A871" t="str">
            <v>TI1505</v>
          </cell>
          <cell r="C871" t="str">
            <v xml:space="preserve">Biến dòng 600V - 150/5A </v>
          </cell>
          <cell r="D871" t="str">
            <v>cái</v>
          </cell>
          <cell r="E871" t="str">
            <v>TI</v>
          </cell>
          <cell r="F871">
            <v>2000</v>
          </cell>
          <cell r="G871" t="str">
            <v>x</v>
          </cell>
          <cell r="H871" t="e">
            <v>#N/A</v>
          </cell>
          <cell r="I871" t="str">
            <v/>
          </cell>
        </row>
        <row r="872">
          <cell r="A872" t="str">
            <v>TI200</v>
          </cell>
          <cell r="C872" t="str">
            <v xml:space="preserve">Biến dòng 600V - 200/5A </v>
          </cell>
          <cell r="D872" t="str">
            <v>cái</v>
          </cell>
          <cell r="E872" t="str">
            <v>TI</v>
          </cell>
          <cell r="F872">
            <v>2000</v>
          </cell>
          <cell r="G872" t="str">
            <v>x</v>
          </cell>
          <cell r="H872" t="str">
            <v>cái</v>
          </cell>
          <cell r="I872" t="str">
            <v/>
          </cell>
        </row>
        <row r="873">
          <cell r="A873" t="str">
            <v>TI250</v>
          </cell>
          <cell r="C873" t="str">
            <v>Biến dòng 600V - 250/5A</v>
          </cell>
          <cell r="D873" t="str">
            <v>cái</v>
          </cell>
          <cell r="E873" t="str">
            <v>TI</v>
          </cell>
          <cell r="F873">
            <v>2000</v>
          </cell>
          <cell r="G873" t="str">
            <v>x</v>
          </cell>
          <cell r="H873" t="str">
            <v>cái</v>
          </cell>
          <cell r="I873" t="str">
            <v/>
          </cell>
        </row>
        <row r="874">
          <cell r="A874" t="str">
            <v>TI300</v>
          </cell>
          <cell r="C874" t="str">
            <v xml:space="preserve">Biến dòng 600V - 300/5A </v>
          </cell>
          <cell r="D874" t="str">
            <v>cái</v>
          </cell>
          <cell r="E874" t="str">
            <v>TI</v>
          </cell>
          <cell r="F874">
            <v>2000</v>
          </cell>
          <cell r="G874" t="str">
            <v>x</v>
          </cell>
          <cell r="H874" t="str">
            <v>cái</v>
          </cell>
          <cell r="I874" t="str">
            <v/>
          </cell>
        </row>
        <row r="875">
          <cell r="A875" t="str">
            <v>TI400</v>
          </cell>
          <cell r="C875" t="str">
            <v>Biến dòng 600V - 400/5A</v>
          </cell>
          <cell r="D875" t="str">
            <v>cái</v>
          </cell>
          <cell r="E875" t="str">
            <v>TI</v>
          </cell>
          <cell r="F875">
            <v>2000</v>
          </cell>
          <cell r="G875" t="str">
            <v>x</v>
          </cell>
          <cell r="H875" t="str">
            <v>cái</v>
          </cell>
          <cell r="I875" t="str">
            <v/>
          </cell>
        </row>
        <row r="876">
          <cell r="A876" t="str">
            <v>TI500</v>
          </cell>
          <cell r="C876" t="str">
            <v>Biến dòng 600V - 500/5A</v>
          </cell>
          <cell r="D876" t="str">
            <v>cái</v>
          </cell>
          <cell r="E876" t="str">
            <v>TI</v>
          </cell>
          <cell r="F876">
            <v>2000</v>
          </cell>
          <cell r="G876" t="str">
            <v>x</v>
          </cell>
          <cell r="H876" t="str">
            <v>cái</v>
          </cell>
          <cell r="I876" t="str">
            <v/>
          </cell>
        </row>
        <row r="877">
          <cell r="A877" t="str">
            <v>TI600</v>
          </cell>
          <cell r="C877" t="str">
            <v>Biến dòng 600V - 600/5A</v>
          </cell>
          <cell r="D877" t="str">
            <v>cái</v>
          </cell>
          <cell r="E877" t="str">
            <v>TI</v>
          </cell>
          <cell r="F877">
            <v>2000</v>
          </cell>
          <cell r="G877" t="str">
            <v>x</v>
          </cell>
          <cell r="H877" t="str">
            <v>cái</v>
          </cell>
          <cell r="I877" t="str">
            <v/>
          </cell>
        </row>
        <row r="878">
          <cell r="A878" t="str">
            <v>TI800</v>
          </cell>
          <cell r="C878" t="str">
            <v>Biến dòng 600V - 800/5A</v>
          </cell>
          <cell r="D878" t="str">
            <v>cái</v>
          </cell>
          <cell r="E878" t="str">
            <v>TI</v>
          </cell>
          <cell r="F878">
            <v>2000</v>
          </cell>
          <cell r="G878" t="str">
            <v>x</v>
          </cell>
          <cell r="H878" t="str">
            <v>cái</v>
          </cell>
          <cell r="I878" t="str">
            <v/>
          </cell>
        </row>
        <row r="879">
          <cell r="A879" t="str">
            <v>TU15</v>
          </cell>
          <cell r="B879" t="str">
            <v>02.1114</v>
          </cell>
          <cell r="C879" t="str">
            <v>Biến điện áp 8400/120(60)V</v>
          </cell>
          <cell r="D879" t="str">
            <v>cái</v>
          </cell>
          <cell r="E879" t="str">
            <v>TU</v>
          </cell>
          <cell r="F879">
            <v>2000</v>
          </cell>
          <cell r="G879" t="str">
            <v>x</v>
          </cell>
          <cell r="H879" t="e">
            <v>#N/A</v>
          </cell>
          <cell r="I879" t="str">
            <v/>
          </cell>
        </row>
        <row r="880">
          <cell r="A880" t="str">
            <v>TU22</v>
          </cell>
          <cell r="B880" t="str">
            <v>02.1114</v>
          </cell>
          <cell r="C880" t="str">
            <v>Biến điện áp 12000/120(60)V</v>
          </cell>
          <cell r="D880" t="str">
            <v>cái</v>
          </cell>
          <cell r="E880" t="str">
            <v>TU</v>
          </cell>
          <cell r="F880">
            <v>2000</v>
          </cell>
          <cell r="G880" t="str">
            <v>x</v>
          </cell>
          <cell r="H880">
            <v>0</v>
          </cell>
          <cell r="I880" t="str">
            <v/>
          </cell>
        </row>
        <row r="881">
          <cell r="A881" t="str">
            <v>TIMER</v>
          </cell>
          <cell r="C881" t="str">
            <v>Relay Timer + cầu chì</v>
          </cell>
          <cell r="D881" t="str">
            <v>bộ</v>
          </cell>
          <cell r="E881" t="str">
            <v>TI</v>
          </cell>
          <cell r="F881">
            <v>50</v>
          </cell>
          <cell r="G881" t="str">
            <v>x</v>
          </cell>
          <cell r="H881" t="e">
            <v>#N/A</v>
          </cell>
          <cell r="I881" t="str">
            <v/>
          </cell>
        </row>
        <row r="882">
          <cell r="A882" t="str">
            <v>COTATOR</v>
          </cell>
          <cell r="C882" t="str">
            <v>Contactor 3P-50A</v>
          </cell>
          <cell r="D882" t="str">
            <v>cái</v>
          </cell>
          <cell r="E882" t="str">
            <v>CO</v>
          </cell>
          <cell r="F882">
            <v>50</v>
          </cell>
          <cell r="G882" t="str">
            <v>x</v>
          </cell>
          <cell r="H882">
            <v>0</v>
          </cell>
          <cell r="I882" t="str">
            <v/>
          </cell>
        </row>
        <row r="883">
          <cell r="A883" t="str">
            <v>CONTACTOR 100</v>
          </cell>
          <cell r="C883" t="str">
            <v>Contactor 3P-100A</v>
          </cell>
          <cell r="D883" t="str">
            <v>cái</v>
          </cell>
          <cell r="E883" t="str">
            <v>CO</v>
          </cell>
          <cell r="F883">
            <v>50</v>
          </cell>
          <cell r="G883" t="str">
            <v>x</v>
          </cell>
          <cell r="H883" t="e">
            <v>#N/A</v>
          </cell>
          <cell r="I883" t="str">
            <v/>
          </cell>
        </row>
        <row r="884">
          <cell r="A884" t="str">
            <v>CONTACTOR 125</v>
          </cell>
          <cell r="C884" t="str">
            <v>Contactor 3P-125A</v>
          </cell>
          <cell r="D884" t="str">
            <v>cái</v>
          </cell>
          <cell r="E884" t="str">
            <v>CO</v>
          </cell>
          <cell r="F884">
            <v>50</v>
          </cell>
          <cell r="G884" t="str">
            <v>x</v>
          </cell>
          <cell r="H884" t="e">
            <v>#N/A</v>
          </cell>
          <cell r="I884" t="str">
            <v/>
          </cell>
        </row>
        <row r="885">
          <cell r="A885" t="str">
            <v>TUBU1000</v>
          </cell>
          <cell r="B885" t="str">
            <v>02.8534</v>
          </cell>
          <cell r="C885" t="str">
            <v>Tủ tụ bù hạ thế 1000kVAr</v>
          </cell>
          <cell r="D885" t="str">
            <v>tủ</v>
          </cell>
          <cell r="E885" t="str">
            <v>TU</v>
          </cell>
          <cell r="F885">
            <v>2000</v>
          </cell>
          <cell r="G885" t="str">
            <v>x</v>
          </cell>
          <cell r="H885" t="e">
            <v>#N/A</v>
          </cell>
          <cell r="I885" t="str">
            <v/>
          </cell>
        </row>
        <row r="886">
          <cell r="A886" t="str">
            <v>TUBU750</v>
          </cell>
          <cell r="B886" t="str">
            <v>02.8534</v>
          </cell>
          <cell r="C886" t="str">
            <v>Tủ tụ bù hạ thế 750kVAr</v>
          </cell>
          <cell r="D886" t="str">
            <v>tủ</v>
          </cell>
          <cell r="E886" t="str">
            <v>TU</v>
          </cell>
          <cell r="F886">
            <v>2000</v>
          </cell>
          <cell r="G886" t="str">
            <v>x</v>
          </cell>
          <cell r="H886" t="e">
            <v>#N/A</v>
          </cell>
          <cell r="I886" t="str">
            <v/>
          </cell>
        </row>
        <row r="887">
          <cell r="A887" t="str">
            <v>TUBU600</v>
          </cell>
          <cell r="B887" t="str">
            <v>02.8534</v>
          </cell>
          <cell r="C887" t="str">
            <v>Tủ tụ bù hạ thế 600kVAr</v>
          </cell>
          <cell r="D887" t="str">
            <v>tủ</v>
          </cell>
          <cell r="E887" t="str">
            <v>TU</v>
          </cell>
          <cell r="F887">
            <v>2000</v>
          </cell>
          <cell r="G887" t="str">
            <v>x</v>
          </cell>
          <cell r="H887" t="e">
            <v>#N/A</v>
          </cell>
          <cell r="I887" t="str">
            <v/>
          </cell>
        </row>
        <row r="888">
          <cell r="A888" t="str">
            <v>TUBU400</v>
          </cell>
          <cell r="B888" t="str">
            <v>02.8534</v>
          </cell>
          <cell r="C888" t="str">
            <v>Tủ tụ bù hạ thế 400kVAr</v>
          </cell>
          <cell r="D888" t="str">
            <v>tủ</v>
          </cell>
          <cell r="E888" t="str">
            <v>TU</v>
          </cell>
          <cell r="F888">
            <v>2000</v>
          </cell>
          <cell r="G888" t="str">
            <v>x</v>
          </cell>
          <cell r="H888" t="str">
            <v>tủ</v>
          </cell>
          <cell r="I888" t="str">
            <v/>
          </cell>
        </row>
        <row r="889">
          <cell r="A889" t="str">
            <v>TUBU380</v>
          </cell>
          <cell r="B889" t="str">
            <v>02.8534</v>
          </cell>
          <cell r="C889" t="str">
            <v>Tủ tụ bù hạ thế 380kVAr</v>
          </cell>
          <cell r="D889" t="str">
            <v>tủ</v>
          </cell>
          <cell r="E889" t="str">
            <v>TU</v>
          </cell>
          <cell r="F889">
            <v>2000</v>
          </cell>
          <cell r="G889" t="str">
            <v>x</v>
          </cell>
          <cell r="H889" t="e">
            <v>#N/A</v>
          </cell>
          <cell r="I889" t="str">
            <v/>
          </cell>
        </row>
        <row r="890">
          <cell r="A890" t="str">
            <v>TUBU300</v>
          </cell>
          <cell r="B890" t="str">
            <v>02.8534</v>
          </cell>
          <cell r="C890" t="str">
            <v>Tủ tụ bù hạ thế 300kVAr</v>
          </cell>
          <cell r="D890" t="str">
            <v>tủ</v>
          </cell>
          <cell r="E890" t="str">
            <v>TU</v>
          </cell>
          <cell r="F890">
            <v>2000</v>
          </cell>
          <cell r="G890" t="str">
            <v>x</v>
          </cell>
          <cell r="H890" t="e">
            <v>#N/A</v>
          </cell>
          <cell r="I890" t="str">
            <v/>
          </cell>
        </row>
        <row r="891">
          <cell r="A891" t="str">
            <v>TUBU250</v>
          </cell>
          <cell r="B891" t="str">
            <v>02.8534</v>
          </cell>
          <cell r="C891" t="str">
            <v>Tủ tụ bù hạ thế 250kVAr</v>
          </cell>
          <cell r="D891" t="str">
            <v>tủ</v>
          </cell>
          <cell r="E891" t="str">
            <v>TU</v>
          </cell>
          <cell r="F891">
            <v>2000</v>
          </cell>
          <cell r="G891" t="str">
            <v>x</v>
          </cell>
          <cell r="H891" t="str">
            <v>tủ</v>
          </cell>
          <cell r="I891" t="str">
            <v/>
          </cell>
        </row>
        <row r="892">
          <cell r="A892" t="str">
            <v>TUBU220</v>
          </cell>
          <cell r="B892" t="str">
            <v>02.8534</v>
          </cell>
          <cell r="C892" t="str">
            <v>Tủ tụ bù hạ thế 220kVAr</v>
          </cell>
          <cell r="D892" t="str">
            <v>tủ</v>
          </cell>
          <cell r="E892" t="str">
            <v>TU</v>
          </cell>
          <cell r="F892">
            <v>2000</v>
          </cell>
          <cell r="G892" t="str">
            <v>x</v>
          </cell>
          <cell r="H892" t="str">
            <v>tủ</v>
          </cell>
          <cell r="I892" t="str">
            <v/>
          </cell>
        </row>
        <row r="893">
          <cell r="A893" t="str">
            <v>TUBU160</v>
          </cell>
          <cell r="B893" t="str">
            <v>02.8534</v>
          </cell>
          <cell r="C893" t="str">
            <v>Tủ tụ bù hạ thế 160kVAr</v>
          </cell>
          <cell r="D893" t="str">
            <v>tủ</v>
          </cell>
          <cell r="E893" t="str">
            <v>TU</v>
          </cell>
          <cell r="F893">
            <v>2000</v>
          </cell>
          <cell r="G893" t="str">
            <v>x</v>
          </cell>
          <cell r="H893" t="str">
            <v>tủ</v>
          </cell>
          <cell r="I893" t="str">
            <v/>
          </cell>
        </row>
        <row r="894">
          <cell r="A894" t="str">
            <v>TUBU135</v>
          </cell>
          <cell r="B894" t="str">
            <v>02.8534</v>
          </cell>
          <cell r="C894" t="str">
            <v>Tủ tụ bù hạ thế 135kVAr</v>
          </cell>
          <cell r="D894" t="str">
            <v>tủ</v>
          </cell>
          <cell r="E894" t="str">
            <v>TU</v>
          </cell>
          <cell r="F894">
            <v>2000</v>
          </cell>
          <cell r="G894" t="str">
            <v>x</v>
          </cell>
          <cell r="H894" t="str">
            <v>tủ</v>
          </cell>
          <cell r="I894" t="str">
            <v/>
          </cell>
        </row>
        <row r="895">
          <cell r="A895" t="str">
            <v>TUBU130</v>
          </cell>
          <cell r="B895" t="str">
            <v>02.8534</v>
          </cell>
          <cell r="C895" t="str">
            <v>Tủ tụ bù hạ thế 130kVAr</v>
          </cell>
          <cell r="D895" t="str">
            <v>tủ</v>
          </cell>
          <cell r="E895" t="str">
            <v>TU</v>
          </cell>
          <cell r="F895">
            <v>2000</v>
          </cell>
          <cell r="G895" t="str">
            <v>x</v>
          </cell>
          <cell r="H895" t="e">
            <v>#N/A</v>
          </cell>
          <cell r="I895" t="str">
            <v/>
          </cell>
        </row>
        <row r="896">
          <cell r="A896" t="str">
            <v>TUBU100</v>
          </cell>
          <cell r="B896" t="str">
            <v>02.8504a</v>
          </cell>
          <cell r="C896" t="str">
            <v>Tủ tụ bù hạ thế 100kVAr</v>
          </cell>
          <cell r="D896" t="str">
            <v>tủ</v>
          </cell>
          <cell r="E896" t="str">
            <v>TU</v>
          </cell>
          <cell r="F896">
            <v>2000</v>
          </cell>
          <cell r="G896" t="str">
            <v>x</v>
          </cell>
          <cell r="H896" t="str">
            <v>tủ</v>
          </cell>
          <cell r="I896" t="str">
            <v/>
          </cell>
        </row>
        <row r="897">
          <cell r="A897" t="str">
            <v>TUBU80</v>
          </cell>
          <cell r="B897" t="str">
            <v>02.8534</v>
          </cell>
          <cell r="C897" t="str">
            <v>Tủ tụ bù hạ thế 80kVAr</v>
          </cell>
          <cell r="D897" t="str">
            <v>tủ</v>
          </cell>
          <cell r="E897" t="str">
            <v>TU</v>
          </cell>
          <cell r="F897">
            <v>2000</v>
          </cell>
          <cell r="G897" t="str">
            <v>x</v>
          </cell>
          <cell r="H897" t="str">
            <v>tủ</v>
          </cell>
          <cell r="I897" t="str">
            <v/>
          </cell>
        </row>
        <row r="898">
          <cell r="A898" t="str">
            <v>TUBU60</v>
          </cell>
          <cell r="B898" t="str">
            <v>02.8534</v>
          </cell>
          <cell r="C898" t="str">
            <v>Tủ tụ bù hạ thế 60kVAr</v>
          </cell>
          <cell r="D898" t="str">
            <v>tủ</v>
          </cell>
          <cell r="E898" t="str">
            <v>TU</v>
          </cell>
          <cell r="F898">
            <v>2000</v>
          </cell>
          <cell r="G898" t="str">
            <v>x</v>
          </cell>
          <cell r="H898" t="str">
            <v>tủ</v>
          </cell>
          <cell r="I898" t="str">
            <v/>
          </cell>
        </row>
        <row r="899">
          <cell r="A899" t="str">
            <v>TUBU40</v>
          </cell>
          <cell r="B899" t="str">
            <v>02.8534</v>
          </cell>
          <cell r="C899" t="str">
            <v>Tủ tụ bù hạ thế 40kVAr</v>
          </cell>
          <cell r="D899" t="str">
            <v>tủ</v>
          </cell>
          <cell r="E899" t="str">
            <v>TU</v>
          </cell>
          <cell r="F899">
            <v>2000</v>
          </cell>
          <cell r="G899" t="str">
            <v>x</v>
          </cell>
          <cell r="H899" t="str">
            <v>tủ</v>
          </cell>
          <cell r="I899" t="str">
            <v/>
          </cell>
        </row>
        <row r="900">
          <cell r="A900" t="str">
            <v>TULBS</v>
          </cell>
          <cell r="B900" t="str">
            <v>05.2102</v>
          </cell>
          <cell r="C900" t="str">
            <v>Tủ LBS 3 pha 630-800A</v>
          </cell>
          <cell r="D900" t="str">
            <v>tủ</v>
          </cell>
          <cell r="E900" t="str">
            <v>TU</v>
          </cell>
          <cell r="F900">
            <v>50</v>
          </cell>
          <cell r="G900" t="str">
            <v>x</v>
          </cell>
          <cell r="H900" t="str">
            <v>tủ</v>
          </cell>
          <cell r="I900" t="str">
            <v/>
          </cell>
        </row>
        <row r="901">
          <cell r="A901" t="str">
            <v>TU LBS</v>
          </cell>
          <cell r="B901" t="str">
            <v>05.2102</v>
          </cell>
          <cell r="C901" t="str">
            <v>Tủ + LBS 24kV 3 pha 630A -16kA + Fuse 80A</v>
          </cell>
          <cell r="D901" t="str">
            <v>tủ</v>
          </cell>
          <cell r="E901" t="str">
            <v>TU</v>
          </cell>
          <cell r="F901">
            <v>50</v>
          </cell>
          <cell r="G901" t="str">
            <v>x</v>
          </cell>
          <cell r="H901" t="e">
            <v>#N/A</v>
          </cell>
          <cell r="I901" t="str">
            <v/>
          </cell>
        </row>
        <row r="902">
          <cell r="A902" t="str">
            <v>TUTC LBS</v>
          </cell>
          <cell r="B902" t="str">
            <v>05.2102</v>
          </cell>
          <cell r="C902" t="str">
            <v>Tủ đấu nối thanh cái LBS (GAM2)</v>
          </cell>
          <cell r="D902" t="str">
            <v>tủ</v>
          </cell>
          <cell r="E902" t="str">
            <v>TU</v>
          </cell>
          <cell r="F902">
            <v>50</v>
          </cell>
          <cell r="G902" t="str">
            <v>x</v>
          </cell>
          <cell r="H902" t="e">
            <v>#N/A</v>
          </cell>
          <cell r="I902" t="str">
            <v/>
          </cell>
        </row>
        <row r="903">
          <cell r="A903" t="str">
            <v>TUDS</v>
          </cell>
          <cell r="B903" t="str">
            <v>05.2102</v>
          </cell>
          <cell r="C903" t="str">
            <v>Tủ DS 3 pha 630-800A</v>
          </cell>
          <cell r="D903" t="str">
            <v>tủ</v>
          </cell>
          <cell r="E903" t="str">
            <v>TU</v>
          </cell>
          <cell r="F903">
            <v>50</v>
          </cell>
          <cell r="G903" t="str">
            <v>x</v>
          </cell>
          <cell r="H903" t="e">
            <v>#N/A</v>
          </cell>
          <cell r="I903" t="str">
            <v/>
          </cell>
        </row>
        <row r="904">
          <cell r="A904" t="str">
            <v>TUACB</v>
          </cell>
          <cell r="B904" t="str">
            <v>05.1102</v>
          </cell>
          <cell r="C904" t="str">
            <v>Tủ ACB trạm 3 pha + khoá</v>
          </cell>
          <cell r="D904" t="str">
            <v>cái</v>
          </cell>
          <cell r="E904" t="str">
            <v>TU</v>
          </cell>
          <cell r="F904">
            <v>50</v>
          </cell>
          <cell r="G904" t="str">
            <v>x</v>
          </cell>
          <cell r="H904" t="e">
            <v>#N/A</v>
          </cell>
          <cell r="I904" t="str">
            <v/>
          </cell>
        </row>
        <row r="905">
          <cell r="A905" t="str">
            <v>TUACB3200</v>
          </cell>
          <cell r="B905" t="str">
            <v>05.1102</v>
          </cell>
          <cell r="C905" t="str">
            <v>Tủ ACB 3200 + giá nới + khoá</v>
          </cell>
          <cell r="D905" t="str">
            <v>cái</v>
          </cell>
          <cell r="E905" t="str">
            <v>TU</v>
          </cell>
          <cell r="F905">
            <v>50</v>
          </cell>
          <cell r="G905" t="str">
            <v>x</v>
          </cell>
          <cell r="H905" t="e">
            <v>#N/A</v>
          </cell>
          <cell r="I905" t="str">
            <v/>
          </cell>
        </row>
        <row r="906">
          <cell r="A906" t="str">
            <v>TUACB4000</v>
          </cell>
          <cell r="B906" t="str">
            <v>05.1102</v>
          </cell>
          <cell r="C906" t="str">
            <v>Tủ ACB 4000 + giá nới + khoá</v>
          </cell>
          <cell r="D906" t="str">
            <v>cái</v>
          </cell>
          <cell r="E906" t="str">
            <v>TU</v>
          </cell>
          <cell r="F906">
            <v>50</v>
          </cell>
          <cell r="G906" t="str">
            <v>x</v>
          </cell>
          <cell r="H906" t="e">
            <v>#N/A</v>
          </cell>
          <cell r="I906" t="str">
            <v/>
          </cell>
        </row>
        <row r="907">
          <cell r="A907" t="str">
            <v>TUAP3-N</v>
          </cell>
          <cell r="B907" t="str">
            <v>05.1002</v>
          </cell>
          <cell r="C907" t="str">
            <v>Tủ CB trạm 3 pha + khoá + bulon</v>
          </cell>
          <cell r="D907" t="str">
            <v>cái</v>
          </cell>
          <cell r="E907" t="str">
            <v>TU</v>
          </cell>
          <cell r="F907">
            <v>50</v>
          </cell>
          <cell r="G907" t="str">
            <v>x</v>
          </cell>
          <cell r="H907" t="str">
            <v>cái</v>
          </cell>
          <cell r="I907" t="str">
            <v/>
          </cell>
        </row>
        <row r="908">
          <cell r="A908" t="str">
            <v>TUAP1</v>
          </cell>
          <cell r="B908" t="str">
            <v>05.1001</v>
          </cell>
          <cell r="C908" t="str">
            <v>Tủ CB trạm 1 pha + khóa + boulon</v>
          </cell>
          <cell r="D908" t="str">
            <v>cái</v>
          </cell>
          <cell r="E908" t="str">
            <v>TU</v>
          </cell>
          <cell r="F908">
            <v>50</v>
          </cell>
          <cell r="G908" t="str">
            <v>x</v>
          </cell>
          <cell r="H908" t="str">
            <v>cái</v>
          </cell>
          <cell r="I908" t="str">
            <v/>
          </cell>
        </row>
        <row r="909">
          <cell r="A909" t="str">
            <v>TUN</v>
          </cell>
          <cell r="B909" t="str">
            <v>05.1101</v>
          </cell>
          <cell r="C909" t="str">
            <v>Tủ điện kế 1 pha</v>
          </cell>
          <cell r="D909" t="str">
            <v>cái</v>
          </cell>
          <cell r="E909" t="str">
            <v>TU</v>
          </cell>
          <cell r="F909">
            <v>50</v>
          </cell>
          <cell r="G909" t="str">
            <v>x</v>
          </cell>
          <cell r="H909">
            <v>0</v>
          </cell>
          <cell r="I909" t="str">
            <v/>
          </cell>
        </row>
        <row r="910">
          <cell r="A910" t="str">
            <v>TUDKDT</v>
          </cell>
          <cell r="B910" t="str">
            <v>05.1101</v>
          </cell>
          <cell r="C910" t="str">
            <v>Thùng điện kế 450x300x200mm đo đếm trung thế</v>
          </cell>
          <cell r="D910" t="str">
            <v>cái</v>
          </cell>
          <cell r="E910" t="str">
            <v>TU</v>
          </cell>
          <cell r="F910">
            <v>50</v>
          </cell>
          <cell r="G910" t="str">
            <v>x</v>
          </cell>
          <cell r="H910">
            <v>0</v>
          </cell>
          <cell r="I910" t="str">
            <v/>
          </cell>
        </row>
        <row r="911">
          <cell r="A911" t="str">
            <v>TUAP3</v>
          </cell>
          <cell r="B911" t="str">
            <v>05.1102</v>
          </cell>
          <cell r="C911" t="str">
            <v>Vỏ tủ + khóa tủ</v>
          </cell>
          <cell r="D911" t="str">
            <v>cái</v>
          </cell>
          <cell r="E911" t="str">
            <v>TU</v>
          </cell>
          <cell r="F911">
            <v>50</v>
          </cell>
          <cell r="G911" t="str">
            <v>x</v>
          </cell>
          <cell r="H911" t="str">
            <v>cái</v>
          </cell>
          <cell r="I911" t="str">
            <v/>
          </cell>
        </row>
        <row r="912">
          <cell r="A912" t="str">
            <v>TUAP3L</v>
          </cell>
          <cell r="B912" t="str">
            <v>05.1002</v>
          </cell>
          <cell r="C912" t="str">
            <v>Vỏ tủ trạm giàn 2 ngăn + khóa tủ</v>
          </cell>
          <cell r="D912" t="str">
            <v>cái</v>
          </cell>
          <cell r="E912" t="str">
            <v>TU</v>
          </cell>
          <cell r="F912">
            <v>50</v>
          </cell>
          <cell r="G912" t="str">
            <v>x</v>
          </cell>
          <cell r="H912" t="str">
            <v>cái</v>
          </cell>
          <cell r="I912" t="str">
            <v/>
          </cell>
        </row>
        <row r="913">
          <cell r="A913" t="str">
            <v>KHUNG TU</v>
          </cell>
          <cell r="B913" t="str">
            <v>05.1102</v>
          </cell>
          <cell r="C913" t="str">
            <v>Khung đỡ tủ MCCB và tủ bù</v>
          </cell>
          <cell r="D913" t="str">
            <v>trọn bộ</v>
          </cell>
          <cell r="E913" t="str">
            <v>KH</v>
          </cell>
          <cell r="F913">
            <v>50</v>
          </cell>
          <cell r="G913" t="str">
            <v>x</v>
          </cell>
          <cell r="H913" t="str">
            <v>trọn bộ</v>
          </cell>
          <cell r="I913" t="str">
            <v/>
          </cell>
        </row>
        <row r="914">
          <cell r="A914" t="str">
            <v>TUPP</v>
          </cell>
          <cell r="B914" t="str">
            <v>05.1101</v>
          </cell>
          <cell r="C914" t="str">
            <v>Tủ phân phối hạ thế</v>
          </cell>
          <cell r="D914" t="str">
            <v>cái</v>
          </cell>
          <cell r="E914" t="str">
            <v>TU</v>
          </cell>
          <cell r="F914">
            <v>50</v>
          </cell>
          <cell r="G914" t="str">
            <v>x</v>
          </cell>
          <cell r="H914">
            <v>0</v>
          </cell>
          <cell r="I914" t="str">
            <v/>
          </cell>
        </row>
        <row r="915">
          <cell r="A915" t="str">
            <v>ATM30A</v>
          </cell>
          <cell r="C915" t="str">
            <v>Aptomat 2 cực 220V - 30A - 2,5kA</v>
          </cell>
          <cell r="D915" t="str">
            <v>cái</v>
          </cell>
          <cell r="E915" t="str">
            <v>AT</v>
          </cell>
          <cell r="F915">
            <v>50</v>
          </cell>
          <cell r="G915" t="str">
            <v>x</v>
          </cell>
          <cell r="H915" t="e">
            <v>#N/A</v>
          </cell>
          <cell r="I915" t="str">
            <v/>
          </cell>
        </row>
        <row r="916">
          <cell r="A916" t="str">
            <v>ATM40A</v>
          </cell>
          <cell r="C916" t="str">
            <v>Aptomat 2 cực 220V - 40A - 7,5kA</v>
          </cell>
          <cell r="D916" t="str">
            <v>cái</v>
          </cell>
          <cell r="E916" t="str">
            <v>AT</v>
          </cell>
          <cell r="F916">
            <v>50</v>
          </cell>
          <cell r="G916" t="str">
            <v>x</v>
          </cell>
          <cell r="H916" t="e">
            <v>#N/A</v>
          </cell>
          <cell r="I916" t="str">
            <v/>
          </cell>
        </row>
        <row r="917">
          <cell r="A917" t="str">
            <v>ATM100A</v>
          </cell>
          <cell r="C917" t="str">
            <v>Aptomat 2 cực 220V -100A</v>
          </cell>
          <cell r="D917" t="str">
            <v>cái</v>
          </cell>
          <cell r="E917" t="str">
            <v>AT</v>
          </cell>
          <cell r="F917">
            <v>50</v>
          </cell>
          <cell r="G917" t="str">
            <v>x</v>
          </cell>
          <cell r="H917" t="e">
            <v>#N/A</v>
          </cell>
          <cell r="I917" t="str">
            <v/>
          </cell>
        </row>
        <row r="918">
          <cell r="A918" t="str">
            <v>ATM50</v>
          </cell>
          <cell r="B918" t="str">
            <v>02.8401</v>
          </cell>
          <cell r="C918" t="str">
            <v>MCCB 3 cực 400V-50A - 25KA</v>
          </cell>
          <cell r="D918" t="str">
            <v>cái</v>
          </cell>
          <cell r="E918" t="str">
            <v>AT</v>
          </cell>
          <cell r="F918">
            <v>5</v>
          </cell>
          <cell r="G918" t="str">
            <v>x</v>
          </cell>
          <cell r="H918" t="str">
            <v>cái</v>
          </cell>
          <cell r="I918" t="str">
            <v/>
          </cell>
        </row>
        <row r="919">
          <cell r="A919" t="str">
            <v>ATM80</v>
          </cell>
          <cell r="B919" t="str">
            <v>02.8401</v>
          </cell>
          <cell r="C919" t="str">
            <v>MCCB 3 cực 400V-80A - 10KA</v>
          </cell>
          <cell r="D919" t="str">
            <v>cái</v>
          </cell>
          <cell r="E919" t="str">
            <v>AT</v>
          </cell>
          <cell r="F919">
            <v>5</v>
          </cell>
          <cell r="G919" t="str">
            <v>x</v>
          </cell>
          <cell r="H919" t="e">
            <v>#N/A</v>
          </cell>
          <cell r="I919" t="str">
            <v/>
          </cell>
        </row>
        <row r="920">
          <cell r="A920" t="str">
            <v>ATM75</v>
          </cell>
          <cell r="B920" t="str">
            <v>02.8401</v>
          </cell>
          <cell r="C920" t="str">
            <v>MCCB 3 cực 400V-75A - 10KA</v>
          </cell>
          <cell r="D920" t="str">
            <v>cái</v>
          </cell>
          <cell r="E920" t="str">
            <v>AT</v>
          </cell>
          <cell r="F920">
            <v>5</v>
          </cell>
          <cell r="G920" t="str">
            <v>x</v>
          </cell>
          <cell r="H920" t="str">
            <v>cái</v>
          </cell>
          <cell r="I920" t="str">
            <v/>
          </cell>
        </row>
        <row r="921">
          <cell r="A921" t="str">
            <v>ATM100</v>
          </cell>
          <cell r="B921" t="str">
            <v>02.8401</v>
          </cell>
          <cell r="C921" t="str">
            <v>MCCB 3 cực 400V-100A - 30KA</v>
          </cell>
          <cell r="D921" t="str">
            <v>cái</v>
          </cell>
          <cell r="E921" t="str">
            <v>AT</v>
          </cell>
          <cell r="F921">
            <v>5</v>
          </cell>
          <cell r="G921" t="str">
            <v>x</v>
          </cell>
          <cell r="H921">
            <v>0</v>
          </cell>
          <cell r="I921" t="str">
            <v/>
          </cell>
        </row>
        <row r="922">
          <cell r="A922" t="str">
            <v>ATM125.</v>
          </cell>
          <cell r="B922" t="str">
            <v>02.8401</v>
          </cell>
          <cell r="C922" t="str">
            <v>MCCB 3 cực 125A</v>
          </cell>
          <cell r="D922" t="str">
            <v>cái</v>
          </cell>
          <cell r="E922" t="str">
            <v>AT</v>
          </cell>
          <cell r="F922">
            <v>5</v>
          </cell>
          <cell r="G922" t="str">
            <v>x</v>
          </cell>
          <cell r="H922">
            <v>0</v>
          </cell>
          <cell r="I922" t="str">
            <v/>
          </cell>
        </row>
        <row r="923">
          <cell r="A923" t="str">
            <v>ATM125</v>
          </cell>
          <cell r="B923" t="str">
            <v>02.8401</v>
          </cell>
          <cell r="C923" t="str">
            <v>MCCB 3 cực 400V -125A - 30KA</v>
          </cell>
          <cell r="D923" t="str">
            <v>cái</v>
          </cell>
          <cell r="E923" t="str">
            <v>AT</v>
          </cell>
          <cell r="F923">
            <v>5</v>
          </cell>
          <cell r="G923" t="str">
            <v>x</v>
          </cell>
          <cell r="H923" t="str">
            <v>cái</v>
          </cell>
          <cell r="I923" t="str">
            <v/>
          </cell>
        </row>
        <row r="924">
          <cell r="A924" t="str">
            <v>ATM150</v>
          </cell>
          <cell r="B924" t="str">
            <v>02.8401</v>
          </cell>
          <cell r="C924" t="str">
            <v>MCCB 3 cực 400V -150A - 35KA</v>
          </cell>
          <cell r="D924" t="str">
            <v>cái</v>
          </cell>
          <cell r="E924" t="str">
            <v>AT</v>
          </cell>
          <cell r="F924">
            <v>5</v>
          </cell>
          <cell r="G924" t="str">
            <v>x</v>
          </cell>
          <cell r="H924" t="e">
            <v>#N/A</v>
          </cell>
          <cell r="I924" t="str">
            <v/>
          </cell>
        </row>
        <row r="925">
          <cell r="A925" t="str">
            <v>ATM200</v>
          </cell>
          <cell r="B925" t="str">
            <v>02.8401</v>
          </cell>
          <cell r="C925" t="str">
            <v>MCCB 3 cực 400V -200A - 35KA</v>
          </cell>
          <cell r="D925" t="str">
            <v>cái</v>
          </cell>
          <cell r="E925" t="str">
            <v>AT</v>
          </cell>
          <cell r="F925">
            <v>5</v>
          </cell>
          <cell r="G925" t="str">
            <v>x</v>
          </cell>
          <cell r="H925" t="str">
            <v>cái</v>
          </cell>
          <cell r="I925" t="str">
            <v/>
          </cell>
        </row>
        <row r="926">
          <cell r="A926" t="str">
            <v>ATM250</v>
          </cell>
          <cell r="B926" t="str">
            <v>02.8401</v>
          </cell>
          <cell r="C926" t="str">
            <v xml:space="preserve">MCCB 3 cực 600V -250A - 36KA </v>
          </cell>
          <cell r="D926" t="str">
            <v>cái</v>
          </cell>
          <cell r="E926" t="str">
            <v>AT</v>
          </cell>
          <cell r="F926">
            <v>5</v>
          </cell>
          <cell r="G926" t="str">
            <v>x</v>
          </cell>
          <cell r="H926" t="str">
            <v>cái</v>
          </cell>
          <cell r="I926" t="str">
            <v/>
          </cell>
        </row>
        <row r="927">
          <cell r="A927" t="str">
            <v>ATM400</v>
          </cell>
          <cell r="B927" t="str">
            <v>02.8402</v>
          </cell>
          <cell r="C927" t="str">
            <v>MCCB 3 cực 690V - 400A - 50KA</v>
          </cell>
          <cell r="D927" t="str">
            <v>cái</v>
          </cell>
          <cell r="E927" t="str">
            <v>AT</v>
          </cell>
          <cell r="F927">
            <v>5</v>
          </cell>
          <cell r="G927" t="str">
            <v>x</v>
          </cell>
          <cell r="H927" t="str">
            <v>cái</v>
          </cell>
          <cell r="I927" t="str">
            <v/>
          </cell>
        </row>
        <row r="928">
          <cell r="A928" t="str">
            <v>ATM500</v>
          </cell>
          <cell r="B928" t="str">
            <v>02.8403</v>
          </cell>
          <cell r="C928" t="str">
            <v>MCCB 3 cực 400V -500A - 35KA</v>
          </cell>
          <cell r="D928" t="str">
            <v>cái</v>
          </cell>
          <cell r="E928" t="str">
            <v>AT</v>
          </cell>
          <cell r="F928">
            <v>5</v>
          </cell>
          <cell r="G928" t="str">
            <v>x</v>
          </cell>
          <cell r="H928" t="str">
            <v>cái</v>
          </cell>
          <cell r="I928" t="str">
            <v/>
          </cell>
        </row>
        <row r="929">
          <cell r="A929" t="str">
            <v>ATM600</v>
          </cell>
          <cell r="B929" t="str">
            <v>02.8403</v>
          </cell>
          <cell r="C929" t="str">
            <v>MCCB 3 cực 400V -600A - 35KA</v>
          </cell>
          <cell r="D929" t="str">
            <v>cái</v>
          </cell>
          <cell r="E929" t="str">
            <v>AT</v>
          </cell>
          <cell r="F929">
            <v>5</v>
          </cell>
          <cell r="G929" t="str">
            <v>x</v>
          </cell>
          <cell r="H929" t="e">
            <v>#N/A</v>
          </cell>
          <cell r="I929" t="str">
            <v/>
          </cell>
        </row>
        <row r="930">
          <cell r="A930" t="str">
            <v>ATM630</v>
          </cell>
          <cell r="B930" t="str">
            <v>02.8403</v>
          </cell>
          <cell r="C930" t="str">
            <v>MCCB 3 cực 400V -630A - 35KA</v>
          </cell>
          <cell r="D930" t="str">
            <v>cái</v>
          </cell>
          <cell r="E930" t="str">
            <v>AT</v>
          </cell>
          <cell r="F930">
            <v>5</v>
          </cell>
          <cell r="G930" t="str">
            <v>x</v>
          </cell>
          <cell r="H930" t="str">
            <v>cái</v>
          </cell>
          <cell r="I930" t="str">
            <v/>
          </cell>
        </row>
        <row r="931">
          <cell r="A931" t="str">
            <v>ATM800</v>
          </cell>
          <cell r="B931" t="str">
            <v>02.8403</v>
          </cell>
          <cell r="C931" t="str">
            <v>MCCB 3 cực 400V -800A - 50KA</v>
          </cell>
          <cell r="D931" t="str">
            <v>cái</v>
          </cell>
          <cell r="E931" t="str">
            <v>AT</v>
          </cell>
          <cell r="F931">
            <v>5</v>
          </cell>
          <cell r="G931" t="str">
            <v>x</v>
          </cell>
          <cell r="H931" t="str">
            <v>cái</v>
          </cell>
          <cell r="I931" t="str">
            <v/>
          </cell>
        </row>
        <row r="932">
          <cell r="A932" t="str">
            <v>ATM1000</v>
          </cell>
          <cell r="B932" t="str">
            <v>02.8404</v>
          </cell>
          <cell r="C932" t="str">
            <v>MCCB 3 cực 400V -1000A - 50KA</v>
          </cell>
          <cell r="D932" t="str">
            <v>cái</v>
          </cell>
          <cell r="E932" t="str">
            <v>AT</v>
          </cell>
          <cell r="F932">
            <v>5</v>
          </cell>
          <cell r="G932" t="str">
            <v>x</v>
          </cell>
          <cell r="H932" t="str">
            <v>cái</v>
          </cell>
          <cell r="I932" t="str">
            <v/>
          </cell>
        </row>
        <row r="933">
          <cell r="A933" t="str">
            <v>ATM1250</v>
          </cell>
          <cell r="B933" t="str">
            <v>02.8404</v>
          </cell>
          <cell r="C933" t="str">
            <v>MCCB 3 cực 400V -1250A - 85KA</v>
          </cell>
          <cell r="D933" t="str">
            <v>cái</v>
          </cell>
          <cell r="E933" t="str">
            <v>AT</v>
          </cell>
          <cell r="F933">
            <v>5</v>
          </cell>
          <cell r="G933" t="str">
            <v>x</v>
          </cell>
          <cell r="H933" t="e">
            <v>#N/A</v>
          </cell>
          <cell r="I933" t="str">
            <v/>
          </cell>
        </row>
        <row r="934">
          <cell r="A934" t="str">
            <v>ATM1600</v>
          </cell>
          <cell r="B934" t="str">
            <v>02.8404</v>
          </cell>
          <cell r="C934" t="str">
            <v>MCCB 3 cực 400V -1600A - 85KA</v>
          </cell>
          <cell r="D934" t="str">
            <v>cái</v>
          </cell>
          <cell r="E934" t="str">
            <v>AT</v>
          </cell>
          <cell r="F934">
            <v>5</v>
          </cell>
          <cell r="G934" t="str">
            <v>x</v>
          </cell>
          <cell r="H934" t="e">
            <v>#N/A</v>
          </cell>
          <cell r="I934" t="str">
            <v/>
          </cell>
        </row>
        <row r="935">
          <cell r="A935" t="str">
            <v>ACB1600</v>
          </cell>
          <cell r="B935" t="str">
            <v>02.8404</v>
          </cell>
          <cell r="C935" t="str">
            <v>ACB 3P - 1600A - 65KA (nạp lò xo bằng tay)</v>
          </cell>
          <cell r="D935" t="str">
            <v>cái</v>
          </cell>
          <cell r="E935" t="str">
            <v>AC</v>
          </cell>
          <cell r="F935">
            <v>50</v>
          </cell>
          <cell r="G935" t="str">
            <v>x</v>
          </cell>
          <cell r="H935" t="e">
            <v>#N/A</v>
          </cell>
          <cell r="I935" t="str">
            <v/>
          </cell>
        </row>
        <row r="936">
          <cell r="A936" t="str">
            <v>ACB2000</v>
          </cell>
          <cell r="B936" t="str">
            <v>02.8404</v>
          </cell>
          <cell r="C936" t="str">
            <v>ACB 3P - 2000A - 85KA (nạp lò xo bằng tay)</v>
          </cell>
          <cell r="D936" t="str">
            <v>cái</v>
          </cell>
          <cell r="E936" t="str">
            <v>AC</v>
          </cell>
          <cell r="F936">
            <v>50</v>
          </cell>
          <cell r="G936" t="str">
            <v>x</v>
          </cell>
          <cell r="H936" t="e">
            <v>#N/A</v>
          </cell>
          <cell r="I936" t="str">
            <v/>
          </cell>
        </row>
        <row r="937">
          <cell r="A937" t="str">
            <v>ACB2500</v>
          </cell>
          <cell r="B937" t="str">
            <v>02.8404</v>
          </cell>
          <cell r="C937" t="str">
            <v>ACB 3P - 2500A - 85KA (nạp lò xo bằng tay)</v>
          </cell>
          <cell r="D937" t="str">
            <v>cái</v>
          </cell>
          <cell r="E937" t="str">
            <v>AC</v>
          </cell>
          <cell r="F937">
            <v>50</v>
          </cell>
          <cell r="G937" t="str">
            <v>x</v>
          </cell>
          <cell r="H937" t="e">
            <v>#N/A</v>
          </cell>
          <cell r="I937" t="str">
            <v/>
          </cell>
        </row>
        <row r="938">
          <cell r="A938" t="str">
            <v>ACB3200</v>
          </cell>
          <cell r="B938" t="str">
            <v>02.8404</v>
          </cell>
          <cell r="C938" t="str">
            <v>ACB 3P - 3200A - 85KA (nạp lò xo bằng tay)</v>
          </cell>
          <cell r="D938" t="str">
            <v>cái</v>
          </cell>
          <cell r="E938" t="str">
            <v>AC</v>
          </cell>
          <cell r="F938">
            <v>50</v>
          </cell>
          <cell r="G938" t="str">
            <v>x</v>
          </cell>
          <cell r="H938" t="e">
            <v>#N/A</v>
          </cell>
          <cell r="I938" t="str">
            <v/>
          </cell>
        </row>
        <row r="939">
          <cell r="A939" t="str">
            <v>ACB4000</v>
          </cell>
          <cell r="B939" t="str">
            <v>02.8404</v>
          </cell>
          <cell r="C939" t="str">
            <v>ACB 3P - 4000A - 85KA (nạp lò xo bằng tay)</v>
          </cell>
          <cell r="D939" t="str">
            <v>cái</v>
          </cell>
          <cell r="E939" t="str">
            <v>AC</v>
          </cell>
          <cell r="F939">
            <v>50</v>
          </cell>
          <cell r="G939" t="str">
            <v>x</v>
          </cell>
          <cell r="H939" t="e">
            <v>#N/A</v>
          </cell>
          <cell r="I939" t="str">
            <v/>
          </cell>
        </row>
        <row r="940">
          <cell r="A940" t="str">
            <v>ACB4000-130</v>
          </cell>
          <cell r="B940" t="str">
            <v>02.8404</v>
          </cell>
          <cell r="C940" t="str">
            <v>ACB 3P - 4000A - 130KA (nạp lò xo bằng tay)</v>
          </cell>
          <cell r="D940" t="str">
            <v>cái</v>
          </cell>
          <cell r="E940" t="str">
            <v>AC</v>
          </cell>
          <cell r="F940">
            <v>50</v>
          </cell>
          <cell r="G940" t="str">
            <v>x</v>
          </cell>
          <cell r="H940" t="e">
            <v>#N/A</v>
          </cell>
          <cell r="I940" t="str">
            <v/>
          </cell>
        </row>
        <row r="941">
          <cell r="A941" t="str">
            <v>ACB6300</v>
          </cell>
          <cell r="B941" t="str">
            <v>02.8404</v>
          </cell>
          <cell r="C941" t="str">
            <v>ACB 3P - 6300A - 130KA (nạp lò xo bằng tay)</v>
          </cell>
          <cell r="D941" t="str">
            <v>cái</v>
          </cell>
          <cell r="E941" t="str">
            <v>AC</v>
          </cell>
          <cell r="F941">
            <v>50</v>
          </cell>
          <cell r="G941" t="str">
            <v>x</v>
          </cell>
          <cell r="H941" t="e">
            <v>#N/A</v>
          </cell>
          <cell r="I941" t="str">
            <v/>
          </cell>
        </row>
        <row r="942">
          <cell r="A942" t="str">
            <v>AP250</v>
          </cell>
          <cell r="C942" t="str">
            <v>Áp tô mát CBXE 200NC -250A-600V (TERASAKY-Nhật)</v>
          </cell>
          <cell r="D942" t="str">
            <v>cái</v>
          </cell>
          <cell r="E942" t="str">
            <v>AP</v>
          </cell>
          <cell r="F942">
            <v>50</v>
          </cell>
          <cell r="G942" t="str">
            <v>x</v>
          </cell>
          <cell r="H942" t="e">
            <v>#N/A</v>
          </cell>
          <cell r="I942" t="str">
            <v/>
          </cell>
        </row>
        <row r="943">
          <cell r="A943" t="str">
            <v>AP150</v>
          </cell>
          <cell r="C943" t="str">
            <v>Áp tô mát CBXE 200NC -150A-600V (TERASAKY-Nhật)</v>
          </cell>
          <cell r="D943" t="str">
            <v>cái</v>
          </cell>
          <cell r="E943" t="str">
            <v>AP</v>
          </cell>
          <cell r="F943">
            <v>50</v>
          </cell>
          <cell r="G943" t="str">
            <v>x</v>
          </cell>
          <cell r="H943" t="e">
            <v>#N/A</v>
          </cell>
          <cell r="I943" t="str">
            <v/>
          </cell>
        </row>
        <row r="944">
          <cell r="A944" t="str">
            <v>CHI3K</v>
          </cell>
          <cell r="C944" t="str">
            <v>Dây chảy 3K</v>
          </cell>
          <cell r="D944" t="str">
            <v>Sợi</v>
          </cell>
          <cell r="E944" t="str">
            <v>CH</v>
          </cell>
          <cell r="F944">
            <v>50</v>
          </cell>
          <cell r="G944" t="str">
            <v>x</v>
          </cell>
          <cell r="H944" t="str">
            <v>Sợi</v>
          </cell>
          <cell r="I944" t="str">
            <v/>
          </cell>
        </row>
        <row r="945">
          <cell r="A945" t="str">
            <v>CHI6K</v>
          </cell>
          <cell r="C945" t="str">
            <v>Dây chảy 6K</v>
          </cell>
          <cell r="D945" t="str">
            <v>Sợi</v>
          </cell>
          <cell r="E945" t="str">
            <v>CH</v>
          </cell>
          <cell r="F945">
            <v>50</v>
          </cell>
          <cell r="G945" t="str">
            <v>x</v>
          </cell>
          <cell r="H945" t="str">
            <v>Sợi</v>
          </cell>
          <cell r="I945" t="str">
            <v/>
          </cell>
        </row>
        <row r="946">
          <cell r="A946" t="str">
            <v>CHI8K</v>
          </cell>
          <cell r="C946" t="str">
            <v>Dây chảy 8K</v>
          </cell>
          <cell r="D946" t="str">
            <v>Sợi</v>
          </cell>
          <cell r="E946" t="str">
            <v>CH</v>
          </cell>
          <cell r="F946">
            <v>50</v>
          </cell>
          <cell r="G946" t="str">
            <v>x</v>
          </cell>
          <cell r="H946">
            <v>0</v>
          </cell>
          <cell r="I946" t="str">
            <v/>
          </cell>
        </row>
        <row r="947">
          <cell r="A947" t="str">
            <v>CHI10K</v>
          </cell>
          <cell r="C947" t="str">
            <v>Dây chảy 10K</v>
          </cell>
          <cell r="D947" t="str">
            <v>Sợi</v>
          </cell>
          <cell r="E947" t="str">
            <v>CH</v>
          </cell>
          <cell r="F947">
            <v>50</v>
          </cell>
          <cell r="G947" t="str">
            <v>x</v>
          </cell>
          <cell r="H947">
            <v>0</v>
          </cell>
          <cell r="I947" t="str">
            <v/>
          </cell>
        </row>
        <row r="948">
          <cell r="A948" t="str">
            <v>CHI12K</v>
          </cell>
          <cell r="C948" t="str">
            <v>Dây chảy 12K</v>
          </cell>
          <cell r="D948" t="str">
            <v>Sợi</v>
          </cell>
          <cell r="E948" t="str">
            <v>CH</v>
          </cell>
          <cell r="F948">
            <v>50</v>
          </cell>
          <cell r="G948" t="str">
            <v>x</v>
          </cell>
          <cell r="H948">
            <v>0</v>
          </cell>
          <cell r="I948" t="str">
            <v/>
          </cell>
        </row>
        <row r="949">
          <cell r="A949" t="str">
            <v>CHI15K</v>
          </cell>
          <cell r="C949" t="str">
            <v>Dây chảy 15K</v>
          </cell>
          <cell r="D949" t="str">
            <v>Sợi</v>
          </cell>
          <cell r="E949" t="str">
            <v>CH</v>
          </cell>
          <cell r="F949">
            <v>50</v>
          </cell>
          <cell r="G949" t="str">
            <v>x</v>
          </cell>
          <cell r="H949" t="str">
            <v>Sợi</v>
          </cell>
          <cell r="I949" t="str">
            <v/>
          </cell>
        </row>
        <row r="950">
          <cell r="A950" t="str">
            <v>CHI20K</v>
          </cell>
          <cell r="C950" t="str">
            <v>Dây chảy 20K</v>
          </cell>
          <cell r="D950" t="str">
            <v>Sợi</v>
          </cell>
          <cell r="E950" t="str">
            <v>CH</v>
          </cell>
          <cell r="F950">
            <v>50</v>
          </cell>
          <cell r="G950" t="str">
            <v>x</v>
          </cell>
          <cell r="H950" t="e">
            <v>#N/A</v>
          </cell>
          <cell r="I950" t="str">
            <v/>
          </cell>
        </row>
        <row r="951">
          <cell r="A951" t="str">
            <v>CHI25K</v>
          </cell>
          <cell r="C951" t="str">
            <v>Dây chảy 25K</v>
          </cell>
          <cell r="D951" t="str">
            <v>Sợi</v>
          </cell>
          <cell r="E951" t="str">
            <v>CH</v>
          </cell>
          <cell r="F951">
            <v>50</v>
          </cell>
          <cell r="G951" t="str">
            <v>x</v>
          </cell>
          <cell r="H951" t="str">
            <v>Sợi</v>
          </cell>
          <cell r="I951" t="str">
            <v/>
          </cell>
        </row>
        <row r="952">
          <cell r="A952" t="str">
            <v>CHI30K</v>
          </cell>
          <cell r="C952" t="str">
            <v>Dây chảy 30K</v>
          </cell>
          <cell r="D952" t="str">
            <v>Sợi</v>
          </cell>
          <cell r="E952" t="str">
            <v>CH</v>
          </cell>
          <cell r="F952">
            <v>50</v>
          </cell>
          <cell r="G952" t="str">
            <v>x</v>
          </cell>
          <cell r="H952" t="str">
            <v>Sợi</v>
          </cell>
          <cell r="I952" t="str">
            <v/>
          </cell>
        </row>
        <row r="953">
          <cell r="A953" t="str">
            <v>CHI40K</v>
          </cell>
          <cell r="C953" t="str">
            <v>Dây chảy 40K</v>
          </cell>
          <cell r="D953" t="str">
            <v>Sợi</v>
          </cell>
          <cell r="E953" t="str">
            <v>CH</v>
          </cell>
          <cell r="F953">
            <v>50</v>
          </cell>
          <cell r="G953" t="str">
            <v>x</v>
          </cell>
          <cell r="H953" t="str">
            <v>Sợi</v>
          </cell>
          <cell r="I953" t="str">
            <v/>
          </cell>
        </row>
        <row r="954">
          <cell r="A954" t="str">
            <v>CHI50K</v>
          </cell>
          <cell r="C954" t="str">
            <v>Dây chảy 50K</v>
          </cell>
          <cell r="D954" t="str">
            <v>Sợi</v>
          </cell>
          <cell r="E954" t="str">
            <v>CH</v>
          </cell>
          <cell r="F954">
            <v>50</v>
          </cell>
          <cell r="G954" t="str">
            <v>x</v>
          </cell>
          <cell r="H954" t="e">
            <v>#N/A</v>
          </cell>
          <cell r="I954" t="str">
            <v/>
          </cell>
        </row>
        <row r="955">
          <cell r="A955" t="str">
            <v>CHI65K</v>
          </cell>
          <cell r="C955" t="str">
            <v>Dây chảy 65K</v>
          </cell>
          <cell r="D955" t="str">
            <v>Sợi</v>
          </cell>
          <cell r="E955" t="str">
            <v>CH</v>
          </cell>
          <cell r="F955">
            <v>50</v>
          </cell>
          <cell r="G955" t="str">
            <v>x</v>
          </cell>
          <cell r="H955" t="e">
            <v>#N/A</v>
          </cell>
          <cell r="I955" t="str">
            <v/>
          </cell>
        </row>
        <row r="956">
          <cell r="A956" t="str">
            <v>CHI80K</v>
          </cell>
          <cell r="C956" t="str">
            <v>Dây chảy 80K</v>
          </cell>
          <cell r="D956" t="str">
            <v>Sợi</v>
          </cell>
          <cell r="E956" t="str">
            <v>CH</v>
          </cell>
          <cell r="F956">
            <v>50</v>
          </cell>
          <cell r="G956" t="str">
            <v>x</v>
          </cell>
          <cell r="H956">
            <v>0</v>
          </cell>
          <cell r="I956" t="str">
            <v/>
          </cell>
        </row>
        <row r="957">
          <cell r="A957" t="str">
            <v>CHI100K</v>
          </cell>
          <cell r="C957" t="str">
            <v>Dây chảy 100K</v>
          </cell>
          <cell r="D957" t="str">
            <v>Sợi</v>
          </cell>
          <cell r="E957" t="str">
            <v>CH</v>
          </cell>
          <cell r="F957">
            <v>50</v>
          </cell>
          <cell r="G957" t="str">
            <v>x</v>
          </cell>
          <cell r="H957">
            <v>0</v>
          </cell>
          <cell r="I957" t="str">
            <v/>
          </cell>
        </row>
        <row r="958">
          <cell r="A958" t="str">
            <v>CHI140K</v>
          </cell>
          <cell r="C958" t="str">
            <v>Dây chảy 140K</v>
          </cell>
          <cell r="D958" t="str">
            <v>Sợi</v>
          </cell>
          <cell r="E958" t="str">
            <v>CH</v>
          </cell>
          <cell r="F958">
            <v>50</v>
          </cell>
          <cell r="G958" t="str">
            <v>x</v>
          </cell>
          <cell r="H958" t="e">
            <v>#N/A</v>
          </cell>
          <cell r="I958" t="str">
            <v/>
          </cell>
        </row>
        <row r="959">
          <cell r="A959" t="str">
            <v>DK1p100A</v>
          </cell>
          <cell r="C959" t="str">
            <v>Điện kế 1 pha 2 dây 220V-100A</v>
          </cell>
          <cell r="D959" t="str">
            <v>cái</v>
          </cell>
          <cell r="E959" t="str">
            <v>DK</v>
          </cell>
          <cell r="F959">
            <v>2000</v>
          </cell>
          <cell r="G959" t="str">
            <v>x</v>
          </cell>
          <cell r="H959" t="e">
            <v>#N/A</v>
          </cell>
          <cell r="I959" t="str">
            <v/>
          </cell>
        </row>
        <row r="960">
          <cell r="A960" t="str">
            <v>DK1p80A</v>
          </cell>
          <cell r="C960" t="str">
            <v>Điện kế 1 pha 2 dây 220V-80A</v>
          </cell>
          <cell r="D960" t="str">
            <v>cái</v>
          </cell>
          <cell r="E960" t="str">
            <v>DK</v>
          </cell>
          <cell r="F960">
            <v>2000</v>
          </cell>
          <cell r="G960" t="str">
            <v>x</v>
          </cell>
          <cell r="H960" t="str">
            <v>cái</v>
          </cell>
          <cell r="I960" t="str">
            <v/>
          </cell>
        </row>
        <row r="961">
          <cell r="A961" t="str">
            <v>DK1p5A</v>
          </cell>
          <cell r="C961" t="str">
            <v>Điện kế 1 pha 2 dây 220V-5A</v>
          </cell>
          <cell r="D961" t="str">
            <v>cái</v>
          </cell>
          <cell r="E961" t="str">
            <v>DK</v>
          </cell>
          <cell r="F961">
            <v>2000</v>
          </cell>
          <cell r="G961" t="str">
            <v>x</v>
          </cell>
          <cell r="H961" t="str">
            <v>cái</v>
          </cell>
          <cell r="I961" t="str">
            <v/>
          </cell>
        </row>
        <row r="962">
          <cell r="A962" t="str">
            <v>DK3p50(100)A</v>
          </cell>
          <cell r="C962" t="str">
            <v>Điện kế 3 pha 4 dây 220/380V-50(100)A</v>
          </cell>
          <cell r="D962" t="str">
            <v>cái</v>
          </cell>
          <cell r="E962" t="str">
            <v>DK</v>
          </cell>
          <cell r="F962">
            <v>2000</v>
          </cell>
          <cell r="G962" t="str">
            <v>x</v>
          </cell>
          <cell r="H962" t="str">
            <v>cái</v>
          </cell>
          <cell r="I962" t="str">
            <v/>
          </cell>
        </row>
        <row r="963">
          <cell r="A963" t="str">
            <v>DK3p5A</v>
          </cell>
          <cell r="B963" t="str">
            <v>05.5104</v>
          </cell>
          <cell r="C963" t="str">
            <v>Điện kế 3 pha 4 dây 220/380V-5A</v>
          </cell>
          <cell r="D963" t="str">
            <v>cái</v>
          </cell>
          <cell r="E963" t="str">
            <v>DK</v>
          </cell>
          <cell r="F963">
            <v>2000</v>
          </cell>
          <cell r="G963" t="str">
            <v>x</v>
          </cell>
          <cell r="H963" t="str">
            <v>cái</v>
          </cell>
          <cell r="I963" t="str">
            <v/>
          </cell>
        </row>
        <row r="964">
          <cell r="A964" t="str">
            <v>DK380-5A</v>
          </cell>
          <cell r="B964" t="str">
            <v>05.5104</v>
          </cell>
          <cell r="C964" t="str">
            <v>Điện kế 3 pha điện tử 220/380V-5A</v>
          </cell>
          <cell r="D964" t="str">
            <v>cái</v>
          </cell>
          <cell r="E964" t="str">
            <v>DK</v>
          </cell>
          <cell r="F964">
            <v>2000</v>
          </cell>
          <cell r="G964" t="str">
            <v>x</v>
          </cell>
          <cell r="H964" t="str">
            <v>cái</v>
          </cell>
          <cell r="I964" t="str">
            <v/>
          </cell>
        </row>
        <row r="965">
          <cell r="A965" t="str">
            <v>DK3DT</v>
          </cell>
          <cell r="C965" t="str">
            <v>Điện kế 3 pha điện tử 600V-5A</v>
          </cell>
          <cell r="D965" t="str">
            <v>cái</v>
          </cell>
          <cell r="E965" t="str">
            <v>DK</v>
          </cell>
          <cell r="F965">
            <v>2000</v>
          </cell>
          <cell r="G965" t="str">
            <v>x</v>
          </cell>
          <cell r="H965">
            <v>0</v>
          </cell>
          <cell r="I965" t="str">
            <v/>
          </cell>
        </row>
        <row r="966">
          <cell r="A966" t="str">
            <v>DK3P</v>
          </cell>
          <cell r="B966" t="str">
            <v>05.5104</v>
          </cell>
          <cell r="C966" t="str">
            <v>Điện năng kế 3 pha 380V-5A</v>
          </cell>
          <cell r="D966" t="str">
            <v>cái</v>
          </cell>
          <cell r="E966" t="str">
            <v>DK</v>
          </cell>
          <cell r="F966">
            <v>2000</v>
          </cell>
          <cell r="G966" t="str">
            <v>x</v>
          </cell>
          <cell r="H966">
            <v>0</v>
          </cell>
          <cell r="I966" t="str">
            <v/>
          </cell>
        </row>
        <row r="967">
          <cell r="A967" t="str">
            <v>BANG</v>
          </cell>
          <cell r="B967" t="str">
            <v>06.3191</v>
          </cell>
          <cell r="C967" t="str">
            <v>Bảng tên trạm, bảng báo nguy hiểm + đinh vít</v>
          </cell>
          <cell r="D967" t="str">
            <v>bộ</v>
          </cell>
          <cell r="E967" t="str">
            <v>BA</v>
          </cell>
          <cell r="F967">
            <v>50</v>
          </cell>
          <cell r="G967" t="str">
            <v>x</v>
          </cell>
          <cell r="H967" t="str">
            <v>bộ</v>
          </cell>
          <cell r="I967" t="str">
            <v/>
          </cell>
        </row>
        <row r="968">
          <cell r="A968" t="str">
            <v>GTD</v>
          </cell>
          <cell r="C968" t="str">
            <v>Giếng tiếp địa khoan đất</v>
          </cell>
          <cell r="D968" t="str">
            <v>Cái</v>
          </cell>
          <cell r="E968" t="str">
            <v>GT</v>
          </cell>
          <cell r="F968">
            <v>50</v>
          </cell>
          <cell r="G968" t="str">
            <v>x</v>
          </cell>
          <cell r="H968" t="str">
            <v>Cái</v>
          </cell>
          <cell r="I968" t="str">
            <v/>
          </cell>
        </row>
        <row r="969">
          <cell r="A969" t="str">
            <v>GTDĐ</v>
          </cell>
          <cell r="C969" t="str">
            <v>Giếng tiếp địa khoan đá</v>
          </cell>
          <cell r="D969" t="str">
            <v>Cái</v>
          </cell>
          <cell r="E969" t="str">
            <v>GT</v>
          </cell>
          <cell r="F969">
            <v>50</v>
          </cell>
          <cell r="G969" t="str">
            <v>x</v>
          </cell>
          <cell r="H969" t="str">
            <v>Cái</v>
          </cell>
          <cell r="I969" t="str">
            <v/>
          </cell>
        </row>
        <row r="970">
          <cell r="A970" t="str">
            <v>SXTg</v>
          </cell>
          <cell r="B970" t="str">
            <v>04.2301</v>
          </cell>
          <cell r="C970" t="str">
            <v>Sứ xuyên tường 24kV</v>
          </cell>
          <cell r="D970" t="str">
            <v>cái</v>
          </cell>
          <cell r="E970" t="str">
            <v>SX</v>
          </cell>
          <cell r="F970">
            <v>50</v>
          </cell>
          <cell r="G970" t="str">
            <v>x</v>
          </cell>
          <cell r="H970" t="e">
            <v>#N/A</v>
          </cell>
          <cell r="I970" t="str">
            <v/>
          </cell>
        </row>
        <row r="971">
          <cell r="A971" t="str">
            <v>GSXTg</v>
          </cell>
          <cell r="C971" t="str">
            <v>Giá lắp sứ xuyên tường</v>
          </cell>
          <cell r="D971" t="str">
            <v>bộ</v>
          </cell>
          <cell r="E971" t="str">
            <v>GS</v>
          </cell>
          <cell r="F971">
            <v>50</v>
          </cell>
          <cell r="G971" t="str">
            <v>x</v>
          </cell>
          <cell r="H971" t="e">
            <v>#N/A</v>
          </cell>
          <cell r="I971" t="str">
            <v/>
          </cell>
        </row>
        <row r="972">
          <cell r="A972" t="str">
            <v>GCAP</v>
          </cell>
          <cell r="C972" t="str">
            <v>Giá đỡ cáp ngầm (V63x6)</v>
          </cell>
          <cell r="D972" t="str">
            <v>bộ</v>
          </cell>
          <cell r="E972" t="str">
            <v>GC</v>
          </cell>
          <cell r="F972">
            <v>50</v>
          </cell>
          <cell r="G972" t="str">
            <v>x</v>
          </cell>
          <cell r="H972" t="str">
            <v>bộ</v>
          </cell>
          <cell r="I972" t="str">
            <v/>
          </cell>
        </row>
        <row r="973">
          <cell r="A973" t="str">
            <v>SDTC</v>
          </cell>
          <cell r="B973" t="str">
            <v>04.2201</v>
          </cell>
          <cell r="C973" t="str">
            <v>Sứ đỡ thanh cái 24kV</v>
          </cell>
          <cell r="D973" t="str">
            <v>bộ</v>
          </cell>
          <cell r="E973" t="str">
            <v>SD</v>
          </cell>
          <cell r="F973">
            <v>50</v>
          </cell>
          <cell r="G973" t="str">
            <v>x</v>
          </cell>
          <cell r="H973" t="e">
            <v>#N/A</v>
          </cell>
          <cell r="I973" t="str">
            <v/>
          </cell>
        </row>
        <row r="974">
          <cell r="A974" t="str">
            <v>TC450</v>
          </cell>
          <cell r="B974" t="str">
            <v>04.5102</v>
          </cell>
          <cell r="C974" t="str">
            <v>Thanh cái đồng 4x50</v>
          </cell>
          <cell r="D974" t="str">
            <v>m</v>
          </cell>
          <cell r="E974" t="str">
            <v>TC</v>
          </cell>
          <cell r="F974">
            <v>50</v>
          </cell>
          <cell r="G974" t="str">
            <v>x</v>
          </cell>
          <cell r="H974" t="e">
            <v>#N/A</v>
          </cell>
          <cell r="I974" t="str">
            <v/>
          </cell>
        </row>
        <row r="975">
          <cell r="A975" t="str">
            <v>TC430</v>
          </cell>
          <cell r="B975" t="str">
            <v>04.5102</v>
          </cell>
          <cell r="C975" t="str">
            <v>Thanh cái đồng 4x30</v>
          </cell>
          <cell r="D975" t="str">
            <v>m</v>
          </cell>
          <cell r="E975" t="str">
            <v>TC</v>
          </cell>
          <cell r="F975">
            <v>50</v>
          </cell>
          <cell r="G975" t="str">
            <v>x</v>
          </cell>
          <cell r="H975" t="e">
            <v>#N/A</v>
          </cell>
          <cell r="I975" t="str">
            <v/>
          </cell>
        </row>
        <row r="976">
          <cell r="A976" t="str">
            <v>TC420</v>
          </cell>
          <cell r="B976" t="str">
            <v>04.5101</v>
          </cell>
          <cell r="C976" t="str">
            <v>Thanh cái đồng 4x20</v>
          </cell>
          <cell r="D976" t="str">
            <v>m</v>
          </cell>
          <cell r="E976" t="str">
            <v>TC</v>
          </cell>
          <cell r="F976">
            <v>50</v>
          </cell>
          <cell r="G976" t="str">
            <v>x</v>
          </cell>
          <cell r="H976" t="e">
            <v>#N/A</v>
          </cell>
          <cell r="I976" t="str">
            <v/>
          </cell>
        </row>
        <row r="977">
          <cell r="A977" t="str">
            <v>GiacapTT-2m</v>
          </cell>
          <cell r="C977" t="str">
            <v>Giá đỡ cáp trung thế</v>
          </cell>
          <cell r="D977" t="str">
            <v>bộ</v>
          </cell>
          <cell r="E977" t="str">
            <v>Gi</v>
          </cell>
          <cell r="F977">
            <v>50</v>
          </cell>
          <cell r="G977" t="str">
            <v>x</v>
          </cell>
          <cell r="H977" t="str">
            <v>bộ</v>
          </cell>
          <cell r="I977" t="str">
            <v/>
          </cell>
        </row>
        <row r="978">
          <cell r="A978" t="str">
            <v>GiacapTT-6m</v>
          </cell>
          <cell r="C978" t="str">
            <v>Giá đỡ cáp trung thế</v>
          </cell>
          <cell r="D978" t="str">
            <v>bộ</v>
          </cell>
          <cell r="E978" t="str">
            <v>Gi</v>
          </cell>
          <cell r="F978">
            <v>50</v>
          </cell>
          <cell r="G978" t="str">
            <v>x</v>
          </cell>
          <cell r="H978" t="e">
            <v>#N/A</v>
          </cell>
          <cell r="I978" t="str">
            <v/>
          </cell>
        </row>
        <row r="979">
          <cell r="A979" t="str">
            <v>GiacapTT-8m</v>
          </cell>
          <cell r="C979" t="str">
            <v>Giá đỡ cáp trung thế</v>
          </cell>
          <cell r="D979" t="str">
            <v>bộ</v>
          </cell>
          <cell r="E979" t="str">
            <v>Gi</v>
          </cell>
          <cell r="F979">
            <v>50</v>
          </cell>
          <cell r="G979" t="str">
            <v>x</v>
          </cell>
          <cell r="H979" t="e">
            <v>#N/A</v>
          </cell>
          <cell r="I979" t="str">
            <v/>
          </cell>
        </row>
        <row r="980">
          <cell r="A980" t="str">
            <v>GiacapTT-15m</v>
          </cell>
          <cell r="C980" t="str">
            <v>Giá đỡ cáp trung thế</v>
          </cell>
          <cell r="D980" t="str">
            <v>bộ</v>
          </cell>
          <cell r="E980" t="str">
            <v>Gi</v>
          </cell>
          <cell r="F980">
            <v>50</v>
          </cell>
          <cell r="G980" t="str">
            <v>x</v>
          </cell>
          <cell r="H980" t="e">
            <v>#N/A</v>
          </cell>
          <cell r="I980" t="str">
            <v/>
          </cell>
        </row>
        <row r="981">
          <cell r="A981" t="str">
            <v>GiacapTHT-10m</v>
          </cell>
          <cell r="C981" t="str">
            <v>Giá đỡ cáp trung hạ thế</v>
          </cell>
          <cell r="D981" t="str">
            <v>bộ</v>
          </cell>
          <cell r="E981" t="str">
            <v>Gi</v>
          </cell>
          <cell r="F981">
            <v>50</v>
          </cell>
          <cell r="G981" t="str">
            <v>x</v>
          </cell>
          <cell r="H981" t="str">
            <v>bộ</v>
          </cell>
          <cell r="I981" t="str">
            <v/>
          </cell>
        </row>
        <row r="982">
          <cell r="A982" t="str">
            <v>GiacapHT-1m</v>
          </cell>
          <cell r="C982" t="str">
            <v xml:space="preserve">Giá đỡ cáp hạ thế </v>
          </cell>
          <cell r="D982" t="str">
            <v>bộ</v>
          </cell>
          <cell r="E982" t="str">
            <v>Gi</v>
          </cell>
          <cell r="F982">
            <v>50</v>
          </cell>
          <cell r="G982" t="str">
            <v>x</v>
          </cell>
          <cell r="H982" t="e">
            <v>#N/A</v>
          </cell>
          <cell r="I982" t="str">
            <v/>
          </cell>
        </row>
        <row r="983">
          <cell r="A983" t="str">
            <v>GiacapHT-2m</v>
          </cell>
          <cell r="C983" t="str">
            <v xml:space="preserve">Giá đỡ cáp hạ thế </v>
          </cell>
          <cell r="D983" t="str">
            <v>bộ</v>
          </cell>
          <cell r="E983" t="str">
            <v>Gi</v>
          </cell>
          <cell r="F983">
            <v>50</v>
          </cell>
          <cell r="G983" t="str">
            <v>x</v>
          </cell>
          <cell r="H983" t="e">
            <v>#N/A</v>
          </cell>
          <cell r="I983" t="str">
            <v/>
          </cell>
        </row>
        <row r="984">
          <cell r="A984" t="str">
            <v>GiacapHT-3m</v>
          </cell>
          <cell r="C984" t="str">
            <v xml:space="preserve">Giá đỡ cáp hạ thế </v>
          </cell>
          <cell r="D984" t="str">
            <v>bộ</v>
          </cell>
          <cell r="E984" t="str">
            <v>Gi</v>
          </cell>
          <cell r="F984">
            <v>50</v>
          </cell>
          <cell r="G984" t="str">
            <v>x</v>
          </cell>
          <cell r="H984" t="str">
            <v>bộ</v>
          </cell>
          <cell r="I984" t="str">
            <v/>
          </cell>
        </row>
        <row r="985">
          <cell r="A985" t="str">
            <v>GiacapHT-4m</v>
          </cell>
          <cell r="C985" t="str">
            <v xml:space="preserve">Giá đỡ cáp hạ thế </v>
          </cell>
          <cell r="D985" t="str">
            <v>bộ</v>
          </cell>
          <cell r="E985" t="str">
            <v>Gi</v>
          </cell>
          <cell r="F985">
            <v>50</v>
          </cell>
          <cell r="G985" t="str">
            <v>x</v>
          </cell>
          <cell r="H985" t="e">
            <v>#N/A</v>
          </cell>
          <cell r="I985" t="str">
            <v/>
          </cell>
        </row>
        <row r="986">
          <cell r="A986" t="str">
            <v>GiacapHT</v>
          </cell>
          <cell r="C986" t="str">
            <v xml:space="preserve">Giá đỡ cáp hạ thế </v>
          </cell>
          <cell r="D986" t="str">
            <v>trọn bộ</v>
          </cell>
          <cell r="E986" t="str">
            <v>Gi</v>
          </cell>
          <cell r="F986">
            <v>50</v>
          </cell>
          <cell r="G986" t="str">
            <v>x</v>
          </cell>
          <cell r="H986" t="e">
            <v>#N/A</v>
          </cell>
          <cell r="I986" t="str">
            <v/>
          </cell>
        </row>
        <row r="987">
          <cell r="A987" t="str">
            <v>GiacapHT-30m</v>
          </cell>
          <cell r="C987" t="str">
            <v xml:space="preserve">Giá đỡ cáp hạ thế </v>
          </cell>
          <cell r="D987" t="str">
            <v>bộ</v>
          </cell>
          <cell r="E987" t="str">
            <v>Gi</v>
          </cell>
          <cell r="F987">
            <v>50</v>
          </cell>
          <cell r="G987" t="str">
            <v>x</v>
          </cell>
          <cell r="H987" t="e">
            <v>#N/A</v>
          </cell>
          <cell r="I987" t="str">
            <v/>
          </cell>
        </row>
        <row r="988">
          <cell r="A988" t="str">
            <v>GTMBA15</v>
          </cell>
          <cell r="B988" t="str">
            <v>05.6100</v>
          </cell>
          <cell r="C988" t="str">
            <v>Giá chùm treo máy biến áp 3x15</v>
          </cell>
          <cell r="D988" t="str">
            <v>bô</v>
          </cell>
          <cell r="E988" t="str">
            <v>GT</v>
          </cell>
          <cell r="F988">
            <v>50</v>
          </cell>
          <cell r="G988" t="str">
            <v>x</v>
          </cell>
          <cell r="H988" t="str">
            <v>bô</v>
          </cell>
          <cell r="I988" t="str">
            <v/>
          </cell>
        </row>
        <row r="989">
          <cell r="A989" t="str">
            <v>GTMBA25</v>
          </cell>
          <cell r="B989" t="str">
            <v>05.6100</v>
          </cell>
          <cell r="C989" t="str">
            <v>Giá chùm treo máy biến áp 3x25</v>
          </cell>
          <cell r="D989" t="str">
            <v>cái</v>
          </cell>
          <cell r="E989" t="str">
            <v>GT</v>
          </cell>
          <cell r="F989">
            <v>50</v>
          </cell>
          <cell r="G989" t="str">
            <v>x</v>
          </cell>
          <cell r="H989" t="str">
            <v>cái</v>
          </cell>
          <cell r="I989" t="str">
            <v/>
          </cell>
        </row>
        <row r="990">
          <cell r="A990" t="str">
            <v>GTMBA37,5</v>
          </cell>
          <cell r="B990" t="str">
            <v>05.6100</v>
          </cell>
          <cell r="C990" t="str">
            <v>Giá chùm treo máy biến áp 3x37,5</v>
          </cell>
          <cell r="D990" t="str">
            <v>cái</v>
          </cell>
          <cell r="E990" t="str">
            <v>GT</v>
          </cell>
          <cell r="F990">
            <v>50</v>
          </cell>
          <cell r="G990" t="str">
            <v>x</v>
          </cell>
          <cell r="H990" t="str">
            <v>cái</v>
          </cell>
          <cell r="I990" t="str">
            <v/>
          </cell>
        </row>
        <row r="991">
          <cell r="A991" t="str">
            <v>GTMBA</v>
          </cell>
          <cell r="B991" t="str">
            <v>05.6100</v>
          </cell>
          <cell r="C991" t="str">
            <v>Giá chùm treo máy biến áp 3x50</v>
          </cell>
          <cell r="D991" t="str">
            <v>cái</v>
          </cell>
          <cell r="E991" t="str">
            <v>GT</v>
          </cell>
          <cell r="F991">
            <v>50</v>
          </cell>
          <cell r="G991" t="str">
            <v>x</v>
          </cell>
          <cell r="H991" t="str">
            <v>cái</v>
          </cell>
          <cell r="I991" t="str">
            <v/>
          </cell>
        </row>
        <row r="992">
          <cell r="A992" t="str">
            <v>COSe16</v>
          </cell>
          <cell r="B992" t="str">
            <v>03.4001</v>
          </cell>
          <cell r="C992" t="str">
            <v>Đầu cosse ép Cu-Al 16mm2</v>
          </cell>
          <cell r="D992" t="str">
            <v>cái</v>
          </cell>
          <cell r="E992" t="str">
            <v>CO</v>
          </cell>
          <cell r="F992">
            <v>50</v>
          </cell>
          <cell r="G992" t="str">
            <v>x</v>
          </cell>
          <cell r="H992">
            <v>0</v>
          </cell>
          <cell r="I992" t="str">
            <v/>
          </cell>
        </row>
        <row r="993">
          <cell r="A993" t="str">
            <v>COSe25</v>
          </cell>
          <cell r="B993" t="str">
            <v>03.4001</v>
          </cell>
          <cell r="C993" t="str">
            <v>Đầu cosse ép Cu-Al 25mm2</v>
          </cell>
          <cell r="D993" t="str">
            <v>cái</v>
          </cell>
          <cell r="E993" t="str">
            <v>CO</v>
          </cell>
          <cell r="F993">
            <v>50</v>
          </cell>
          <cell r="G993" t="str">
            <v>x</v>
          </cell>
          <cell r="H993" t="e">
            <v>#N/A</v>
          </cell>
          <cell r="I993" t="str">
            <v/>
          </cell>
        </row>
        <row r="994">
          <cell r="A994" t="str">
            <v>COSe50</v>
          </cell>
          <cell r="B994" t="str">
            <v>03.4002</v>
          </cell>
          <cell r="C994" t="str">
            <v>Đầu cosse ép Cu-Al 50mm2</v>
          </cell>
          <cell r="D994" t="str">
            <v>cái</v>
          </cell>
          <cell r="E994" t="str">
            <v>CO</v>
          </cell>
          <cell r="F994">
            <v>50</v>
          </cell>
          <cell r="G994" t="str">
            <v>x</v>
          </cell>
          <cell r="H994">
            <v>0</v>
          </cell>
          <cell r="I994" t="str">
            <v/>
          </cell>
        </row>
        <row r="995">
          <cell r="A995" t="str">
            <v>COSe70</v>
          </cell>
          <cell r="B995" t="str">
            <v>03.4003</v>
          </cell>
          <cell r="C995" t="str">
            <v>Đầu cosse ép Cu-Al 70mm2</v>
          </cell>
          <cell r="D995" t="str">
            <v>cái</v>
          </cell>
          <cell r="E995" t="str">
            <v>CO</v>
          </cell>
          <cell r="F995">
            <v>50</v>
          </cell>
          <cell r="G995" t="str">
            <v>x</v>
          </cell>
          <cell r="H995">
            <v>0</v>
          </cell>
          <cell r="I995" t="str">
            <v/>
          </cell>
        </row>
        <row r="996">
          <cell r="A996" t="str">
            <v>COSe95</v>
          </cell>
          <cell r="B996" t="str">
            <v>03.4004</v>
          </cell>
          <cell r="C996" t="str">
            <v>Đầu cosse ép Cu-Al 95mm2</v>
          </cell>
          <cell r="D996" t="str">
            <v>cái</v>
          </cell>
          <cell r="E996" t="str">
            <v>CO</v>
          </cell>
          <cell r="F996">
            <v>50</v>
          </cell>
          <cell r="G996" t="str">
            <v>x</v>
          </cell>
          <cell r="H996">
            <v>0</v>
          </cell>
          <cell r="I996" t="str">
            <v/>
          </cell>
        </row>
        <row r="997">
          <cell r="A997" t="str">
            <v>COSe120</v>
          </cell>
          <cell r="B997" t="str">
            <v>03.4005</v>
          </cell>
          <cell r="C997" t="str">
            <v>Đầu cosse ép Cu-Al 120mm2</v>
          </cell>
          <cell r="D997" t="str">
            <v>cái</v>
          </cell>
          <cell r="E997" t="str">
            <v>CO</v>
          </cell>
          <cell r="F997">
            <v>50</v>
          </cell>
          <cell r="G997" t="str">
            <v>x</v>
          </cell>
          <cell r="H997">
            <v>0</v>
          </cell>
          <cell r="I997" t="str">
            <v/>
          </cell>
        </row>
        <row r="998">
          <cell r="A998" t="str">
            <v>COSe150</v>
          </cell>
          <cell r="B998" t="str">
            <v>03.4006</v>
          </cell>
          <cell r="C998" t="str">
            <v>Đầu cosse ép Cu-Al 150mm2</v>
          </cell>
          <cell r="D998" t="str">
            <v>cái</v>
          </cell>
          <cell r="E998" t="str">
            <v>CO</v>
          </cell>
          <cell r="F998">
            <v>50</v>
          </cell>
          <cell r="G998" t="str">
            <v>x</v>
          </cell>
          <cell r="H998">
            <v>0</v>
          </cell>
          <cell r="I998" t="str">
            <v/>
          </cell>
        </row>
        <row r="999">
          <cell r="A999" t="str">
            <v>COSe185</v>
          </cell>
          <cell r="B999" t="str">
            <v>03.4007</v>
          </cell>
          <cell r="C999" t="str">
            <v>Đầu cosse ép Cu-Al 185mm2</v>
          </cell>
          <cell r="D999" t="str">
            <v>cái</v>
          </cell>
          <cell r="E999" t="str">
            <v>CO</v>
          </cell>
          <cell r="F999">
            <v>50</v>
          </cell>
          <cell r="G999" t="str">
            <v>x</v>
          </cell>
          <cell r="H999">
            <v>0</v>
          </cell>
          <cell r="I999" t="str">
            <v/>
          </cell>
        </row>
        <row r="1000">
          <cell r="A1000" t="str">
            <v>COSe200</v>
          </cell>
          <cell r="B1000" t="str">
            <v>03.4008</v>
          </cell>
          <cell r="C1000" t="str">
            <v>Đầu cosse ép Cu-Al 200mm2</v>
          </cell>
          <cell r="D1000" t="str">
            <v>cái</v>
          </cell>
          <cell r="E1000" t="str">
            <v>CO</v>
          </cell>
          <cell r="F1000">
            <v>50</v>
          </cell>
          <cell r="G1000" t="str">
            <v>x</v>
          </cell>
          <cell r="H1000" t="e">
            <v>#N/A</v>
          </cell>
          <cell r="I1000" t="str">
            <v/>
          </cell>
        </row>
        <row r="1001">
          <cell r="A1001" t="str">
            <v>COSe240</v>
          </cell>
          <cell r="B1001" t="str">
            <v>03.4008</v>
          </cell>
          <cell r="C1001" t="str">
            <v>Đầu cosse ép Cu-Al 240mm2</v>
          </cell>
          <cell r="D1001" t="str">
            <v>cái</v>
          </cell>
          <cell r="E1001" t="str">
            <v>CO</v>
          </cell>
          <cell r="F1001">
            <v>50</v>
          </cell>
          <cell r="G1001" t="str">
            <v>x</v>
          </cell>
          <cell r="H1001">
            <v>0</v>
          </cell>
          <cell r="I1001" t="str">
            <v/>
          </cell>
        </row>
        <row r="1002">
          <cell r="A1002" t="str">
            <v>COSe250</v>
          </cell>
          <cell r="B1002" t="str">
            <v>03.4008</v>
          </cell>
          <cell r="C1002" t="str">
            <v>Đầu cosse ép Cu-Al 250mm2</v>
          </cell>
          <cell r="D1002" t="str">
            <v>cái</v>
          </cell>
          <cell r="E1002" t="str">
            <v>CO</v>
          </cell>
          <cell r="F1002">
            <v>50</v>
          </cell>
          <cell r="G1002" t="str">
            <v>x</v>
          </cell>
          <cell r="H1002" t="e">
            <v>#N/A</v>
          </cell>
          <cell r="I1002" t="str">
            <v/>
          </cell>
        </row>
        <row r="1003">
          <cell r="A1003" t="str">
            <v>COSe300</v>
          </cell>
          <cell r="B1003" t="str">
            <v>03.4008</v>
          </cell>
          <cell r="C1003" t="str">
            <v>Đầu cosse ép Cu-Al 300mm2</v>
          </cell>
          <cell r="D1003" t="str">
            <v>cái</v>
          </cell>
          <cell r="E1003" t="str">
            <v>CO</v>
          </cell>
          <cell r="F1003">
            <v>50</v>
          </cell>
          <cell r="G1003" t="str">
            <v>x</v>
          </cell>
          <cell r="H1003" t="e">
            <v>#N/A</v>
          </cell>
          <cell r="I1003" t="str">
            <v/>
          </cell>
        </row>
        <row r="1004">
          <cell r="A1004" t="str">
            <v>COSe400</v>
          </cell>
          <cell r="B1004" t="str">
            <v>03.4008</v>
          </cell>
          <cell r="C1004" t="str">
            <v>Đầu cosse ép Cu-Al 400mm2</v>
          </cell>
          <cell r="D1004" t="str">
            <v>cái</v>
          </cell>
          <cell r="E1004" t="str">
            <v>CO</v>
          </cell>
          <cell r="F1004">
            <v>50</v>
          </cell>
          <cell r="G1004" t="str">
            <v>x</v>
          </cell>
          <cell r="H1004" t="e">
            <v>#N/A</v>
          </cell>
          <cell r="I1004" t="str">
            <v/>
          </cell>
        </row>
        <row r="1005">
          <cell r="A1005" t="str">
            <v>COS2,5</v>
          </cell>
          <cell r="B1005" t="str">
            <v>03.4001</v>
          </cell>
          <cell r="C1005" t="str">
            <v xml:space="preserve">Đầu cosse ép Cu 2,5mm2 + bao PVC </v>
          </cell>
          <cell r="D1005" t="str">
            <v>cái</v>
          </cell>
          <cell r="E1005" t="str">
            <v>CO</v>
          </cell>
          <cell r="F1005">
            <v>50</v>
          </cell>
          <cell r="G1005" t="str">
            <v>x</v>
          </cell>
          <cell r="H1005">
            <v>0</v>
          </cell>
          <cell r="I1005" t="str">
            <v/>
          </cell>
        </row>
        <row r="1006">
          <cell r="A1006" t="str">
            <v>COS5</v>
          </cell>
          <cell r="B1006" t="str">
            <v>03.4001</v>
          </cell>
          <cell r="C1006" t="str">
            <v>Đầu cosse ép Cu 5mm2</v>
          </cell>
          <cell r="D1006" t="str">
            <v>cái</v>
          </cell>
          <cell r="E1006" t="str">
            <v>CO</v>
          </cell>
          <cell r="F1006">
            <v>50</v>
          </cell>
          <cell r="G1006" t="str">
            <v>x</v>
          </cell>
          <cell r="H1006" t="e">
            <v>#N/A</v>
          </cell>
          <cell r="I1006" t="str">
            <v/>
          </cell>
        </row>
        <row r="1007">
          <cell r="A1007" t="str">
            <v>COS11</v>
          </cell>
          <cell r="B1007" t="str">
            <v>03.4001</v>
          </cell>
          <cell r="C1007" t="str">
            <v>Đầu cosse ép Cu 11mm2</v>
          </cell>
          <cell r="D1007" t="str">
            <v>cái</v>
          </cell>
          <cell r="E1007" t="str">
            <v>CO</v>
          </cell>
          <cell r="F1007">
            <v>50</v>
          </cell>
          <cell r="G1007" t="str">
            <v>x</v>
          </cell>
          <cell r="H1007" t="e">
            <v>#N/A</v>
          </cell>
          <cell r="I1007" t="str">
            <v/>
          </cell>
        </row>
        <row r="1008">
          <cell r="A1008" t="str">
            <v>COS16</v>
          </cell>
          <cell r="B1008" t="str">
            <v>03.4001</v>
          </cell>
          <cell r="C1008" t="str">
            <v>Đầu cosse ép Cu 16mm2</v>
          </cell>
          <cell r="D1008" t="str">
            <v>cái</v>
          </cell>
          <cell r="E1008" t="str">
            <v>CO</v>
          </cell>
          <cell r="F1008">
            <v>50</v>
          </cell>
          <cell r="G1008" t="str">
            <v>x</v>
          </cell>
          <cell r="H1008" t="e">
            <v>#N/A</v>
          </cell>
          <cell r="I1008" t="str">
            <v/>
          </cell>
        </row>
        <row r="1009">
          <cell r="A1009" t="str">
            <v>COS22</v>
          </cell>
          <cell r="B1009" t="str">
            <v>03.4001</v>
          </cell>
          <cell r="C1009" t="str">
            <v>Đầu cosse ép Cu 22mm2</v>
          </cell>
          <cell r="D1009" t="str">
            <v>cái</v>
          </cell>
          <cell r="E1009" t="str">
            <v>CO</v>
          </cell>
          <cell r="F1009">
            <v>50</v>
          </cell>
          <cell r="G1009" t="str">
            <v>x</v>
          </cell>
          <cell r="H1009" t="e">
            <v>#N/A</v>
          </cell>
          <cell r="I1009" t="str">
            <v/>
          </cell>
        </row>
        <row r="1010">
          <cell r="A1010" t="str">
            <v>COS25</v>
          </cell>
          <cell r="B1010" t="str">
            <v>03.4001</v>
          </cell>
          <cell r="C1010" t="str">
            <v>Đầu cosse ép Cu 25mm2</v>
          </cell>
          <cell r="D1010" t="str">
            <v>cái</v>
          </cell>
          <cell r="E1010" t="str">
            <v>CO</v>
          </cell>
          <cell r="F1010">
            <v>50</v>
          </cell>
          <cell r="G1010" t="str">
            <v>x</v>
          </cell>
          <cell r="H1010">
            <v>2</v>
          </cell>
          <cell r="I1010" t="str">
            <v/>
          </cell>
        </row>
        <row r="1011">
          <cell r="A1011" t="str">
            <v>COS35</v>
          </cell>
          <cell r="B1011" t="str">
            <v>03.4002</v>
          </cell>
          <cell r="C1011" t="str">
            <v>Đầu cosse ép Cu 35mm2</v>
          </cell>
          <cell r="D1011" t="str">
            <v>cái</v>
          </cell>
          <cell r="E1011" t="str">
            <v>CO</v>
          </cell>
          <cell r="F1011">
            <v>50</v>
          </cell>
          <cell r="G1011" t="str">
            <v>x</v>
          </cell>
          <cell r="H1011" t="str">
            <v>cái</v>
          </cell>
          <cell r="I1011" t="str">
            <v/>
          </cell>
        </row>
        <row r="1012">
          <cell r="A1012" t="str">
            <v>COS38</v>
          </cell>
          <cell r="B1012" t="str">
            <v>03.4002</v>
          </cell>
          <cell r="C1012" t="str">
            <v>Đầu cosse ép Cu 38mm2</v>
          </cell>
          <cell r="D1012" t="str">
            <v>cái</v>
          </cell>
          <cell r="E1012" t="str">
            <v>CO</v>
          </cell>
          <cell r="F1012">
            <v>50</v>
          </cell>
          <cell r="G1012" t="str">
            <v>x</v>
          </cell>
          <cell r="H1012" t="e">
            <v>#N/A</v>
          </cell>
          <cell r="I1012" t="str">
            <v/>
          </cell>
        </row>
        <row r="1013">
          <cell r="A1013" t="str">
            <v>COS50</v>
          </cell>
          <cell r="B1013" t="str">
            <v>03.4002</v>
          </cell>
          <cell r="C1013" t="str">
            <v>Đầu cosse ép Cu 50mm2</v>
          </cell>
          <cell r="D1013" t="str">
            <v>cái</v>
          </cell>
          <cell r="E1013" t="str">
            <v>CO</v>
          </cell>
          <cell r="F1013">
            <v>50</v>
          </cell>
          <cell r="G1013" t="str">
            <v>x</v>
          </cell>
          <cell r="H1013" t="str">
            <v>cái</v>
          </cell>
          <cell r="I1013" t="str">
            <v/>
          </cell>
        </row>
        <row r="1014">
          <cell r="A1014" t="str">
            <v>COS70</v>
          </cell>
          <cell r="B1014" t="str">
            <v>03.4003</v>
          </cell>
          <cell r="C1014" t="str">
            <v>Đầu cosse ép Cu 70mm2</v>
          </cell>
          <cell r="D1014" t="str">
            <v>cái</v>
          </cell>
          <cell r="E1014" t="str">
            <v>CO</v>
          </cell>
          <cell r="F1014">
            <v>50</v>
          </cell>
          <cell r="G1014" t="str">
            <v>x</v>
          </cell>
          <cell r="H1014">
            <v>0</v>
          </cell>
          <cell r="I1014" t="str">
            <v/>
          </cell>
        </row>
        <row r="1015">
          <cell r="A1015" t="str">
            <v>COS95</v>
          </cell>
          <cell r="B1015" t="str">
            <v>03.4004</v>
          </cell>
          <cell r="C1015" t="str">
            <v>Đầu cosse ép Cu 95mm2</v>
          </cell>
          <cell r="D1015" t="str">
            <v>cái</v>
          </cell>
          <cell r="E1015" t="str">
            <v>CO</v>
          </cell>
          <cell r="F1015">
            <v>50</v>
          </cell>
          <cell r="G1015" t="str">
            <v>x</v>
          </cell>
          <cell r="H1015">
            <v>0</v>
          </cell>
          <cell r="I1015" t="str">
            <v/>
          </cell>
        </row>
        <row r="1016">
          <cell r="A1016" t="str">
            <v>COS120</v>
          </cell>
          <cell r="B1016" t="str">
            <v>03.4005</v>
          </cell>
          <cell r="C1016" t="str">
            <v>Đầu cosse ép Cu 120mm2</v>
          </cell>
          <cell r="D1016" t="str">
            <v>cái</v>
          </cell>
          <cell r="E1016" t="str">
            <v>CO</v>
          </cell>
          <cell r="F1016">
            <v>50</v>
          </cell>
          <cell r="G1016" t="str">
            <v>x</v>
          </cell>
          <cell r="H1016">
            <v>0</v>
          </cell>
          <cell r="I1016" t="str">
            <v/>
          </cell>
        </row>
        <row r="1017">
          <cell r="A1017" t="str">
            <v>COS150</v>
          </cell>
          <cell r="B1017" t="str">
            <v>03.4006</v>
          </cell>
          <cell r="C1017" t="str">
            <v>Đầu cosse ép Cu 150mm2</v>
          </cell>
          <cell r="D1017" t="str">
            <v>cái</v>
          </cell>
          <cell r="E1017" t="str">
            <v>CO</v>
          </cell>
          <cell r="F1017">
            <v>50</v>
          </cell>
          <cell r="G1017" t="str">
            <v>x</v>
          </cell>
          <cell r="H1017">
            <v>0</v>
          </cell>
          <cell r="I1017">
            <v>1734000</v>
          </cell>
        </row>
        <row r="1018">
          <cell r="A1018" t="str">
            <v>COS185</v>
          </cell>
          <cell r="B1018" t="str">
            <v>03.4007</v>
          </cell>
          <cell r="C1018" t="str">
            <v>Đầu cosse ép Cu 185mm2</v>
          </cell>
          <cell r="D1018" t="str">
            <v>cái</v>
          </cell>
          <cell r="E1018" t="str">
            <v>CO</v>
          </cell>
          <cell r="F1018">
            <v>50</v>
          </cell>
          <cell r="G1018" t="str">
            <v>x</v>
          </cell>
          <cell r="H1018" t="str">
            <v>cái</v>
          </cell>
          <cell r="I1018" t="str">
            <v/>
          </cell>
        </row>
        <row r="1019">
          <cell r="A1019" t="str">
            <v>COS200</v>
          </cell>
          <cell r="B1019" t="str">
            <v>03.4008</v>
          </cell>
          <cell r="C1019" t="str">
            <v>Đầu cosse ép Cu 200mm2</v>
          </cell>
          <cell r="D1019" t="str">
            <v>cái</v>
          </cell>
          <cell r="E1019" t="str">
            <v>CO</v>
          </cell>
          <cell r="F1019">
            <v>50</v>
          </cell>
          <cell r="G1019" t="str">
            <v>x</v>
          </cell>
          <cell r="H1019" t="str">
            <v>cái</v>
          </cell>
          <cell r="I1019" t="str">
            <v/>
          </cell>
        </row>
        <row r="1020">
          <cell r="A1020" t="str">
            <v>COS240</v>
          </cell>
          <cell r="B1020" t="str">
            <v>03.4008</v>
          </cell>
          <cell r="C1020" t="str">
            <v>Đầu cosse ép Cu 240mm2</v>
          </cell>
          <cell r="D1020" t="str">
            <v>cái</v>
          </cell>
          <cell r="E1020" t="str">
            <v>CO</v>
          </cell>
          <cell r="F1020">
            <v>50</v>
          </cell>
          <cell r="G1020" t="str">
            <v>x</v>
          </cell>
          <cell r="H1020" t="e">
            <v>#N/A</v>
          </cell>
          <cell r="I1020" t="str">
            <v/>
          </cell>
        </row>
        <row r="1021">
          <cell r="A1021" t="str">
            <v>COS250</v>
          </cell>
          <cell r="B1021" t="str">
            <v>03.4009</v>
          </cell>
          <cell r="C1021" t="str">
            <v>Đầu cosse ép Cu 250mm2</v>
          </cell>
          <cell r="D1021" t="str">
            <v>cái</v>
          </cell>
          <cell r="E1021" t="str">
            <v>CO</v>
          </cell>
          <cell r="F1021">
            <v>50</v>
          </cell>
          <cell r="G1021" t="str">
            <v>x</v>
          </cell>
          <cell r="H1021" t="str">
            <v>cái</v>
          </cell>
          <cell r="I1021" t="str">
            <v/>
          </cell>
        </row>
        <row r="1022">
          <cell r="A1022" t="str">
            <v>COS300</v>
          </cell>
          <cell r="B1022" t="str">
            <v>03.4009</v>
          </cell>
          <cell r="C1022" t="str">
            <v>Đầu cosse ép Cu 300mm2</v>
          </cell>
          <cell r="D1022" t="str">
            <v>cái</v>
          </cell>
          <cell r="E1022" t="str">
            <v>CO</v>
          </cell>
          <cell r="F1022">
            <v>50</v>
          </cell>
          <cell r="G1022" t="str">
            <v>x</v>
          </cell>
          <cell r="H1022" t="str">
            <v>cái</v>
          </cell>
          <cell r="I1022" t="str">
            <v/>
          </cell>
        </row>
        <row r="1023">
          <cell r="A1023" t="str">
            <v>CHCOS11</v>
          </cell>
          <cell r="C1023" t="str">
            <v>Chụp đầu cosse  11mm2</v>
          </cell>
          <cell r="D1023" t="str">
            <v>cái</v>
          </cell>
          <cell r="E1023" t="str">
            <v>CH</v>
          </cell>
          <cell r="F1023">
            <v>50</v>
          </cell>
          <cell r="G1023" t="str">
            <v>x</v>
          </cell>
          <cell r="H1023" t="e">
            <v>#N/A</v>
          </cell>
          <cell r="I1023" t="str">
            <v/>
          </cell>
        </row>
        <row r="1024">
          <cell r="A1024" t="str">
            <v>CHCOS16</v>
          </cell>
          <cell r="C1024" t="str">
            <v>Chụp đầu cosse  16mm2</v>
          </cell>
          <cell r="D1024" t="str">
            <v>cái</v>
          </cell>
          <cell r="E1024" t="str">
            <v>CH</v>
          </cell>
          <cell r="F1024">
            <v>50</v>
          </cell>
          <cell r="G1024" t="str">
            <v>x</v>
          </cell>
          <cell r="H1024" t="e">
            <v>#N/A</v>
          </cell>
          <cell r="I1024" t="str">
            <v/>
          </cell>
        </row>
        <row r="1025">
          <cell r="A1025" t="str">
            <v>CHCOS25</v>
          </cell>
          <cell r="C1025" t="str">
            <v>Chụp đầu cosse  25mm2</v>
          </cell>
          <cell r="D1025" t="str">
            <v>cái</v>
          </cell>
          <cell r="E1025" t="str">
            <v>CH</v>
          </cell>
          <cell r="F1025">
            <v>50</v>
          </cell>
          <cell r="G1025" t="str">
            <v>x</v>
          </cell>
          <cell r="H1025" t="str">
            <v>cái</v>
          </cell>
          <cell r="I1025" t="str">
            <v/>
          </cell>
        </row>
        <row r="1026">
          <cell r="A1026" t="str">
            <v>CHCOS35</v>
          </cell>
          <cell r="C1026" t="str">
            <v>Chụp đầu cosse  35mm2</v>
          </cell>
          <cell r="D1026" t="str">
            <v>cái</v>
          </cell>
          <cell r="E1026" t="str">
            <v>CH</v>
          </cell>
          <cell r="F1026">
            <v>50</v>
          </cell>
          <cell r="G1026" t="str">
            <v>x</v>
          </cell>
          <cell r="H1026" t="str">
            <v>cái</v>
          </cell>
          <cell r="I1026" t="str">
            <v/>
          </cell>
        </row>
        <row r="1027">
          <cell r="A1027" t="str">
            <v>CHCOS50</v>
          </cell>
          <cell r="C1027" t="str">
            <v>Chụp đầu cosse  50mm2</v>
          </cell>
          <cell r="D1027" t="str">
            <v>cái</v>
          </cell>
          <cell r="E1027" t="str">
            <v>CH</v>
          </cell>
          <cell r="F1027">
            <v>50</v>
          </cell>
          <cell r="G1027" t="str">
            <v>x</v>
          </cell>
          <cell r="H1027" t="str">
            <v>cái</v>
          </cell>
          <cell r="I1027" t="str">
            <v/>
          </cell>
        </row>
        <row r="1028">
          <cell r="A1028" t="str">
            <v>CHCOS70</v>
          </cell>
          <cell r="C1028" t="str">
            <v>Chụp đầu cosse  70mm2</v>
          </cell>
          <cell r="D1028" t="str">
            <v>cái</v>
          </cell>
          <cell r="E1028" t="str">
            <v>CH</v>
          </cell>
          <cell r="F1028">
            <v>50</v>
          </cell>
          <cell r="G1028" t="str">
            <v>x</v>
          </cell>
          <cell r="H1028" t="str">
            <v>cái</v>
          </cell>
          <cell r="I1028" t="str">
            <v/>
          </cell>
        </row>
        <row r="1029">
          <cell r="A1029" t="str">
            <v>CHCOS95</v>
          </cell>
          <cell r="C1029" t="str">
            <v>Chụp đầu cosse  95mm2</v>
          </cell>
          <cell r="D1029" t="str">
            <v>cái</v>
          </cell>
          <cell r="E1029" t="str">
            <v>CH</v>
          </cell>
          <cell r="F1029">
            <v>50</v>
          </cell>
          <cell r="G1029" t="str">
            <v>x</v>
          </cell>
          <cell r="H1029" t="str">
            <v>cái</v>
          </cell>
          <cell r="I1029" t="str">
            <v/>
          </cell>
        </row>
        <row r="1030">
          <cell r="A1030" t="str">
            <v>CHCOS120</v>
          </cell>
          <cell r="C1030" t="str">
            <v>Chụp đầu cosse  120mm2</v>
          </cell>
          <cell r="D1030" t="str">
            <v>cái</v>
          </cell>
          <cell r="E1030" t="str">
            <v>CH</v>
          </cell>
          <cell r="F1030">
            <v>50</v>
          </cell>
          <cell r="G1030" t="str">
            <v>x</v>
          </cell>
          <cell r="H1030" t="str">
            <v>cái</v>
          </cell>
          <cell r="I1030" t="str">
            <v/>
          </cell>
        </row>
        <row r="1031">
          <cell r="A1031" t="str">
            <v>CHCOS150</v>
          </cell>
          <cell r="C1031" t="str">
            <v>Chụp đầu cosse  150mm2</v>
          </cell>
          <cell r="D1031" t="str">
            <v>cái</v>
          </cell>
          <cell r="E1031" t="str">
            <v>CH</v>
          </cell>
          <cell r="F1031">
            <v>50</v>
          </cell>
          <cell r="G1031" t="str">
            <v>x</v>
          </cell>
          <cell r="H1031" t="str">
            <v>cái</v>
          </cell>
          <cell r="I1031" t="str">
            <v/>
          </cell>
        </row>
        <row r="1032">
          <cell r="A1032" t="str">
            <v>CHCOS185</v>
          </cell>
          <cell r="C1032" t="str">
            <v>Chụp đầu cosse  185mm2</v>
          </cell>
          <cell r="D1032" t="str">
            <v>cái</v>
          </cell>
          <cell r="E1032" t="str">
            <v>CH</v>
          </cell>
          <cell r="F1032">
            <v>50</v>
          </cell>
          <cell r="G1032" t="str">
            <v>x</v>
          </cell>
          <cell r="H1032" t="str">
            <v>cái</v>
          </cell>
          <cell r="I1032" t="str">
            <v/>
          </cell>
        </row>
        <row r="1033">
          <cell r="A1033" t="str">
            <v>CHCOS200</v>
          </cell>
          <cell r="C1033" t="str">
            <v>Chụp đầu cosse  200mm2</v>
          </cell>
          <cell r="D1033" t="str">
            <v>cái</v>
          </cell>
          <cell r="E1033" t="str">
            <v>CH</v>
          </cell>
          <cell r="F1033">
            <v>50</v>
          </cell>
          <cell r="G1033" t="str">
            <v>x</v>
          </cell>
          <cell r="H1033" t="str">
            <v>cái</v>
          </cell>
          <cell r="I1033" t="str">
            <v/>
          </cell>
        </row>
        <row r="1034">
          <cell r="A1034" t="str">
            <v>CHCOS240</v>
          </cell>
          <cell r="C1034" t="str">
            <v>Chụp đầu cosse  240mm2</v>
          </cell>
          <cell r="D1034" t="str">
            <v>cái</v>
          </cell>
          <cell r="E1034" t="str">
            <v>CH</v>
          </cell>
          <cell r="F1034">
            <v>50</v>
          </cell>
          <cell r="G1034" t="str">
            <v>x</v>
          </cell>
          <cell r="H1034" t="e">
            <v>#N/A</v>
          </cell>
          <cell r="I1034" t="str">
            <v/>
          </cell>
        </row>
        <row r="1035">
          <cell r="A1035" t="str">
            <v>CHCOS250</v>
          </cell>
          <cell r="C1035" t="str">
            <v>Chụp đầu cosse  250mm2</v>
          </cell>
          <cell r="D1035" t="str">
            <v>cái</v>
          </cell>
          <cell r="E1035" t="str">
            <v>CH</v>
          </cell>
          <cell r="F1035">
            <v>50</v>
          </cell>
          <cell r="G1035" t="str">
            <v>x</v>
          </cell>
          <cell r="H1035" t="str">
            <v>cái</v>
          </cell>
          <cell r="I1035" t="str">
            <v/>
          </cell>
        </row>
        <row r="1036">
          <cell r="A1036" t="str">
            <v>CHCOS300</v>
          </cell>
          <cell r="C1036" t="str">
            <v>Chụp đầu cosse  300mm2</v>
          </cell>
          <cell r="D1036" t="str">
            <v>cái</v>
          </cell>
          <cell r="E1036" t="str">
            <v>CH</v>
          </cell>
          <cell r="F1036">
            <v>50</v>
          </cell>
          <cell r="G1036" t="str">
            <v>x</v>
          </cell>
          <cell r="H1036" t="str">
            <v>cái</v>
          </cell>
          <cell r="I1036" t="str">
            <v/>
          </cell>
        </row>
        <row r="1037">
          <cell r="A1037" t="str">
            <v>CHFCO</v>
          </cell>
          <cell r="C1037" t="str">
            <v>Chụp đầu cực FCO (bộ 2 cái)</v>
          </cell>
          <cell r="D1037" t="str">
            <v>bộ</v>
          </cell>
          <cell r="E1037" t="str">
            <v>CH</v>
          </cell>
          <cell r="F1037">
            <v>50</v>
          </cell>
          <cell r="G1037" t="str">
            <v>x</v>
          </cell>
          <cell r="H1037">
            <v>0</v>
          </cell>
          <cell r="I1037" t="str">
            <v/>
          </cell>
        </row>
        <row r="1038">
          <cell r="A1038" t="str">
            <v>CHLA</v>
          </cell>
          <cell r="C1038" t="str">
            <v>Chụp đầu cực LA</v>
          </cell>
          <cell r="D1038" t="str">
            <v>cái</v>
          </cell>
          <cell r="E1038" t="str">
            <v>CH</v>
          </cell>
          <cell r="F1038">
            <v>50</v>
          </cell>
          <cell r="G1038" t="str">
            <v>x</v>
          </cell>
          <cell r="H1038" t="str">
            <v>cái</v>
          </cell>
          <cell r="I1038" t="str">
            <v/>
          </cell>
        </row>
        <row r="1039">
          <cell r="A1039" t="str">
            <v>CHMBA</v>
          </cell>
          <cell r="C1039" t="str">
            <v>Chụp đầu MBA</v>
          </cell>
          <cell r="D1039" t="str">
            <v>cái</v>
          </cell>
          <cell r="E1039" t="str">
            <v>CH</v>
          </cell>
          <cell r="F1039">
            <v>50</v>
          </cell>
          <cell r="G1039" t="str">
            <v>x</v>
          </cell>
          <cell r="H1039" t="str">
            <v>cái</v>
          </cell>
          <cell r="I1039" t="str">
            <v/>
          </cell>
        </row>
        <row r="1040">
          <cell r="A1040" t="str">
            <v>CHQ-H</v>
          </cell>
          <cell r="C1040" t="str">
            <v>Nắp chụp kẹp quai + hotline</v>
          </cell>
          <cell r="D1040" t="str">
            <v>bộ</v>
          </cell>
          <cell r="E1040" t="str">
            <v>CH</v>
          </cell>
          <cell r="F1040">
            <v>50</v>
          </cell>
          <cell r="G1040" t="str">
            <v>x</v>
          </cell>
          <cell r="H1040">
            <v>0</v>
          </cell>
          <cell r="I1040" t="str">
            <v/>
          </cell>
        </row>
        <row r="1041">
          <cell r="A1041" t="str">
            <v>DK2x11</v>
          </cell>
          <cell r="C1041" t="str">
            <v>Cáp điện kế DK - 2x11</v>
          </cell>
          <cell r="D1041" t="str">
            <v>m</v>
          </cell>
          <cell r="E1041" t="str">
            <v>DK</v>
          </cell>
          <cell r="F1041">
            <v>50</v>
          </cell>
          <cell r="G1041" t="str">
            <v>x</v>
          </cell>
          <cell r="H1041" t="e">
            <v>#N/A</v>
          </cell>
          <cell r="I1041" t="str">
            <v/>
          </cell>
        </row>
        <row r="1042">
          <cell r="A1042" t="str">
            <v>DVV7x1.5</v>
          </cell>
          <cell r="C1042" t="str">
            <v>Cáp điều khiển 7x1,5</v>
          </cell>
          <cell r="D1042" t="str">
            <v>m</v>
          </cell>
          <cell r="E1042" t="str">
            <v>DV</v>
          </cell>
          <cell r="F1042">
            <v>50</v>
          </cell>
          <cell r="G1042" t="str">
            <v>x</v>
          </cell>
          <cell r="H1042" t="e">
            <v>#N/A</v>
          </cell>
          <cell r="I1042" t="str">
            <v/>
          </cell>
        </row>
        <row r="1043">
          <cell r="A1043" t="str">
            <v>Duplex 211</v>
          </cell>
          <cell r="C1043" t="str">
            <v>Cáp Duplex 2x11</v>
          </cell>
          <cell r="D1043" t="str">
            <v>m</v>
          </cell>
          <cell r="E1043" t="str">
            <v>Du</v>
          </cell>
          <cell r="F1043">
            <v>50</v>
          </cell>
          <cell r="G1043" t="str">
            <v>x</v>
          </cell>
          <cell r="H1043">
            <v>0</v>
          </cell>
          <cell r="I1043" t="str">
            <v/>
          </cell>
        </row>
        <row r="1044">
          <cell r="A1044" t="str">
            <v>Duplex 216</v>
          </cell>
          <cell r="C1044" t="str">
            <v>Cáp Duplex 2x16</v>
          </cell>
          <cell r="D1044" t="str">
            <v>m</v>
          </cell>
          <cell r="E1044" t="str">
            <v>Du</v>
          </cell>
          <cell r="F1044">
            <v>50</v>
          </cell>
          <cell r="G1044" t="str">
            <v>x</v>
          </cell>
          <cell r="H1044" t="e">
            <v>#N/A</v>
          </cell>
          <cell r="I1044">
            <v>0</v>
          </cell>
        </row>
        <row r="1045">
          <cell r="A1045" t="str">
            <v>Duplex 311</v>
          </cell>
          <cell r="C1045" t="str">
            <v>Cáp Triplex 3x11</v>
          </cell>
          <cell r="D1045" t="str">
            <v>m</v>
          </cell>
          <cell r="E1045" t="str">
            <v>Du</v>
          </cell>
          <cell r="F1045">
            <v>50</v>
          </cell>
          <cell r="G1045" t="str">
            <v>x</v>
          </cell>
          <cell r="H1045" t="e">
            <v>#N/A</v>
          </cell>
          <cell r="I1045" t="str">
            <v/>
          </cell>
        </row>
        <row r="1046">
          <cell r="A1046" t="str">
            <v>Duplex 316</v>
          </cell>
          <cell r="C1046" t="str">
            <v>Cáp Triplex 3x16</v>
          </cell>
          <cell r="D1046" t="str">
            <v>m</v>
          </cell>
          <cell r="E1046" t="str">
            <v>Du</v>
          </cell>
          <cell r="F1046">
            <v>50</v>
          </cell>
          <cell r="G1046" t="str">
            <v>x</v>
          </cell>
          <cell r="H1046">
            <v>0</v>
          </cell>
          <cell r="I1046" t="str">
            <v/>
          </cell>
        </row>
        <row r="1047">
          <cell r="A1047" t="str">
            <v>Duplex 411</v>
          </cell>
          <cell r="C1047" t="str">
            <v>Cáp Quadruplex 4x11</v>
          </cell>
          <cell r="D1047" t="str">
            <v>m</v>
          </cell>
          <cell r="E1047" t="str">
            <v>Du</v>
          </cell>
          <cell r="F1047">
            <v>50</v>
          </cell>
          <cell r="G1047" t="str">
            <v>x</v>
          </cell>
          <cell r="H1047">
            <v>0</v>
          </cell>
          <cell r="I1047" t="str">
            <v/>
          </cell>
        </row>
        <row r="1048">
          <cell r="A1048" t="str">
            <v>Duplex 416</v>
          </cell>
          <cell r="C1048" t="str">
            <v>Cáp Quadruplex 4x16</v>
          </cell>
          <cell r="D1048" t="str">
            <v>m</v>
          </cell>
          <cell r="E1048" t="str">
            <v>Du</v>
          </cell>
          <cell r="F1048">
            <v>50</v>
          </cell>
          <cell r="G1048" t="str">
            <v>x</v>
          </cell>
          <cell r="H1048">
            <v>0</v>
          </cell>
          <cell r="I1048" t="str">
            <v/>
          </cell>
        </row>
        <row r="1049">
          <cell r="A1049" t="str">
            <v>DENHQ</v>
          </cell>
          <cell r="B1049" t="str">
            <v>E2.003</v>
          </cell>
          <cell r="C1049" t="str">
            <v>Bộ đèn huỳnh quang đơn 1,2m-40W</v>
          </cell>
          <cell r="D1049" t="str">
            <v>bộ</v>
          </cell>
          <cell r="E1049" t="str">
            <v>DE</v>
          </cell>
          <cell r="F1049">
            <v>50</v>
          </cell>
          <cell r="G1049" t="str">
            <v>x</v>
          </cell>
          <cell r="H1049" t="e">
            <v>#N/A</v>
          </cell>
          <cell r="I1049" t="str">
            <v/>
          </cell>
        </row>
        <row r="1050">
          <cell r="A1050" t="str">
            <v>D16/10</v>
          </cell>
          <cell r="C1050" t="str">
            <v>Dây điện đôi 16/10</v>
          </cell>
          <cell r="D1050" t="str">
            <v>mét</v>
          </cell>
          <cell r="E1050" t="str">
            <v>D1</v>
          </cell>
          <cell r="F1050">
            <v>50</v>
          </cell>
          <cell r="G1050" t="str">
            <v>x</v>
          </cell>
          <cell r="H1050">
            <v>0</v>
          </cell>
          <cell r="I1050" t="str">
            <v/>
          </cell>
        </row>
        <row r="1051">
          <cell r="A1051" t="str">
            <v>D20/10</v>
          </cell>
          <cell r="C1051" t="str">
            <v>Dây điện đôi 20/10</v>
          </cell>
          <cell r="D1051" t="str">
            <v>mét</v>
          </cell>
          <cell r="E1051" t="str">
            <v>D2</v>
          </cell>
          <cell r="F1051">
            <v>50</v>
          </cell>
          <cell r="G1051" t="str">
            <v>x</v>
          </cell>
          <cell r="H1051" t="e">
            <v>#N/A</v>
          </cell>
          <cell r="I1051" t="str">
            <v/>
          </cell>
        </row>
        <row r="1052">
          <cell r="A1052" t="str">
            <v>D30/10</v>
          </cell>
          <cell r="C1052" t="str">
            <v>Dây điện đôi 30/10</v>
          </cell>
          <cell r="D1052" t="str">
            <v>mét</v>
          </cell>
          <cell r="E1052" t="str">
            <v>D3</v>
          </cell>
          <cell r="F1052">
            <v>50</v>
          </cell>
          <cell r="G1052" t="str">
            <v>x</v>
          </cell>
          <cell r="H1052" t="e">
            <v>#N/A</v>
          </cell>
          <cell r="I1052" t="str">
            <v/>
          </cell>
        </row>
        <row r="1053">
          <cell r="A1053" t="str">
            <v>DRC</v>
          </cell>
          <cell r="C1053" t="str">
            <v>Dây rút cáp</v>
          </cell>
          <cell r="D1053" t="str">
            <v>bọc</v>
          </cell>
          <cell r="E1053" t="str">
            <v>DR</v>
          </cell>
          <cell r="F1053">
            <v>50</v>
          </cell>
          <cell r="G1053" t="str">
            <v>x</v>
          </cell>
          <cell r="H1053" t="str">
            <v>bọc</v>
          </cell>
          <cell r="I1053" t="str">
            <v/>
          </cell>
        </row>
        <row r="1054">
          <cell r="A1054" t="str">
            <v>CDAO15</v>
          </cell>
          <cell r="B1054" t="str">
            <v>02.8401</v>
          </cell>
          <cell r="C1054" t="str">
            <v>Cầu dao 15A - 600V</v>
          </cell>
          <cell r="D1054" t="str">
            <v>cái</v>
          </cell>
          <cell r="E1054" t="str">
            <v>CD</v>
          </cell>
          <cell r="F1054">
            <v>50</v>
          </cell>
          <cell r="G1054" t="str">
            <v>x</v>
          </cell>
          <cell r="H1054" t="e">
            <v>#N/A</v>
          </cell>
          <cell r="I1054" t="str">
            <v/>
          </cell>
        </row>
        <row r="1055">
          <cell r="A1055" t="str">
            <v>CDAO30</v>
          </cell>
          <cell r="B1055" t="str">
            <v>02.8401</v>
          </cell>
          <cell r="C1055" t="str">
            <v>Cầu dao 30A - 600V</v>
          </cell>
          <cell r="D1055" t="str">
            <v>cái</v>
          </cell>
          <cell r="E1055" t="str">
            <v>CD</v>
          </cell>
          <cell r="F1055">
            <v>50</v>
          </cell>
          <cell r="G1055" t="str">
            <v>x</v>
          </cell>
          <cell r="H1055" t="e">
            <v>#N/A</v>
          </cell>
          <cell r="I1055" t="str">
            <v/>
          </cell>
        </row>
        <row r="1056">
          <cell r="A1056" t="str">
            <v>CDAO60</v>
          </cell>
          <cell r="B1056" t="str">
            <v>02.8401</v>
          </cell>
          <cell r="C1056" t="str">
            <v>Cầu dao 60A - 600V</v>
          </cell>
          <cell r="D1056" t="str">
            <v>cái</v>
          </cell>
          <cell r="E1056" t="str">
            <v>CD</v>
          </cell>
          <cell r="F1056">
            <v>50</v>
          </cell>
          <cell r="G1056" t="str">
            <v>x</v>
          </cell>
          <cell r="H1056" t="e">
            <v>#N/A</v>
          </cell>
          <cell r="I1056" t="str">
            <v/>
          </cell>
        </row>
        <row r="1057">
          <cell r="A1057" t="str">
            <v>CDAO100</v>
          </cell>
          <cell r="B1057" t="str">
            <v>02.8401</v>
          </cell>
          <cell r="C1057" t="str">
            <v>Cầu dao 100A - 600V</v>
          </cell>
          <cell r="D1057" t="str">
            <v>cái</v>
          </cell>
          <cell r="E1057" t="str">
            <v>CD</v>
          </cell>
          <cell r="F1057">
            <v>50</v>
          </cell>
          <cell r="G1057" t="str">
            <v>x</v>
          </cell>
          <cell r="H1057" t="e">
            <v>#N/A</v>
          </cell>
          <cell r="I1057" t="str">
            <v/>
          </cell>
        </row>
        <row r="1058">
          <cell r="A1058" t="str">
            <v>CDAO150</v>
          </cell>
          <cell r="B1058" t="str">
            <v>02.8401</v>
          </cell>
          <cell r="C1058" t="str">
            <v>Cầu dao 150A - 600V</v>
          </cell>
          <cell r="D1058" t="str">
            <v>cái</v>
          </cell>
          <cell r="E1058" t="str">
            <v>CD</v>
          </cell>
          <cell r="F1058">
            <v>50</v>
          </cell>
          <cell r="G1058" t="str">
            <v>x</v>
          </cell>
          <cell r="H1058" t="e">
            <v>#N/A</v>
          </cell>
          <cell r="I1058" t="str">
            <v/>
          </cell>
        </row>
        <row r="1059">
          <cell r="A1059" t="str">
            <v>CDAO200</v>
          </cell>
          <cell r="B1059" t="str">
            <v>02.8401</v>
          </cell>
          <cell r="C1059" t="str">
            <v>Cầu dao 200A - 600V</v>
          </cell>
          <cell r="D1059" t="str">
            <v>cái</v>
          </cell>
          <cell r="E1059" t="str">
            <v>CD</v>
          </cell>
          <cell r="F1059">
            <v>50</v>
          </cell>
          <cell r="G1059" t="str">
            <v>x</v>
          </cell>
          <cell r="H1059" t="e">
            <v>#N/A</v>
          </cell>
          <cell r="I1059" t="str">
            <v/>
          </cell>
        </row>
        <row r="1060">
          <cell r="A1060" t="str">
            <v>CDAO250</v>
          </cell>
          <cell r="B1060" t="str">
            <v>02.8401</v>
          </cell>
          <cell r="C1060" t="str">
            <v>Cầu dao 250A - 600V</v>
          </cell>
          <cell r="D1060" t="str">
            <v>cái</v>
          </cell>
          <cell r="E1060" t="str">
            <v>CD</v>
          </cell>
          <cell r="F1060">
            <v>50</v>
          </cell>
          <cell r="G1060" t="str">
            <v>x</v>
          </cell>
          <cell r="H1060" t="e">
            <v>#N/A</v>
          </cell>
          <cell r="I1060" t="str">
            <v/>
          </cell>
        </row>
        <row r="1061">
          <cell r="A1061" t="str">
            <v>CDAO300</v>
          </cell>
          <cell r="B1061" t="str">
            <v>02.8401</v>
          </cell>
          <cell r="C1061" t="str">
            <v>Cầu dao 300A - 600V</v>
          </cell>
          <cell r="D1061" t="str">
            <v>cái</v>
          </cell>
          <cell r="E1061" t="str">
            <v>CD</v>
          </cell>
          <cell r="F1061">
            <v>50</v>
          </cell>
          <cell r="G1061" t="str">
            <v>x</v>
          </cell>
          <cell r="H1061" t="e">
            <v>#N/A</v>
          </cell>
          <cell r="I1061" t="str">
            <v/>
          </cell>
        </row>
        <row r="1062">
          <cell r="A1062" t="str">
            <v>PVC200</v>
          </cell>
          <cell r="C1062" t="str">
            <v>Ống PVC D200 dày 9,6mm</v>
          </cell>
          <cell r="D1062" t="str">
            <v>m</v>
          </cell>
          <cell r="E1062" t="str">
            <v>PV</v>
          </cell>
          <cell r="F1062">
            <v>50</v>
          </cell>
          <cell r="G1062" t="str">
            <v>x</v>
          </cell>
          <cell r="H1062" t="e">
            <v>#N/A</v>
          </cell>
          <cell r="I1062" t="str">
            <v/>
          </cell>
        </row>
        <row r="1063">
          <cell r="A1063" t="str">
            <v>PVC168</v>
          </cell>
          <cell r="C1063" t="str">
            <v>Ống PVC D168 dày 7,0mm</v>
          </cell>
          <cell r="D1063" t="str">
            <v>m</v>
          </cell>
          <cell r="E1063" t="str">
            <v>PV</v>
          </cell>
          <cell r="F1063">
            <v>50</v>
          </cell>
          <cell r="G1063" t="str">
            <v>x</v>
          </cell>
          <cell r="H1063" t="e">
            <v>#N/A</v>
          </cell>
          <cell r="I1063" t="str">
            <v/>
          </cell>
        </row>
        <row r="1064">
          <cell r="A1064" t="str">
            <v>PVC140</v>
          </cell>
          <cell r="C1064" t="str">
            <v>Ống PVC D140x6,7mm</v>
          </cell>
          <cell r="D1064" t="str">
            <v>m</v>
          </cell>
          <cell r="E1064" t="str">
            <v>PV</v>
          </cell>
          <cell r="F1064">
            <v>50</v>
          </cell>
          <cell r="G1064" t="str">
            <v>x</v>
          </cell>
          <cell r="H1064" t="str">
            <v>m</v>
          </cell>
          <cell r="I1064" t="str">
            <v/>
          </cell>
        </row>
        <row r="1065">
          <cell r="A1065" t="str">
            <v>PVC114</v>
          </cell>
          <cell r="C1065" t="str">
            <v xml:space="preserve">Ống PVC D114x4,9mm </v>
          </cell>
          <cell r="D1065" t="str">
            <v>m</v>
          </cell>
          <cell r="E1065" t="str">
            <v>PV</v>
          </cell>
          <cell r="F1065">
            <v>50</v>
          </cell>
          <cell r="G1065" t="str">
            <v>x</v>
          </cell>
          <cell r="H1065">
            <v>0</v>
          </cell>
          <cell r="I1065" t="str">
            <v/>
          </cell>
        </row>
        <row r="1066">
          <cell r="A1066" t="str">
            <v>PVC90</v>
          </cell>
          <cell r="B1066" t="str">
            <v>04.8003</v>
          </cell>
          <cell r="C1066" t="str">
            <v xml:space="preserve">Ống PVC D90x3,8mm </v>
          </cell>
          <cell r="D1066" t="str">
            <v>m</v>
          </cell>
          <cell r="E1066" t="str">
            <v>PV</v>
          </cell>
          <cell r="F1066">
            <v>50</v>
          </cell>
          <cell r="G1066" t="str">
            <v>x</v>
          </cell>
          <cell r="H1066">
            <v>0</v>
          </cell>
          <cell r="I1066" t="str">
            <v/>
          </cell>
        </row>
        <row r="1067">
          <cell r="A1067" t="str">
            <v>PVC60</v>
          </cell>
          <cell r="B1067" t="str">
            <v>07.2404</v>
          </cell>
          <cell r="C1067" t="str">
            <v>Ống PVC D60x2,8mm</v>
          </cell>
          <cell r="D1067" t="str">
            <v>m</v>
          </cell>
          <cell r="E1067" t="str">
            <v>PV</v>
          </cell>
          <cell r="F1067">
            <v>50</v>
          </cell>
          <cell r="G1067" t="str">
            <v>x</v>
          </cell>
          <cell r="H1067">
            <v>0</v>
          </cell>
          <cell r="I1067" t="str">
            <v/>
          </cell>
        </row>
        <row r="1068">
          <cell r="A1068" t="str">
            <v>PVC49</v>
          </cell>
          <cell r="B1068" t="str">
            <v>07.2403</v>
          </cell>
          <cell r="C1068" t="str">
            <v>Ống PVC D49x2,4mm</v>
          </cell>
          <cell r="D1068" t="str">
            <v>m</v>
          </cell>
          <cell r="E1068" t="str">
            <v>PV</v>
          </cell>
          <cell r="F1068">
            <v>50</v>
          </cell>
          <cell r="G1068" t="str">
            <v>x</v>
          </cell>
          <cell r="H1068" t="e">
            <v>#N/A</v>
          </cell>
          <cell r="I1068" t="str">
            <v/>
          </cell>
        </row>
        <row r="1069">
          <cell r="A1069" t="str">
            <v>PVC42</v>
          </cell>
          <cell r="B1069" t="str">
            <v>07.2403</v>
          </cell>
          <cell r="C1069" t="str">
            <v>Ống PVC D42x2,1mm</v>
          </cell>
          <cell r="D1069" t="str">
            <v>m</v>
          </cell>
          <cell r="E1069" t="str">
            <v>PV</v>
          </cell>
          <cell r="F1069">
            <v>50</v>
          </cell>
          <cell r="G1069" t="str">
            <v>x</v>
          </cell>
          <cell r="H1069">
            <v>0</v>
          </cell>
          <cell r="I1069" t="str">
            <v/>
          </cell>
        </row>
        <row r="1070">
          <cell r="A1070" t="str">
            <v>PVC21</v>
          </cell>
          <cell r="B1070" t="str">
            <v>07.2403</v>
          </cell>
          <cell r="C1070" t="str">
            <v xml:space="preserve">Ống PVC D21x1,6mm </v>
          </cell>
          <cell r="D1070" t="str">
            <v>m</v>
          </cell>
          <cell r="E1070" t="str">
            <v>PV</v>
          </cell>
          <cell r="F1070">
            <v>50</v>
          </cell>
          <cell r="G1070" t="str">
            <v>x</v>
          </cell>
          <cell r="H1070">
            <v>0</v>
          </cell>
          <cell r="I1070">
            <v>94500</v>
          </cell>
        </row>
        <row r="1071">
          <cell r="A1071" t="str">
            <v>ODH42</v>
          </cell>
          <cell r="C1071" t="str">
            <v>Ống nhựa đàn hồi</v>
          </cell>
          <cell r="D1071" t="str">
            <v>mét</v>
          </cell>
          <cell r="E1071" t="str">
            <v>OD</v>
          </cell>
          <cell r="F1071">
            <v>50</v>
          </cell>
          <cell r="G1071" t="str">
            <v>x</v>
          </cell>
          <cell r="H1071" t="e">
            <v>#N/A</v>
          </cell>
          <cell r="I1071" t="str">
            <v/>
          </cell>
        </row>
        <row r="1072">
          <cell r="A1072" t="str">
            <v>ONGDH168</v>
          </cell>
          <cell r="B1072" t="str">
            <v>04.8103</v>
          </cell>
          <cell r="C1072" t="str">
            <v>Ống đàn hồi 168</v>
          </cell>
          <cell r="D1072" t="str">
            <v>m</v>
          </cell>
          <cell r="E1072" t="str">
            <v>ON</v>
          </cell>
          <cell r="F1072">
            <v>50</v>
          </cell>
          <cell r="G1072" t="str">
            <v>x</v>
          </cell>
          <cell r="H1072" t="e">
            <v>#N/A</v>
          </cell>
          <cell r="I1072" t="str">
            <v/>
          </cell>
        </row>
        <row r="1073">
          <cell r="A1073" t="str">
            <v>ONGDH42</v>
          </cell>
          <cell r="B1073" t="str">
            <v>04.8103</v>
          </cell>
          <cell r="C1073" t="str">
            <v>Ống đàn hồi 42</v>
          </cell>
          <cell r="D1073" t="str">
            <v>m</v>
          </cell>
          <cell r="E1073" t="str">
            <v>ON</v>
          </cell>
          <cell r="F1073">
            <v>50</v>
          </cell>
          <cell r="G1073" t="str">
            <v>x</v>
          </cell>
          <cell r="H1073" t="e">
            <v>#N/A</v>
          </cell>
          <cell r="I1073" t="str">
            <v/>
          </cell>
        </row>
        <row r="1074">
          <cell r="A1074" t="str">
            <v>ONGDH114</v>
          </cell>
          <cell r="B1074" t="str">
            <v>04.8103</v>
          </cell>
          <cell r="C1074" t="str">
            <v>Ống đàn hồi 114</v>
          </cell>
          <cell r="D1074" t="str">
            <v>m</v>
          </cell>
          <cell r="E1074" t="str">
            <v>ON</v>
          </cell>
          <cell r="F1074">
            <v>50</v>
          </cell>
          <cell r="G1074" t="str">
            <v>x</v>
          </cell>
          <cell r="H1074" t="e">
            <v>#N/A</v>
          </cell>
          <cell r="I1074" t="str">
            <v/>
          </cell>
        </row>
        <row r="1075">
          <cell r="A1075" t="str">
            <v>CUT21</v>
          </cell>
          <cell r="C1075" t="str">
            <v>Cut PVC 21</v>
          </cell>
          <cell r="D1075" t="str">
            <v>cái</v>
          </cell>
          <cell r="E1075" t="str">
            <v>CU</v>
          </cell>
          <cell r="F1075">
            <v>50</v>
          </cell>
          <cell r="G1075" t="str">
            <v>x</v>
          </cell>
          <cell r="H1075" t="e">
            <v>#N/A</v>
          </cell>
          <cell r="I1075" t="str">
            <v/>
          </cell>
        </row>
        <row r="1076">
          <cell r="A1076" t="str">
            <v>CUT4245</v>
          </cell>
          <cell r="C1076" t="str">
            <v>Co 45 độ PVC 42</v>
          </cell>
          <cell r="D1076" t="str">
            <v>cái</v>
          </cell>
          <cell r="E1076" t="str">
            <v>CU</v>
          </cell>
          <cell r="F1076">
            <v>50</v>
          </cell>
          <cell r="G1076" t="str">
            <v>x</v>
          </cell>
          <cell r="H1076" t="e">
            <v>#N/A</v>
          </cell>
          <cell r="I1076" t="str">
            <v/>
          </cell>
        </row>
        <row r="1077">
          <cell r="A1077" t="str">
            <v>CUT42</v>
          </cell>
          <cell r="C1077" t="str">
            <v>Co 90 độ PVC 42</v>
          </cell>
          <cell r="D1077" t="str">
            <v>cái</v>
          </cell>
          <cell r="E1077" t="str">
            <v>CU</v>
          </cell>
          <cell r="F1077">
            <v>50</v>
          </cell>
          <cell r="G1077" t="str">
            <v>x</v>
          </cell>
          <cell r="H1077">
            <v>0</v>
          </cell>
          <cell r="I1077" t="str">
            <v/>
          </cell>
        </row>
        <row r="1078">
          <cell r="A1078" t="str">
            <v>CUT42T</v>
          </cell>
          <cell r="C1078" t="str">
            <v>Co chữ T ống PVC 42</v>
          </cell>
          <cell r="D1078" t="str">
            <v>cái</v>
          </cell>
          <cell r="E1078" t="str">
            <v>CU</v>
          </cell>
          <cell r="F1078">
            <v>50</v>
          </cell>
          <cell r="G1078" t="str">
            <v>x</v>
          </cell>
          <cell r="H1078">
            <v>0</v>
          </cell>
          <cell r="I1078" t="str">
            <v/>
          </cell>
        </row>
        <row r="1079">
          <cell r="A1079" t="str">
            <v>CUT60</v>
          </cell>
          <cell r="C1079" t="str">
            <v>Co 90 độ PVC 60</v>
          </cell>
          <cell r="D1079" t="str">
            <v>cái</v>
          </cell>
          <cell r="E1079" t="str">
            <v>CU</v>
          </cell>
          <cell r="F1079">
            <v>50</v>
          </cell>
          <cell r="G1079" t="str">
            <v>x</v>
          </cell>
          <cell r="H1079">
            <v>0</v>
          </cell>
          <cell r="I1079" t="str">
            <v/>
          </cell>
        </row>
        <row r="1080">
          <cell r="A1080" t="str">
            <v>CUT60135</v>
          </cell>
          <cell r="C1080" t="str">
            <v>Co 135 độ PVC 60</v>
          </cell>
          <cell r="D1080" t="str">
            <v>cái</v>
          </cell>
          <cell r="E1080" t="str">
            <v>CU</v>
          </cell>
          <cell r="F1080">
            <v>50</v>
          </cell>
          <cell r="G1080" t="str">
            <v>x</v>
          </cell>
          <cell r="H1080" t="e">
            <v>#N/A</v>
          </cell>
          <cell r="I1080" t="str">
            <v/>
          </cell>
        </row>
        <row r="1081">
          <cell r="A1081" t="str">
            <v>CUT90</v>
          </cell>
          <cell r="C1081" t="str">
            <v>Co sừng 90 độ PVC 90</v>
          </cell>
          <cell r="D1081" t="str">
            <v>cái</v>
          </cell>
          <cell r="E1081" t="str">
            <v>CU</v>
          </cell>
          <cell r="F1081">
            <v>50</v>
          </cell>
          <cell r="G1081" t="str">
            <v>x</v>
          </cell>
          <cell r="H1081" t="str">
            <v>cái</v>
          </cell>
          <cell r="I1081" t="str">
            <v/>
          </cell>
        </row>
        <row r="1082">
          <cell r="A1082" t="str">
            <v>CUT90135</v>
          </cell>
          <cell r="C1082" t="str">
            <v>Co 135 độ PVC 90</v>
          </cell>
          <cell r="D1082" t="str">
            <v>cái</v>
          </cell>
          <cell r="E1082" t="str">
            <v>CU</v>
          </cell>
          <cell r="F1082">
            <v>50</v>
          </cell>
          <cell r="G1082" t="str">
            <v>x</v>
          </cell>
          <cell r="H1082" t="str">
            <v>cái</v>
          </cell>
          <cell r="I1082" t="str">
            <v/>
          </cell>
        </row>
        <row r="1083">
          <cell r="A1083" t="str">
            <v>CUT90T</v>
          </cell>
          <cell r="C1083" t="str">
            <v>Co  90 độ PVC 90</v>
          </cell>
          <cell r="D1083" t="str">
            <v>cái</v>
          </cell>
          <cell r="E1083" t="str">
            <v>CU</v>
          </cell>
          <cell r="F1083">
            <v>50</v>
          </cell>
          <cell r="G1083" t="str">
            <v>x</v>
          </cell>
          <cell r="H1083">
            <v>0</v>
          </cell>
          <cell r="I1083" t="str">
            <v/>
          </cell>
        </row>
        <row r="1084">
          <cell r="A1084" t="str">
            <v>CUT114T</v>
          </cell>
          <cell r="C1084" t="str">
            <v>Co  90 độ PVC 114</v>
          </cell>
          <cell r="D1084" t="str">
            <v>cái</v>
          </cell>
          <cell r="E1084" t="str">
            <v>CU</v>
          </cell>
          <cell r="F1084">
            <v>50</v>
          </cell>
          <cell r="G1084" t="str">
            <v>x</v>
          </cell>
          <cell r="H1084">
            <v>0</v>
          </cell>
          <cell r="I1084" t="str">
            <v/>
          </cell>
        </row>
        <row r="1085">
          <cell r="A1085" t="str">
            <v>CUT114</v>
          </cell>
          <cell r="C1085" t="str">
            <v>Co sừng 90 độ PVC 114</v>
          </cell>
          <cell r="D1085" t="str">
            <v>cái</v>
          </cell>
          <cell r="E1085" t="str">
            <v>CU</v>
          </cell>
          <cell r="F1085">
            <v>50</v>
          </cell>
          <cell r="G1085" t="str">
            <v>x</v>
          </cell>
          <cell r="H1085" t="str">
            <v>cái</v>
          </cell>
          <cell r="I1085" t="str">
            <v/>
          </cell>
        </row>
        <row r="1086">
          <cell r="A1086" t="str">
            <v>CUT140t</v>
          </cell>
          <cell r="C1086" t="str">
            <v>Co 90 độ PVC 140</v>
          </cell>
          <cell r="D1086" t="str">
            <v>cái</v>
          </cell>
          <cell r="E1086" t="str">
            <v>CU</v>
          </cell>
          <cell r="F1086">
            <v>50</v>
          </cell>
          <cell r="G1086" t="str">
            <v>x</v>
          </cell>
          <cell r="H1086" t="e">
            <v>#N/A</v>
          </cell>
          <cell r="I1086" t="str">
            <v/>
          </cell>
        </row>
        <row r="1087">
          <cell r="A1087" t="str">
            <v>CUT140</v>
          </cell>
          <cell r="C1087" t="str">
            <v>Co sừng 90 độ PVC 140</v>
          </cell>
          <cell r="D1087" t="str">
            <v>cái</v>
          </cell>
          <cell r="E1087" t="str">
            <v>CU</v>
          </cell>
          <cell r="F1087">
            <v>50</v>
          </cell>
          <cell r="G1087" t="str">
            <v>x</v>
          </cell>
          <cell r="H1087" t="str">
            <v>cái</v>
          </cell>
          <cell r="I1087" t="str">
            <v/>
          </cell>
        </row>
        <row r="1088">
          <cell r="A1088" t="str">
            <v>CUT168</v>
          </cell>
          <cell r="C1088" t="str">
            <v>Co sừng 90 độ PVC 168</v>
          </cell>
          <cell r="D1088" t="str">
            <v>cái</v>
          </cell>
          <cell r="E1088" t="str">
            <v>CU</v>
          </cell>
          <cell r="F1088">
            <v>50</v>
          </cell>
          <cell r="G1088" t="str">
            <v>x</v>
          </cell>
          <cell r="H1088" t="e">
            <v>#N/A</v>
          </cell>
          <cell r="I1088" t="str">
            <v/>
          </cell>
        </row>
        <row r="1089">
          <cell r="A1089" t="str">
            <v>NPVC114</v>
          </cell>
          <cell r="C1089" t="str">
            <v>Nối ống PVC 114</v>
          </cell>
          <cell r="D1089" t="str">
            <v>cái</v>
          </cell>
          <cell r="E1089" t="str">
            <v>NP</v>
          </cell>
          <cell r="F1089">
            <v>50</v>
          </cell>
          <cell r="G1089" t="str">
            <v>x</v>
          </cell>
          <cell r="H1089" t="str">
            <v>cái</v>
          </cell>
          <cell r="I1089" t="str">
            <v/>
          </cell>
        </row>
        <row r="1090">
          <cell r="A1090" t="str">
            <v>NPVC140</v>
          </cell>
          <cell r="C1090" t="str">
            <v>Nối ống PVC 140</v>
          </cell>
          <cell r="D1090" t="str">
            <v>cái</v>
          </cell>
          <cell r="E1090" t="str">
            <v>NP</v>
          </cell>
          <cell r="F1090">
            <v>50</v>
          </cell>
          <cell r="G1090" t="str">
            <v>x</v>
          </cell>
          <cell r="H1090" t="e">
            <v>#N/A</v>
          </cell>
          <cell r="I1090" t="str">
            <v/>
          </cell>
        </row>
        <row r="1091">
          <cell r="A1091" t="str">
            <v>NPVC114-90</v>
          </cell>
          <cell r="C1091" t="str">
            <v>Nối ống PVC 114 - 90</v>
          </cell>
          <cell r="D1091" t="str">
            <v>cái</v>
          </cell>
          <cell r="E1091" t="str">
            <v>NP</v>
          </cell>
          <cell r="F1091">
            <v>50</v>
          </cell>
          <cell r="G1091" t="str">
            <v>x</v>
          </cell>
          <cell r="H1091" t="str">
            <v>cái</v>
          </cell>
          <cell r="I1091" t="str">
            <v/>
          </cell>
        </row>
        <row r="1092">
          <cell r="A1092" t="str">
            <v>NPVC90</v>
          </cell>
          <cell r="C1092" t="str">
            <v xml:space="preserve">Nối thẳng ống PVC 90 </v>
          </cell>
          <cell r="D1092" t="str">
            <v>cái</v>
          </cell>
          <cell r="E1092" t="str">
            <v>NP</v>
          </cell>
          <cell r="F1092">
            <v>50</v>
          </cell>
          <cell r="G1092" t="str">
            <v>x</v>
          </cell>
          <cell r="H1092" t="str">
            <v>cái</v>
          </cell>
          <cell r="I1092" t="str">
            <v/>
          </cell>
        </row>
        <row r="1093">
          <cell r="A1093" t="str">
            <v>NPVC42</v>
          </cell>
          <cell r="C1093" t="str">
            <v>Nối thẳng ống PVC 42</v>
          </cell>
          <cell r="D1093" t="str">
            <v>cái</v>
          </cell>
          <cell r="E1093" t="str">
            <v>NP</v>
          </cell>
          <cell r="F1093">
            <v>50</v>
          </cell>
          <cell r="G1093" t="str">
            <v>x</v>
          </cell>
          <cell r="H1093">
            <v>0</v>
          </cell>
          <cell r="I1093" t="str">
            <v/>
          </cell>
        </row>
        <row r="1094">
          <cell r="A1094" t="str">
            <v>NPVC21</v>
          </cell>
          <cell r="C1094" t="str">
            <v>Nối thẳng ống PVC 21</v>
          </cell>
          <cell r="D1094" t="str">
            <v>cái</v>
          </cell>
          <cell r="E1094" t="str">
            <v>NP</v>
          </cell>
          <cell r="F1094">
            <v>50</v>
          </cell>
          <cell r="G1094" t="str">
            <v>x</v>
          </cell>
          <cell r="H1094" t="e">
            <v>#N/A</v>
          </cell>
          <cell r="I1094" t="str">
            <v/>
          </cell>
        </row>
        <row r="1095">
          <cell r="A1095" t="str">
            <v>NT42</v>
          </cell>
          <cell r="C1095" t="str">
            <v>Nối ống PVC 42 chữ T</v>
          </cell>
          <cell r="D1095" t="str">
            <v>cái</v>
          </cell>
          <cell r="E1095" t="str">
            <v>NT</v>
          </cell>
          <cell r="F1095">
            <v>50</v>
          </cell>
          <cell r="G1095" t="str">
            <v>x</v>
          </cell>
          <cell r="H1095" t="e">
            <v>#N/A</v>
          </cell>
          <cell r="I1095" t="str">
            <v/>
          </cell>
        </row>
        <row r="1096">
          <cell r="A1096" t="str">
            <v>BAKE6200</v>
          </cell>
          <cell r="C1096" t="str">
            <v>Tấm bakelit hay nhựa cách điện 600V (200x60x6)</v>
          </cell>
          <cell r="D1096" t="str">
            <v>cái</v>
          </cell>
          <cell r="E1096" t="str">
            <v>BA</v>
          </cell>
          <cell r="F1096">
            <v>50</v>
          </cell>
          <cell r="G1096" t="str">
            <v>x</v>
          </cell>
          <cell r="H1096">
            <v>0</v>
          </cell>
          <cell r="I1096" t="str">
            <v/>
          </cell>
        </row>
        <row r="1097">
          <cell r="A1097" t="str">
            <v>BAKE</v>
          </cell>
          <cell r="C1097" t="str">
            <v xml:space="preserve">Bakelit 550x450 dầy 10mm </v>
          </cell>
          <cell r="D1097" t="str">
            <v>cái</v>
          </cell>
          <cell r="E1097" t="str">
            <v>BA</v>
          </cell>
          <cell r="F1097">
            <v>50</v>
          </cell>
          <cell r="G1097" t="str">
            <v>x</v>
          </cell>
          <cell r="H1097" t="str">
            <v>cái</v>
          </cell>
          <cell r="I1097" t="str">
            <v/>
          </cell>
        </row>
        <row r="1098">
          <cell r="A1098" t="str">
            <v>BAKEDKDT</v>
          </cell>
          <cell r="C1098" t="str">
            <v>Bakelit 350x510 dầy 5mm</v>
          </cell>
          <cell r="D1098" t="str">
            <v>cái</v>
          </cell>
          <cell r="E1098" t="str">
            <v>BA</v>
          </cell>
          <cell r="F1098">
            <v>50</v>
          </cell>
          <cell r="G1098" t="str">
            <v>x</v>
          </cell>
          <cell r="H1098" t="e">
            <v>#N/A</v>
          </cell>
          <cell r="I1098" t="str">
            <v/>
          </cell>
        </row>
        <row r="1099">
          <cell r="A1099" t="str">
            <v>BAKETu</v>
          </cell>
          <cell r="C1099" t="str">
            <v xml:space="preserve">Bakelit 300x200 dầy 5mm </v>
          </cell>
          <cell r="D1099" t="str">
            <v>cái</v>
          </cell>
          <cell r="E1099" t="str">
            <v>BA</v>
          </cell>
          <cell r="F1099">
            <v>50</v>
          </cell>
          <cell r="G1099" t="str">
            <v>x</v>
          </cell>
          <cell r="H1099" t="e">
            <v>#N/A</v>
          </cell>
          <cell r="I1099" t="str">
            <v/>
          </cell>
        </row>
        <row r="1100">
          <cell r="A1100" t="str">
            <v>BANGG</v>
          </cell>
          <cell r="C1100" t="str">
            <v>Bảng gắn aptomat và điện kế dày 15mm</v>
          </cell>
          <cell r="D1100" t="str">
            <v>cái</v>
          </cell>
          <cell r="E1100" t="str">
            <v>BA</v>
          </cell>
          <cell r="F1100">
            <v>50</v>
          </cell>
          <cell r="G1100" t="str">
            <v>x</v>
          </cell>
          <cell r="H1100" t="e">
            <v>#N/A</v>
          </cell>
          <cell r="I1100" t="str">
            <v/>
          </cell>
        </row>
        <row r="1101">
          <cell r="A1101" t="str">
            <v>BANGNHUA</v>
          </cell>
          <cell r="C1101" t="str">
            <v>Bảng nhựa gắn tủ điện kế điện tử</v>
          </cell>
          <cell r="D1101" t="str">
            <v>cái</v>
          </cell>
          <cell r="E1101" t="str">
            <v>BA</v>
          </cell>
          <cell r="F1101">
            <v>50</v>
          </cell>
          <cell r="G1101" t="str">
            <v>x</v>
          </cell>
          <cell r="H1101">
            <v>0</v>
          </cell>
          <cell r="I1101" t="str">
            <v/>
          </cell>
        </row>
        <row r="1102">
          <cell r="A1102" t="str">
            <v>BANGKEO</v>
          </cell>
          <cell r="C1102" t="str">
            <v>Băng keo cách điện</v>
          </cell>
          <cell r="D1102" t="str">
            <v>cuộn</v>
          </cell>
          <cell r="E1102" t="str">
            <v>BA</v>
          </cell>
          <cell r="F1102">
            <v>50</v>
          </cell>
          <cell r="G1102" t="str">
            <v>x</v>
          </cell>
          <cell r="H1102">
            <v>0</v>
          </cell>
          <cell r="I1102" t="str">
            <v/>
          </cell>
        </row>
        <row r="1103">
          <cell r="A1103" t="str">
            <v>BAKE16-200X200</v>
          </cell>
          <cell r="C1103" t="str">
            <v>Bake D16 - 200x200</v>
          </cell>
          <cell r="D1103" t="str">
            <v>cái</v>
          </cell>
          <cell r="E1103" t="str">
            <v>BA</v>
          </cell>
          <cell r="F1103">
            <v>50</v>
          </cell>
          <cell r="G1103" t="str">
            <v>x</v>
          </cell>
          <cell r="H1103" t="str">
            <v>cái</v>
          </cell>
          <cell r="I1103" t="str">
            <v/>
          </cell>
        </row>
        <row r="1104">
          <cell r="A1104" t="str">
            <v>KEOBIT</v>
          </cell>
          <cell r="C1104" t="str">
            <v>Keo silicon bít miệng ống</v>
          </cell>
          <cell r="D1104" t="str">
            <v>ống</v>
          </cell>
          <cell r="E1104" t="str">
            <v>KE</v>
          </cell>
          <cell r="F1104">
            <v>50</v>
          </cell>
          <cell r="G1104" t="str">
            <v>x</v>
          </cell>
          <cell r="H1104">
            <v>0</v>
          </cell>
          <cell r="I1104" t="str">
            <v/>
          </cell>
        </row>
        <row r="1105">
          <cell r="A1105" t="str">
            <v>KEM</v>
          </cell>
          <cell r="C1105" t="str">
            <v>Kẽm</v>
          </cell>
          <cell r="D1105" t="str">
            <v>kg</v>
          </cell>
          <cell r="E1105" t="str">
            <v>KE</v>
          </cell>
          <cell r="F1105">
            <v>50</v>
          </cell>
          <cell r="G1105" t="str">
            <v>x</v>
          </cell>
          <cell r="H1105">
            <v>0</v>
          </cell>
          <cell r="I1105" t="str">
            <v/>
          </cell>
        </row>
        <row r="1106">
          <cell r="A1106" t="str">
            <v>keodan</v>
          </cell>
          <cell r="C1106" t="str">
            <v>Keo dán ống PVC (100gr)</v>
          </cell>
          <cell r="D1106" t="str">
            <v>tuýp</v>
          </cell>
          <cell r="E1106" t="str">
            <v>ke</v>
          </cell>
          <cell r="F1106">
            <v>50</v>
          </cell>
          <cell r="G1106" t="str">
            <v>x</v>
          </cell>
          <cell r="H1106">
            <v>0</v>
          </cell>
          <cell r="I1106" t="str">
            <v/>
          </cell>
        </row>
        <row r="1107">
          <cell r="A1107" t="str">
            <v>KEO</v>
          </cell>
          <cell r="C1107" t="str">
            <v>Keo dán ống PVC (500gr)</v>
          </cell>
          <cell r="D1107" t="str">
            <v>lon</v>
          </cell>
          <cell r="E1107" t="str">
            <v>KE</v>
          </cell>
          <cell r="F1107">
            <v>50</v>
          </cell>
          <cell r="G1107" t="str">
            <v>x</v>
          </cell>
          <cell r="H1107">
            <v>0</v>
          </cell>
          <cell r="I1107" t="str">
            <v/>
          </cell>
        </row>
        <row r="1108">
          <cell r="A1108" t="str">
            <v>KVRT42</v>
          </cell>
          <cell r="C1108" t="str">
            <v>Khâu ven răng trong D42</v>
          </cell>
          <cell r="D1108" t="str">
            <v>cái</v>
          </cell>
          <cell r="E1108" t="str">
            <v>KV</v>
          </cell>
          <cell r="F1108">
            <v>50</v>
          </cell>
          <cell r="G1108" t="str">
            <v>x</v>
          </cell>
          <cell r="H1108">
            <v>0</v>
          </cell>
          <cell r="I1108" t="str">
            <v/>
          </cell>
        </row>
        <row r="1109">
          <cell r="A1109" t="str">
            <v>KVRT90</v>
          </cell>
          <cell r="C1109" t="str">
            <v>Khâu ven răng trong D90</v>
          </cell>
          <cell r="D1109" t="str">
            <v>cái</v>
          </cell>
          <cell r="E1109" t="str">
            <v>KV</v>
          </cell>
          <cell r="F1109">
            <v>50</v>
          </cell>
          <cell r="G1109" t="str">
            <v>x</v>
          </cell>
          <cell r="H1109" t="str">
            <v>cái</v>
          </cell>
          <cell r="I1109" t="str">
            <v/>
          </cell>
        </row>
        <row r="1110">
          <cell r="A1110" t="str">
            <v>KVRT114</v>
          </cell>
          <cell r="C1110" t="str">
            <v>Khâu ven răng trong D114</v>
          </cell>
          <cell r="D1110" t="str">
            <v>cái</v>
          </cell>
          <cell r="E1110" t="str">
            <v>KV</v>
          </cell>
          <cell r="F1110">
            <v>50</v>
          </cell>
          <cell r="G1110" t="str">
            <v>x</v>
          </cell>
          <cell r="H1110" t="str">
            <v>cái</v>
          </cell>
          <cell r="I1110" t="str">
            <v/>
          </cell>
        </row>
        <row r="1111">
          <cell r="A1111" t="str">
            <v>KVRT140</v>
          </cell>
          <cell r="C1111" t="str">
            <v>Khâu ven răng trong D140</v>
          </cell>
          <cell r="D1111" t="str">
            <v>cái</v>
          </cell>
          <cell r="E1111" t="str">
            <v>KV</v>
          </cell>
          <cell r="F1111">
            <v>50</v>
          </cell>
          <cell r="G1111" t="str">
            <v>x</v>
          </cell>
          <cell r="H1111" t="str">
            <v>cái</v>
          </cell>
          <cell r="I1111" t="str">
            <v/>
          </cell>
        </row>
        <row r="1112">
          <cell r="A1112" t="str">
            <v>KVRN42</v>
          </cell>
          <cell r="C1112" t="str">
            <v>Khâu ven răng ngoài D42</v>
          </cell>
          <cell r="D1112" t="str">
            <v>cái</v>
          </cell>
          <cell r="E1112" t="str">
            <v>KV</v>
          </cell>
          <cell r="F1112">
            <v>50</v>
          </cell>
          <cell r="G1112" t="str">
            <v>x</v>
          </cell>
          <cell r="H1112">
            <v>0</v>
          </cell>
          <cell r="I1112" t="str">
            <v/>
          </cell>
        </row>
        <row r="1113">
          <cell r="A1113" t="str">
            <v>KVRN90</v>
          </cell>
          <cell r="C1113" t="str">
            <v>Khâu ven răng ngoài D90</v>
          </cell>
          <cell r="D1113" t="str">
            <v>cái</v>
          </cell>
          <cell r="E1113" t="str">
            <v>KV</v>
          </cell>
          <cell r="F1113">
            <v>50</v>
          </cell>
          <cell r="G1113" t="str">
            <v>x</v>
          </cell>
          <cell r="H1113" t="str">
            <v>cái</v>
          </cell>
          <cell r="I1113" t="str">
            <v/>
          </cell>
        </row>
        <row r="1114">
          <cell r="A1114" t="str">
            <v>KVRN114</v>
          </cell>
          <cell r="C1114" t="str">
            <v>Khâu ven răng ngoài D114</v>
          </cell>
          <cell r="D1114" t="str">
            <v>cái</v>
          </cell>
          <cell r="E1114" t="str">
            <v>KV</v>
          </cell>
          <cell r="F1114">
            <v>50</v>
          </cell>
          <cell r="G1114" t="str">
            <v>x</v>
          </cell>
          <cell r="H1114" t="str">
            <v>cái</v>
          </cell>
          <cell r="I1114" t="str">
            <v/>
          </cell>
        </row>
        <row r="1115">
          <cell r="A1115" t="str">
            <v>KVRN140</v>
          </cell>
          <cell r="C1115" t="str">
            <v>Khâu ven răng ngoài D140</v>
          </cell>
          <cell r="D1115" t="str">
            <v>cái</v>
          </cell>
          <cell r="E1115" t="str">
            <v>KV</v>
          </cell>
          <cell r="F1115">
            <v>50</v>
          </cell>
          <cell r="G1115" t="str">
            <v>x</v>
          </cell>
          <cell r="H1115" t="str">
            <v>cái</v>
          </cell>
          <cell r="I1115" t="str">
            <v/>
          </cell>
        </row>
        <row r="1116">
          <cell r="A1116" t="str">
            <v>OXC</v>
          </cell>
          <cell r="B1116" t="str">
            <v>04.3107</v>
          </cell>
          <cell r="C1116" t="str">
            <v>Ốc xiết cáp</v>
          </cell>
          <cell r="D1116" t="str">
            <v>cái</v>
          </cell>
          <cell r="E1116" t="str">
            <v>OX</v>
          </cell>
          <cell r="F1116">
            <v>50</v>
          </cell>
          <cell r="G1116" t="str">
            <v>x</v>
          </cell>
          <cell r="H1116" t="e">
            <v>#N/A</v>
          </cell>
          <cell r="I1116">
            <v>574000</v>
          </cell>
        </row>
        <row r="1117">
          <cell r="A1117" t="str">
            <v>OXC1/0</v>
          </cell>
          <cell r="B1117" t="str">
            <v>04.3107</v>
          </cell>
          <cell r="C1117" t="str">
            <v>Ốc xiết cáp Cu - Al 1/0</v>
          </cell>
          <cell r="D1117" t="str">
            <v>cái</v>
          </cell>
          <cell r="E1117" t="str">
            <v>OX</v>
          </cell>
          <cell r="F1117">
            <v>50</v>
          </cell>
          <cell r="G1117" t="str">
            <v>x</v>
          </cell>
          <cell r="H1117" t="e">
            <v>#N/A</v>
          </cell>
          <cell r="I1117" t="str">
            <v/>
          </cell>
        </row>
        <row r="1118">
          <cell r="A1118" t="str">
            <v>OXC2/0</v>
          </cell>
          <cell r="B1118" t="str">
            <v>04.3107</v>
          </cell>
          <cell r="C1118" t="str">
            <v>Ốc xiết cáp Cu - Al 2/0</v>
          </cell>
          <cell r="D1118" t="str">
            <v>cái</v>
          </cell>
          <cell r="E1118" t="str">
            <v>OX</v>
          </cell>
          <cell r="F1118">
            <v>50</v>
          </cell>
          <cell r="G1118" t="str">
            <v>x</v>
          </cell>
          <cell r="H1118" t="e">
            <v>#N/A</v>
          </cell>
          <cell r="I1118" t="str">
            <v/>
          </cell>
        </row>
        <row r="1119">
          <cell r="A1119" t="str">
            <v>OXCth</v>
          </cell>
          <cell r="B1119" t="str">
            <v>04.3107</v>
          </cell>
          <cell r="C1119" t="str">
            <v xml:space="preserve">Ốc xiết cáp Cu-AL cở thích hợp </v>
          </cell>
          <cell r="D1119" t="str">
            <v>cái</v>
          </cell>
          <cell r="E1119" t="str">
            <v>OX</v>
          </cell>
          <cell r="F1119">
            <v>50</v>
          </cell>
          <cell r="G1119" t="str">
            <v>x</v>
          </cell>
          <cell r="H1119" t="e">
            <v>#N/A</v>
          </cell>
          <cell r="I1119" t="str">
            <v/>
          </cell>
        </row>
        <row r="1120">
          <cell r="A1120" t="str">
            <v>OXC11</v>
          </cell>
          <cell r="B1120" t="str">
            <v>04.3107</v>
          </cell>
          <cell r="C1120" t="str">
            <v xml:space="preserve">Ốc xiết cáp cỡ 11mm2 </v>
          </cell>
          <cell r="D1120" t="str">
            <v>cái</v>
          </cell>
          <cell r="E1120" t="str">
            <v>OX</v>
          </cell>
          <cell r="F1120">
            <v>50</v>
          </cell>
          <cell r="G1120" t="str">
            <v>x</v>
          </cell>
          <cell r="H1120" t="e">
            <v>#N/A</v>
          </cell>
          <cell r="I1120" t="str">
            <v/>
          </cell>
        </row>
        <row r="1121">
          <cell r="A1121" t="str">
            <v>OXC22</v>
          </cell>
          <cell r="B1121" t="str">
            <v>04.3107</v>
          </cell>
          <cell r="C1121" t="str">
            <v xml:space="preserve">Ốc xiết cáp cỡ 22mm2 </v>
          </cell>
          <cell r="D1121" t="str">
            <v>cái</v>
          </cell>
          <cell r="E1121" t="str">
            <v>OX</v>
          </cell>
          <cell r="F1121">
            <v>50</v>
          </cell>
          <cell r="G1121" t="str">
            <v>x</v>
          </cell>
          <cell r="H1121" t="e">
            <v>#N/A</v>
          </cell>
          <cell r="I1121" t="str">
            <v/>
          </cell>
        </row>
        <row r="1122">
          <cell r="A1122" t="str">
            <v>OXC25</v>
          </cell>
          <cell r="B1122" t="str">
            <v>04.3107</v>
          </cell>
          <cell r="C1122" t="str">
            <v>Ốc xiết cáp cỡ 25mm2</v>
          </cell>
          <cell r="D1122" t="str">
            <v>cái</v>
          </cell>
          <cell r="E1122" t="str">
            <v>OX</v>
          </cell>
          <cell r="F1122">
            <v>50</v>
          </cell>
          <cell r="G1122" t="str">
            <v>x</v>
          </cell>
          <cell r="H1122">
            <v>0</v>
          </cell>
          <cell r="I1122" t="str">
            <v/>
          </cell>
        </row>
        <row r="1123">
          <cell r="A1123" t="str">
            <v>OXC38</v>
          </cell>
          <cell r="B1123" t="str">
            <v>04.3107</v>
          </cell>
          <cell r="C1123" t="str">
            <v xml:space="preserve">Ốc xiết cáp cỡ 38mm2 </v>
          </cell>
          <cell r="D1123" t="str">
            <v>cái</v>
          </cell>
          <cell r="E1123" t="str">
            <v>OX</v>
          </cell>
          <cell r="F1123">
            <v>50</v>
          </cell>
          <cell r="G1123" t="str">
            <v>x</v>
          </cell>
          <cell r="H1123" t="e">
            <v>#N/A</v>
          </cell>
          <cell r="I1123" t="str">
            <v/>
          </cell>
        </row>
        <row r="1124">
          <cell r="A1124" t="str">
            <v>OXC50</v>
          </cell>
          <cell r="B1124" t="str">
            <v>04.3107</v>
          </cell>
          <cell r="C1124" t="str">
            <v xml:space="preserve">Ốc xiết cáp cỡ 50mm2 </v>
          </cell>
          <cell r="D1124" t="str">
            <v>cái</v>
          </cell>
          <cell r="E1124" t="str">
            <v>OX</v>
          </cell>
          <cell r="F1124">
            <v>50</v>
          </cell>
          <cell r="G1124" t="str">
            <v>x</v>
          </cell>
          <cell r="H1124">
            <v>0</v>
          </cell>
          <cell r="I1124" t="str">
            <v/>
          </cell>
        </row>
        <row r="1125">
          <cell r="A1125" t="str">
            <v>OXC70</v>
          </cell>
          <cell r="B1125" t="str">
            <v>04.3107</v>
          </cell>
          <cell r="C1125" t="str">
            <v xml:space="preserve">Ốc xiết cáp cỡ 70mm2 </v>
          </cell>
          <cell r="D1125" t="str">
            <v>cái</v>
          </cell>
          <cell r="E1125" t="str">
            <v>OX</v>
          </cell>
          <cell r="F1125">
            <v>50</v>
          </cell>
          <cell r="G1125" t="str">
            <v>x</v>
          </cell>
          <cell r="H1125" t="e">
            <v>#N/A</v>
          </cell>
          <cell r="I1125" t="str">
            <v/>
          </cell>
        </row>
        <row r="1126">
          <cell r="A1126" t="str">
            <v>OXC95</v>
          </cell>
          <cell r="B1126" t="str">
            <v>04.3107</v>
          </cell>
          <cell r="C1126" t="str">
            <v xml:space="preserve">Ốc xiết cáp cỡ 95mm2 </v>
          </cell>
          <cell r="D1126" t="str">
            <v>cái</v>
          </cell>
          <cell r="E1126" t="str">
            <v>OX</v>
          </cell>
          <cell r="F1126">
            <v>50</v>
          </cell>
          <cell r="G1126" t="str">
            <v>x</v>
          </cell>
          <cell r="H1126" t="e">
            <v>#N/A</v>
          </cell>
          <cell r="I1126" t="str">
            <v/>
          </cell>
        </row>
        <row r="1127">
          <cell r="A1127" t="str">
            <v>OXC120</v>
          </cell>
          <cell r="B1127" t="str">
            <v>04.3107</v>
          </cell>
          <cell r="C1127" t="str">
            <v xml:space="preserve">Ốc xiết cáp cỡ 120mm2 </v>
          </cell>
          <cell r="D1127" t="str">
            <v>cái</v>
          </cell>
          <cell r="E1127" t="str">
            <v>OX</v>
          </cell>
          <cell r="F1127">
            <v>50</v>
          </cell>
          <cell r="G1127" t="str">
            <v>x</v>
          </cell>
          <cell r="H1127" t="e">
            <v>#N/A</v>
          </cell>
          <cell r="I1127" t="str">
            <v/>
          </cell>
        </row>
        <row r="1128">
          <cell r="A1128" t="str">
            <v>OXC150</v>
          </cell>
          <cell r="B1128" t="str">
            <v>04.3107</v>
          </cell>
          <cell r="C1128" t="str">
            <v>Ốc xiết cáp cỡ 150mm2</v>
          </cell>
          <cell r="D1128" t="str">
            <v>cái</v>
          </cell>
          <cell r="E1128" t="str">
            <v>OX</v>
          </cell>
          <cell r="F1128">
            <v>50</v>
          </cell>
          <cell r="G1128" t="str">
            <v>x</v>
          </cell>
          <cell r="H1128" t="e">
            <v>#N/A</v>
          </cell>
          <cell r="I1128" t="str">
            <v/>
          </cell>
        </row>
        <row r="1129">
          <cell r="A1129" t="str">
            <v>OXC185</v>
          </cell>
          <cell r="B1129" t="str">
            <v>04.3107</v>
          </cell>
          <cell r="C1129" t="str">
            <v>Ốc xiết cáp cỡ 185mm2</v>
          </cell>
          <cell r="D1129" t="str">
            <v>cái</v>
          </cell>
          <cell r="E1129" t="str">
            <v>OX</v>
          </cell>
          <cell r="F1129">
            <v>50</v>
          </cell>
          <cell r="G1129" t="str">
            <v>x</v>
          </cell>
          <cell r="H1129" t="e">
            <v>#N/A</v>
          </cell>
          <cell r="I1129" t="str">
            <v/>
          </cell>
        </row>
        <row r="1130">
          <cell r="A1130" t="str">
            <v>OXC240</v>
          </cell>
          <cell r="B1130" t="str">
            <v>04.3107</v>
          </cell>
          <cell r="C1130" t="str">
            <v>Ốc xiết cáp cỡ 240mm2</v>
          </cell>
          <cell r="D1130" t="str">
            <v>cái</v>
          </cell>
          <cell r="E1130" t="str">
            <v>OX</v>
          </cell>
          <cell r="F1130">
            <v>50</v>
          </cell>
          <cell r="G1130" t="str">
            <v>x</v>
          </cell>
          <cell r="H1130" t="e">
            <v>#N/A</v>
          </cell>
          <cell r="I1130" t="str">
            <v/>
          </cell>
        </row>
        <row r="1131">
          <cell r="A1131" t="str">
            <v>KHOA</v>
          </cell>
          <cell r="C1131" t="str">
            <v>Ổ khóa</v>
          </cell>
          <cell r="D1131" t="str">
            <v>cái</v>
          </cell>
          <cell r="E1131" t="str">
            <v>KH</v>
          </cell>
          <cell r="F1131">
            <v>50</v>
          </cell>
          <cell r="G1131" t="str">
            <v>x</v>
          </cell>
          <cell r="H1131" t="e">
            <v>#N/A</v>
          </cell>
          <cell r="I1131" t="str">
            <v/>
          </cell>
        </row>
        <row r="1132">
          <cell r="A1132" t="str">
            <v>oxy</v>
          </cell>
          <cell r="C1132" t="str">
            <v>Ô xy gió</v>
          </cell>
          <cell r="D1132" t="str">
            <v>m3</v>
          </cell>
          <cell r="E1132" t="str">
            <v>ox</v>
          </cell>
          <cell r="F1132">
            <v>50</v>
          </cell>
          <cell r="G1132" t="str">
            <v>x</v>
          </cell>
          <cell r="H1132">
            <v>0.9</v>
          </cell>
          <cell r="I1132" t="str">
            <v/>
          </cell>
        </row>
        <row r="1133">
          <cell r="A1133" t="str">
            <v>LCbh9</v>
          </cell>
          <cell r="B1133" t="str">
            <v>NB.1110</v>
          </cell>
          <cell r="C1133" t="str">
            <v>Gia công và lắp dựng cột báo hiệu cao 9m</v>
          </cell>
          <cell r="D1133" t="str">
            <v>Tấn</v>
          </cell>
          <cell r="E1133" t="str">
            <v>LC</v>
          </cell>
          <cell r="F1133">
            <v>50</v>
          </cell>
          <cell r="H1133">
            <v>0.19</v>
          </cell>
          <cell r="I1133" t="str">
            <v/>
          </cell>
        </row>
        <row r="1134">
          <cell r="A1134" t="str">
            <v>LBbh</v>
          </cell>
          <cell r="B1134" t="str">
            <v>NB.1710</v>
          </cell>
          <cell r="C1134" t="str">
            <v>Gia công và lắp dựng bảng báo hiệu</v>
          </cell>
          <cell r="D1134" t="str">
            <v>Tấn</v>
          </cell>
          <cell r="E1134" t="str">
            <v>LB</v>
          </cell>
          <cell r="F1134">
            <v>50</v>
          </cell>
          <cell r="H1134">
            <v>0.08</v>
          </cell>
          <cell r="I1134" t="str">
            <v/>
          </cell>
        </row>
        <row r="1135">
          <cell r="A1135" t="str">
            <v>LTC</v>
          </cell>
          <cell r="C1135" t="str">
            <v>Gia công và lắp thanh cái và phụ kiện trong tủ</v>
          </cell>
          <cell r="D1135" t="str">
            <v>tủ</v>
          </cell>
          <cell r="E1135" t="str">
            <v>LT</v>
          </cell>
          <cell r="F1135">
            <v>50</v>
          </cell>
          <cell r="H1135" t="e">
            <v>#N/A</v>
          </cell>
          <cell r="I1135" t="str">
            <v/>
          </cell>
        </row>
        <row r="1136">
          <cell r="A1136" t="str">
            <v>SonCBH</v>
          </cell>
          <cell r="B1136" t="str">
            <v>S2.118</v>
          </cell>
          <cell r="C1136" t="str">
            <v>Sơn cột báo hiệu</v>
          </cell>
          <cell r="D1136" t="str">
            <v>m2</v>
          </cell>
          <cell r="E1136" t="str">
            <v>So</v>
          </cell>
          <cell r="F1136">
            <v>50</v>
          </cell>
          <cell r="H1136">
            <v>3.98</v>
          </cell>
          <cell r="I1136" t="str">
            <v/>
          </cell>
        </row>
        <row r="1137">
          <cell r="A1137" t="str">
            <v>SonBBH</v>
          </cell>
          <cell r="B1137" t="str">
            <v>S2.118</v>
          </cell>
          <cell r="C1137" t="str">
            <v>Sơn biển báo hiệu</v>
          </cell>
          <cell r="D1137" t="str">
            <v>m2</v>
          </cell>
          <cell r="E1137" t="str">
            <v>So</v>
          </cell>
          <cell r="F1137">
            <v>50</v>
          </cell>
          <cell r="H1137">
            <v>5.76</v>
          </cell>
          <cell r="I1137" t="str">
            <v/>
          </cell>
        </row>
        <row r="1138">
          <cell r="A1138" t="str">
            <v>VCT</v>
          </cell>
          <cell r="B1138" t="str">
            <v>021351</v>
          </cell>
          <cell r="C1138" t="str">
            <v>Vận Chuyển thép</v>
          </cell>
          <cell r="D1138" t="str">
            <v>Tấn</v>
          </cell>
          <cell r="E1138" t="str">
            <v>VC</v>
          </cell>
          <cell r="F1138">
            <v>2000</v>
          </cell>
          <cell r="H1138">
            <v>0.19</v>
          </cell>
          <cell r="I1138" t="str">
            <v/>
          </cell>
        </row>
        <row r="1139">
          <cell r="A1139" t="str">
            <v>U16-280</v>
          </cell>
          <cell r="B1139" t="str">
            <v>05.6105</v>
          </cell>
          <cell r="C1139" t="str">
            <v>Đà U160x68x5x2800 đỡ MBA</v>
          </cell>
          <cell r="D1139" t="str">
            <v>kg</v>
          </cell>
          <cell r="E1139" t="str">
            <v>U1</v>
          </cell>
          <cell r="F1139">
            <v>50</v>
          </cell>
          <cell r="G1139" t="str">
            <v>x</v>
          </cell>
          <cell r="H1139" t="str">
            <v>kg</v>
          </cell>
          <cell r="I1139" t="str">
            <v/>
          </cell>
        </row>
        <row r="1140">
          <cell r="A1140" t="str">
            <v>U20-280</v>
          </cell>
          <cell r="B1140" t="str">
            <v>05.6105</v>
          </cell>
          <cell r="C1140" t="str">
            <v>Đà U200x80x5x2800 đỡ MBA</v>
          </cell>
          <cell r="D1140" t="str">
            <v>kg</v>
          </cell>
          <cell r="E1140" t="str">
            <v>U2</v>
          </cell>
          <cell r="F1140">
            <v>50</v>
          </cell>
          <cell r="G1140" t="str">
            <v>x</v>
          </cell>
          <cell r="H1140" t="str">
            <v>kg</v>
          </cell>
          <cell r="I1140" t="str">
            <v/>
          </cell>
        </row>
        <row r="1141">
          <cell r="A1141" t="str">
            <v>U1008</v>
          </cell>
          <cell r="B1141" t="str">
            <v>05.6101</v>
          </cell>
          <cell r="C1141" t="str">
            <v xml:space="preserve">Đà U100x46x5x800 </v>
          </cell>
          <cell r="D1141" t="str">
            <v>kg</v>
          </cell>
          <cell r="E1141" t="str">
            <v>U1</v>
          </cell>
          <cell r="F1141">
            <v>50</v>
          </cell>
          <cell r="G1141" t="str">
            <v>x</v>
          </cell>
          <cell r="H1141" t="str">
            <v>kg</v>
          </cell>
          <cell r="I1141" t="str">
            <v/>
          </cell>
        </row>
        <row r="1142">
          <cell r="A1142" t="str">
            <v>U8034</v>
          </cell>
          <cell r="B1142" t="str">
            <v>04.8105</v>
          </cell>
          <cell r="C1142" t="str">
            <v>Đà sắt U80x340</v>
          </cell>
          <cell r="D1142" t="str">
            <v>kg</v>
          </cell>
          <cell r="E1142" t="str">
            <v>U8</v>
          </cell>
          <cell r="F1142">
            <v>50</v>
          </cell>
          <cell r="G1142" t="str">
            <v>x</v>
          </cell>
          <cell r="H1142" t="e">
            <v>#N/A</v>
          </cell>
          <cell r="I1142" t="str">
            <v/>
          </cell>
        </row>
        <row r="1143">
          <cell r="A1143" t="str">
            <v>U1004</v>
          </cell>
          <cell r="B1143" t="str">
            <v>05.6101</v>
          </cell>
          <cell r="C1143" t="str">
            <v xml:space="preserve">Đà U100x46x4.5x400 </v>
          </cell>
          <cell r="D1143" t="str">
            <v>kg</v>
          </cell>
          <cell r="E1143" t="str">
            <v>U1</v>
          </cell>
          <cell r="F1143">
            <v>50</v>
          </cell>
          <cell r="G1143" t="str">
            <v>x</v>
          </cell>
          <cell r="H1143" t="str">
            <v>kg</v>
          </cell>
          <cell r="I1143" t="str">
            <v/>
          </cell>
        </row>
        <row r="1144">
          <cell r="A1144" t="str">
            <v>XATUTI</v>
          </cell>
          <cell r="B1144" t="str">
            <v>05.6101</v>
          </cell>
          <cell r="C1144" t="str">
            <v>Xà kẹp TU, TI U50x32x4 350</v>
          </cell>
          <cell r="D1144" t="str">
            <v>Bộ</v>
          </cell>
          <cell r="E1144" t="str">
            <v>XA</v>
          </cell>
          <cell r="F1144">
            <v>50</v>
          </cell>
          <cell r="G1144" t="str">
            <v>x</v>
          </cell>
          <cell r="H1144">
            <v>0</v>
          </cell>
          <cell r="I1144" t="str">
            <v/>
          </cell>
        </row>
        <row r="1145">
          <cell r="A1145" t="str">
            <v>AK1</v>
          </cell>
          <cell r="C1145" t="str">
            <v xml:space="preserve">Ampe kế 100/5A-600v +AS </v>
          </cell>
          <cell r="D1145" t="str">
            <v>Bộ</v>
          </cell>
          <cell r="E1145" t="str">
            <v>AK</v>
          </cell>
          <cell r="F1145">
            <v>50</v>
          </cell>
          <cell r="G1145" t="str">
            <v>x</v>
          </cell>
          <cell r="H1145" t="str">
            <v>Bộ</v>
          </cell>
          <cell r="I1145" t="str">
            <v/>
          </cell>
        </row>
        <row r="1146">
          <cell r="A1146" t="str">
            <v>VK1</v>
          </cell>
          <cell r="C1146" t="str">
            <v>Volt kế 500V + VS + 2xChì ống 1A-230V</v>
          </cell>
          <cell r="D1146" t="str">
            <v>Bộ</v>
          </cell>
          <cell r="E1146" t="str">
            <v>VK</v>
          </cell>
          <cell r="F1146">
            <v>50</v>
          </cell>
          <cell r="G1146" t="str">
            <v>x</v>
          </cell>
          <cell r="H1146" t="str">
            <v>Bộ</v>
          </cell>
          <cell r="I1146" t="str">
            <v/>
          </cell>
        </row>
        <row r="1147">
          <cell r="A1147" t="str">
            <v>AVK1</v>
          </cell>
          <cell r="C1147" t="str">
            <v>Bộ Ampe kế + Volt kế (trạm 1 pha)</v>
          </cell>
          <cell r="D1147" t="str">
            <v>Bộ</v>
          </cell>
          <cell r="E1147" t="str">
            <v>AV</v>
          </cell>
          <cell r="F1147">
            <v>50</v>
          </cell>
          <cell r="G1147" t="str">
            <v>x</v>
          </cell>
          <cell r="H1147" t="e">
            <v>#N/A</v>
          </cell>
          <cell r="I1147" t="str">
            <v/>
          </cell>
        </row>
        <row r="1148">
          <cell r="A1148" t="str">
            <v>AVK3</v>
          </cell>
          <cell r="C1148" t="str">
            <v>Bộ Ampe kế + Volt kế (trạm 3 pha)</v>
          </cell>
          <cell r="D1148" t="str">
            <v>Bộ</v>
          </cell>
          <cell r="E1148" t="str">
            <v>AV</v>
          </cell>
          <cell r="F1148">
            <v>50</v>
          </cell>
          <cell r="G1148" t="str">
            <v>x</v>
          </cell>
          <cell r="H1148" t="e">
            <v>#N/A</v>
          </cell>
          <cell r="I1148" t="str">
            <v/>
          </cell>
        </row>
        <row r="1149">
          <cell r="A1149" t="str">
            <v>axetylen</v>
          </cell>
          <cell r="C1149" t="str">
            <v>Hơi Axetylen</v>
          </cell>
          <cell r="D1149" t="str">
            <v>m3</v>
          </cell>
          <cell r="E1149" t="str">
            <v>ax</v>
          </cell>
          <cell r="F1149">
            <v>50</v>
          </cell>
          <cell r="G1149" t="str">
            <v>x</v>
          </cell>
          <cell r="H1149">
            <v>0.3</v>
          </cell>
          <cell r="I1149" t="str">
            <v/>
          </cell>
        </row>
        <row r="1150">
          <cell r="A1150" t="str">
            <v>GIP11-11</v>
          </cell>
          <cell r="C1150" t="str">
            <v>Ghíp nối IPC 11-11</v>
          </cell>
          <cell r="D1150" t="str">
            <v>cái</v>
          </cell>
          <cell r="E1150" t="str">
            <v>GI</v>
          </cell>
          <cell r="F1150">
            <v>50</v>
          </cell>
          <cell r="G1150" t="str">
            <v>x</v>
          </cell>
          <cell r="H1150" t="e">
            <v>#N/A</v>
          </cell>
          <cell r="I1150" t="str">
            <v/>
          </cell>
        </row>
        <row r="1151">
          <cell r="A1151" t="str">
            <v>GIP22-11</v>
          </cell>
          <cell r="C1151" t="str">
            <v>Ghíp nối IPC 22-11</v>
          </cell>
          <cell r="D1151" t="str">
            <v>cái</v>
          </cell>
          <cell r="E1151" t="str">
            <v>GI</v>
          </cell>
          <cell r="F1151">
            <v>50</v>
          </cell>
          <cell r="G1151" t="str">
            <v>x</v>
          </cell>
          <cell r="H1151" t="e">
            <v>#N/A</v>
          </cell>
          <cell r="I1151" t="str">
            <v/>
          </cell>
        </row>
        <row r="1152">
          <cell r="A1152" t="str">
            <v>GIP22-22</v>
          </cell>
          <cell r="C1152" t="str">
            <v>Ghíp nối IPC 22-22</v>
          </cell>
          <cell r="D1152" t="str">
            <v>cái</v>
          </cell>
          <cell r="E1152" t="str">
            <v>GI</v>
          </cell>
          <cell r="F1152">
            <v>50</v>
          </cell>
          <cell r="G1152" t="str">
            <v>x</v>
          </cell>
          <cell r="H1152" t="e">
            <v>#N/A</v>
          </cell>
          <cell r="I1152" t="str">
            <v/>
          </cell>
        </row>
        <row r="1153">
          <cell r="A1153" t="str">
            <v>GIP35-35</v>
          </cell>
          <cell r="C1153" t="str">
            <v>Ghíp nối IPC 35-35</v>
          </cell>
          <cell r="D1153" t="str">
            <v>cái</v>
          </cell>
          <cell r="E1153" t="str">
            <v>GI</v>
          </cell>
          <cell r="F1153">
            <v>50</v>
          </cell>
          <cell r="G1153" t="str">
            <v>x</v>
          </cell>
          <cell r="H1153">
            <v>0</v>
          </cell>
          <cell r="I1153" t="str">
            <v/>
          </cell>
        </row>
        <row r="1154">
          <cell r="A1154" t="str">
            <v>GIP50-25</v>
          </cell>
          <cell r="C1154" t="str">
            <v>Ghíp nối IPC 50-25 1 bulong</v>
          </cell>
          <cell r="D1154" t="str">
            <v>cái</v>
          </cell>
          <cell r="E1154" t="str">
            <v>GI</v>
          </cell>
          <cell r="F1154">
            <v>50</v>
          </cell>
          <cell r="G1154" t="str">
            <v>x</v>
          </cell>
          <cell r="H1154">
            <v>0</v>
          </cell>
          <cell r="I1154" t="str">
            <v/>
          </cell>
        </row>
        <row r="1155">
          <cell r="A1155" t="str">
            <v>GIP50-35</v>
          </cell>
          <cell r="C1155" t="str">
            <v>Ghíp nối IPC 50-35</v>
          </cell>
          <cell r="D1155" t="str">
            <v>cái</v>
          </cell>
          <cell r="E1155" t="str">
            <v>GI</v>
          </cell>
          <cell r="F1155">
            <v>50</v>
          </cell>
          <cell r="G1155" t="str">
            <v>x</v>
          </cell>
          <cell r="H1155">
            <v>1</v>
          </cell>
          <cell r="I1155" t="str">
            <v/>
          </cell>
        </row>
        <row r="1156">
          <cell r="A1156" t="str">
            <v>GIP70-35</v>
          </cell>
          <cell r="C1156" t="str">
            <v>Ghíp nối IPC 70-35</v>
          </cell>
          <cell r="D1156" t="str">
            <v>cái</v>
          </cell>
          <cell r="E1156" t="str">
            <v>GI</v>
          </cell>
          <cell r="F1156">
            <v>50</v>
          </cell>
          <cell r="G1156" t="str">
            <v>x</v>
          </cell>
          <cell r="H1156">
            <v>0</v>
          </cell>
          <cell r="I1156" t="str">
            <v/>
          </cell>
        </row>
        <row r="1157">
          <cell r="A1157" t="str">
            <v>GIP95-25</v>
          </cell>
          <cell r="C1157" t="str">
            <v>Ghíp nối IPC 95-25</v>
          </cell>
          <cell r="D1157" t="str">
            <v>cái</v>
          </cell>
          <cell r="E1157" t="str">
            <v>GI</v>
          </cell>
          <cell r="F1157">
            <v>50</v>
          </cell>
          <cell r="G1157" t="str">
            <v>x</v>
          </cell>
          <cell r="H1157">
            <v>1</v>
          </cell>
          <cell r="I1157" t="str">
            <v/>
          </cell>
        </row>
        <row r="1158">
          <cell r="A1158" t="str">
            <v>GIP95-35</v>
          </cell>
          <cell r="C1158" t="str">
            <v>Ghíp nối IPC 95-35</v>
          </cell>
          <cell r="D1158" t="str">
            <v>cái</v>
          </cell>
          <cell r="E1158" t="str">
            <v>GI</v>
          </cell>
          <cell r="F1158">
            <v>50</v>
          </cell>
          <cell r="G1158" t="str">
            <v>x</v>
          </cell>
          <cell r="H1158">
            <v>0</v>
          </cell>
          <cell r="I1158">
            <v>17297000</v>
          </cell>
        </row>
        <row r="1159">
          <cell r="A1159" t="str">
            <v>GIP120-35</v>
          </cell>
          <cell r="C1159" t="str">
            <v>Ghíp nối IPC 120-35</v>
          </cell>
          <cell r="D1159" t="str">
            <v>cái</v>
          </cell>
          <cell r="E1159" t="str">
            <v>GI</v>
          </cell>
          <cell r="F1159">
            <v>50</v>
          </cell>
          <cell r="G1159" t="str">
            <v>x</v>
          </cell>
          <cell r="H1159" t="e">
            <v>#N/A</v>
          </cell>
          <cell r="I1159" t="str">
            <v/>
          </cell>
        </row>
        <row r="1160">
          <cell r="A1160" t="str">
            <v>GIP50-50</v>
          </cell>
          <cell r="C1160" t="str">
            <v>Ghíp nối IPC 50-50 1 bulong</v>
          </cell>
          <cell r="D1160" t="str">
            <v>cái</v>
          </cell>
          <cell r="E1160" t="str">
            <v>GI</v>
          </cell>
          <cell r="F1160">
            <v>50</v>
          </cell>
          <cell r="G1160" t="str">
            <v>x</v>
          </cell>
          <cell r="H1160">
            <v>0</v>
          </cell>
          <cell r="I1160" t="str">
            <v/>
          </cell>
        </row>
        <row r="1161">
          <cell r="A1161" t="str">
            <v>GIP70-50</v>
          </cell>
          <cell r="C1161" t="str">
            <v>Ghíp nối IPC 70-50 1 bulong</v>
          </cell>
          <cell r="D1161" t="str">
            <v>cái</v>
          </cell>
          <cell r="E1161" t="str">
            <v>GI</v>
          </cell>
          <cell r="F1161">
            <v>50</v>
          </cell>
          <cell r="G1161" t="str">
            <v>x</v>
          </cell>
          <cell r="H1161" t="e">
            <v>#N/A</v>
          </cell>
          <cell r="I1161" t="str">
            <v/>
          </cell>
        </row>
        <row r="1162">
          <cell r="A1162" t="str">
            <v>GIP95-50</v>
          </cell>
          <cell r="C1162" t="str">
            <v>Ghíp nối IPC 95-50 1 bulong</v>
          </cell>
          <cell r="D1162" t="str">
            <v>cái</v>
          </cell>
          <cell r="E1162" t="str">
            <v>GI</v>
          </cell>
          <cell r="F1162">
            <v>50</v>
          </cell>
          <cell r="G1162" t="str">
            <v>x</v>
          </cell>
          <cell r="H1162">
            <v>0</v>
          </cell>
          <cell r="I1162" t="str">
            <v/>
          </cell>
        </row>
        <row r="1163">
          <cell r="A1163" t="str">
            <v>GIP120-50</v>
          </cell>
          <cell r="C1163" t="str">
            <v>Ghíp nối IPC 120-50</v>
          </cell>
          <cell r="D1163" t="str">
            <v>cái</v>
          </cell>
          <cell r="E1163" t="str">
            <v>GI</v>
          </cell>
          <cell r="F1163">
            <v>50</v>
          </cell>
          <cell r="G1163" t="str">
            <v>x</v>
          </cell>
          <cell r="H1163" t="e">
            <v>#N/A</v>
          </cell>
          <cell r="I1163" t="str">
            <v/>
          </cell>
        </row>
        <row r="1164">
          <cell r="A1164" t="str">
            <v>GIP150-50</v>
          </cell>
          <cell r="C1164" t="str">
            <v>Ghíp nối IPC 150-50</v>
          </cell>
          <cell r="D1164" t="str">
            <v>cái</v>
          </cell>
          <cell r="E1164" t="str">
            <v>GI</v>
          </cell>
          <cell r="F1164">
            <v>50</v>
          </cell>
          <cell r="G1164" t="str">
            <v>x</v>
          </cell>
          <cell r="H1164">
            <v>0</v>
          </cell>
          <cell r="I1164" t="str">
            <v/>
          </cell>
        </row>
        <row r="1165">
          <cell r="A1165" t="str">
            <v>GIP70-70</v>
          </cell>
          <cell r="C1165" t="str">
            <v>Ghíp nối IPC 70-70</v>
          </cell>
          <cell r="D1165" t="str">
            <v>cái</v>
          </cell>
          <cell r="E1165" t="str">
            <v>GI</v>
          </cell>
          <cell r="F1165">
            <v>50</v>
          </cell>
          <cell r="G1165" t="str">
            <v>x</v>
          </cell>
          <cell r="H1165">
            <v>0</v>
          </cell>
          <cell r="I1165" t="str">
            <v/>
          </cell>
        </row>
        <row r="1166">
          <cell r="A1166" t="str">
            <v>GIP95-70</v>
          </cell>
          <cell r="C1166" t="str">
            <v>Ghíp nối IPC 95-70</v>
          </cell>
          <cell r="D1166" t="str">
            <v>cái</v>
          </cell>
          <cell r="E1166" t="str">
            <v>GI</v>
          </cell>
          <cell r="F1166">
            <v>50</v>
          </cell>
          <cell r="G1166" t="str">
            <v>x</v>
          </cell>
          <cell r="H1166">
            <v>0</v>
          </cell>
          <cell r="I1166" t="str">
            <v/>
          </cell>
        </row>
        <row r="1167">
          <cell r="A1167" t="str">
            <v>GIP120-70</v>
          </cell>
          <cell r="C1167" t="str">
            <v>Ghíp nối IPC 120-70</v>
          </cell>
          <cell r="D1167" t="str">
            <v>cái</v>
          </cell>
          <cell r="E1167" t="str">
            <v>GI</v>
          </cell>
          <cell r="F1167">
            <v>50</v>
          </cell>
          <cell r="G1167" t="str">
            <v>x</v>
          </cell>
          <cell r="H1167" t="e">
            <v>#N/A</v>
          </cell>
          <cell r="I1167" t="str">
            <v/>
          </cell>
        </row>
        <row r="1168">
          <cell r="A1168" t="str">
            <v>GIP150-70</v>
          </cell>
          <cell r="C1168" t="str">
            <v>Ghíp nối IPC 150-70</v>
          </cell>
          <cell r="D1168" t="str">
            <v>cái</v>
          </cell>
          <cell r="E1168" t="str">
            <v>GI</v>
          </cell>
          <cell r="F1168">
            <v>50</v>
          </cell>
          <cell r="G1168" t="str">
            <v>x</v>
          </cell>
          <cell r="H1168">
            <v>0</v>
          </cell>
          <cell r="I1168" t="str">
            <v/>
          </cell>
        </row>
        <row r="1169">
          <cell r="A1169" t="str">
            <v>GIP95-95</v>
          </cell>
          <cell r="C1169" t="str">
            <v>Ghíp nối IPC 95-95</v>
          </cell>
          <cell r="D1169" t="str">
            <v>cái</v>
          </cell>
          <cell r="E1169" t="str">
            <v>GI</v>
          </cell>
          <cell r="F1169">
            <v>50</v>
          </cell>
          <cell r="G1169" t="str">
            <v>x</v>
          </cell>
          <cell r="H1169">
            <v>0</v>
          </cell>
          <cell r="I1169" t="str">
            <v/>
          </cell>
        </row>
        <row r="1170">
          <cell r="A1170" t="str">
            <v>GIP95-120</v>
          </cell>
          <cell r="C1170" t="str">
            <v>Ghíp nối IPC 95-120</v>
          </cell>
          <cell r="D1170" t="str">
            <v>cái</v>
          </cell>
          <cell r="E1170" t="str">
            <v>GI</v>
          </cell>
          <cell r="F1170">
            <v>50</v>
          </cell>
          <cell r="G1170" t="str">
            <v>x</v>
          </cell>
          <cell r="H1170" t="e">
            <v>#N/A</v>
          </cell>
          <cell r="I1170" t="str">
            <v/>
          </cell>
        </row>
        <row r="1171">
          <cell r="A1171" t="str">
            <v>GIP95-150</v>
          </cell>
          <cell r="C1171" t="str">
            <v>Ghíp nối IPC 95-150</v>
          </cell>
          <cell r="D1171" t="str">
            <v>cái</v>
          </cell>
          <cell r="E1171" t="str">
            <v>GI</v>
          </cell>
          <cell r="F1171">
            <v>50</v>
          </cell>
          <cell r="G1171" t="str">
            <v>x</v>
          </cell>
          <cell r="H1171">
            <v>0</v>
          </cell>
          <cell r="I1171" t="str">
            <v/>
          </cell>
        </row>
        <row r="1172">
          <cell r="A1172" t="str">
            <v>KQDUPLEX35</v>
          </cell>
          <cell r="B1172" t="str">
            <v>06.7003</v>
          </cell>
          <cell r="C1172" t="str">
            <v>Kéo dây quadruplex CV-4x35-0.6/1kV</v>
          </cell>
          <cell r="D1172" t="str">
            <v>km</v>
          </cell>
          <cell r="E1172" t="str">
            <v>KQ</v>
          </cell>
          <cell r="F1172">
            <v>50</v>
          </cell>
          <cell r="H1172" t="e">
            <v>#N/A</v>
          </cell>
          <cell r="I1172" t="str">
            <v/>
          </cell>
        </row>
        <row r="1173">
          <cell r="A1173" t="str">
            <v>KQDUPLEX22</v>
          </cell>
          <cell r="B1173" t="str">
            <v>06.7002</v>
          </cell>
          <cell r="C1173" t="str">
            <v>Kéo dây quadruplex CV-4x22-0.6/1kV</v>
          </cell>
          <cell r="D1173" t="str">
            <v>km</v>
          </cell>
          <cell r="E1173" t="str">
            <v>KQ</v>
          </cell>
          <cell r="F1173">
            <v>50</v>
          </cell>
          <cell r="H1173" t="e">
            <v>#N/A</v>
          </cell>
          <cell r="I1173" t="str">
            <v/>
          </cell>
        </row>
        <row r="1174">
          <cell r="A1174" t="str">
            <v>KQDUPLEX16</v>
          </cell>
          <cell r="B1174" t="str">
            <v>06.7001</v>
          </cell>
          <cell r="C1174" t="str">
            <v>Kéo dây quadruplex CV-4x16-0.6/1kV</v>
          </cell>
          <cell r="D1174" t="str">
            <v>km</v>
          </cell>
          <cell r="E1174" t="str">
            <v>KQ</v>
          </cell>
          <cell r="F1174">
            <v>50</v>
          </cell>
          <cell r="H1174" t="e">
            <v>#N/A</v>
          </cell>
          <cell r="I1174" t="str">
            <v/>
          </cell>
        </row>
        <row r="1175">
          <cell r="A1175" t="str">
            <v>KQDUPLEX14</v>
          </cell>
          <cell r="B1175" t="str">
            <v>06.7001</v>
          </cell>
          <cell r="C1175" t="str">
            <v>Kéo dây quadruplex CV-4x14-0.6/1kV</v>
          </cell>
          <cell r="D1175" t="str">
            <v>km</v>
          </cell>
          <cell r="E1175" t="str">
            <v>KQ</v>
          </cell>
          <cell r="F1175">
            <v>50</v>
          </cell>
          <cell r="H1175" t="e">
            <v>#N/A</v>
          </cell>
          <cell r="I1175" t="str">
            <v/>
          </cell>
        </row>
        <row r="1176">
          <cell r="A1176" t="str">
            <v>KQDUPLEX11</v>
          </cell>
          <cell r="B1176" t="str">
            <v>06.7001</v>
          </cell>
          <cell r="C1176" t="str">
            <v>Kéo dây quadruplex CV-4x11-0.6/1kV</v>
          </cell>
          <cell r="D1176" t="str">
            <v>km</v>
          </cell>
          <cell r="E1176" t="str">
            <v>KQ</v>
          </cell>
          <cell r="F1176">
            <v>50</v>
          </cell>
          <cell r="H1176" t="e">
            <v>#N/A</v>
          </cell>
          <cell r="I1176" t="str">
            <v/>
          </cell>
        </row>
        <row r="1177">
          <cell r="A1177" t="str">
            <v>KTriplex16</v>
          </cell>
          <cell r="B1177" t="str">
            <v>06.7001</v>
          </cell>
          <cell r="C1177" t="str">
            <v>Kéo dây triplex CV-3x16-0.6/1kV</v>
          </cell>
          <cell r="D1177" t="str">
            <v>km</v>
          </cell>
          <cell r="E1177" t="str">
            <v>KT</v>
          </cell>
          <cell r="F1177">
            <v>50</v>
          </cell>
          <cell r="H1177" t="e">
            <v>#N/A</v>
          </cell>
          <cell r="I1177" t="str">
            <v/>
          </cell>
        </row>
        <row r="1178">
          <cell r="A1178" t="str">
            <v>KDUPLEX11</v>
          </cell>
          <cell r="B1178" t="str">
            <v>06.7001</v>
          </cell>
          <cell r="C1178" t="str">
            <v>Kéo dây duplex CV-2x11-0.6/1kV</v>
          </cell>
          <cell r="D1178" t="str">
            <v>km</v>
          </cell>
          <cell r="E1178" t="str">
            <v>KD</v>
          </cell>
          <cell r="F1178">
            <v>50</v>
          </cell>
          <cell r="H1178" t="e">
            <v>#N/A</v>
          </cell>
          <cell r="I1178" t="str">
            <v/>
          </cell>
        </row>
        <row r="1179">
          <cell r="A1179" t="str">
            <v>Diabaohieu</v>
          </cell>
          <cell r="C1179" t="str">
            <v>Đĩa sứ trắng báo hiệu cáp ngầm</v>
          </cell>
          <cell r="D1179" t="str">
            <v>cái</v>
          </cell>
          <cell r="E1179" t="str">
            <v>Di</v>
          </cell>
          <cell r="F1179">
            <v>50</v>
          </cell>
          <cell r="G1179" t="str">
            <v>x</v>
          </cell>
          <cell r="H1179" t="e">
            <v>#N/A</v>
          </cell>
          <cell r="I1179" t="str">
            <v/>
          </cell>
        </row>
        <row r="1180">
          <cell r="A1180" t="str">
            <v>Denbao</v>
          </cell>
          <cell r="C1180" t="str">
            <v>Đèn báo hiệu pha 5W-220V</v>
          </cell>
          <cell r="D1180" t="str">
            <v>cái</v>
          </cell>
          <cell r="E1180" t="str">
            <v>De</v>
          </cell>
          <cell r="F1180">
            <v>50</v>
          </cell>
          <cell r="G1180" t="str">
            <v>x</v>
          </cell>
          <cell r="H1180" t="e">
            <v>#N/A</v>
          </cell>
          <cell r="I1180" t="str">
            <v/>
          </cell>
        </row>
        <row r="1181">
          <cell r="A1181" t="str">
            <v>Đơn giá chiếu sáng</v>
          </cell>
          <cell r="E1181" t="str">
            <v>Đơ</v>
          </cell>
          <cell r="F1181">
            <v>50</v>
          </cell>
          <cell r="G1181" t="str">
            <v>x</v>
          </cell>
          <cell r="H1181" t="e">
            <v>#N/A</v>
          </cell>
          <cell r="I1181" t="str">
            <v/>
          </cell>
        </row>
        <row r="1182">
          <cell r="A1182" t="str">
            <v>TUDKCS</v>
          </cell>
          <cell r="B1182" t="str">
            <v>CS4.09.021</v>
          </cell>
          <cell r="C1182" t="str">
            <v>Tủ điều khiển chiếu sáng</v>
          </cell>
          <cell r="D1182" t="str">
            <v>cái</v>
          </cell>
          <cell r="E1182" t="str">
            <v>TU</v>
          </cell>
          <cell r="F1182">
            <v>50</v>
          </cell>
          <cell r="G1182" t="str">
            <v>x</v>
          </cell>
          <cell r="H1182">
            <v>0</v>
          </cell>
          <cell r="I1182" t="str">
            <v/>
          </cell>
        </row>
        <row r="1183">
          <cell r="A1183" t="str">
            <v>TRTHEP6</v>
          </cell>
          <cell r="C1183" t="str">
            <v>Trụ thép tròn cao 6 mét</v>
          </cell>
          <cell r="D1183" t="str">
            <v>trụ</v>
          </cell>
          <cell r="E1183" t="str">
            <v>TR</v>
          </cell>
          <cell r="F1183">
            <v>2</v>
          </cell>
          <cell r="G1183" t="str">
            <v>x</v>
          </cell>
          <cell r="H1183">
            <v>1</v>
          </cell>
          <cell r="I1183" t="str">
            <v/>
          </cell>
        </row>
        <row r="1184">
          <cell r="A1184" t="str">
            <v>TRTHEP7</v>
          </cell>
          <cell r="C1184" t="str">
            <v>Trụ thép tròn cao 7 mét</v>
          </cell>
          <cell r="D1184" t="str">
            <v>trụ</v>
          </cell>
          <cell r="E1184" t="str">
            <v>TR</v>
          </cell>
          <cell r="F1184">
            <v>2</v>
          </cell>
          <cell r="G1184" t="str">
            <v>x</v>
          </cell>
          <cell r="H1184" t="e">
            <v>#N/A</v>
          </cell>
          <cell r="I1184" t="str">
            <v/>
          </cell>
        </row>
        <row r="1185">
          <cell r="A1185" t="str">
            <v>D12 CS</v>
          </cell>
          <cell r="B1185" t="str">
            <v>04.3801</v>
          </cell>
          <cell r="C1185" t="str">
            <v>Đà cản BTCT 1,2m (Nhân công đã qui đổi sang ĐG chiếu sáng)</v>
          </cell>
          <cell r="D1185" t="str">
            <v>cái</v>
          </cell>
          <cell r="E1185" t="str">
            <v>D1</v>
          </cell>
          <cell r="F1185">
            <v>50</v>
          </cell>
          <cell r="G1185" t="str">
            <v>x</v>
          </cell>
          <cell r="H1185" t="e">
            <v>#N/A</v>
          </cell>
          <cell r="I1185" t="str">
            <v/>
          </cell>
        </row>
        <row r="1186">
          <cell r="A1186" t="str">
            <v>CDDON</v>
          </cell>
          <cell r="C1186" t="str">
            <v>Cần đèn STK D60 đơn cao 2m vươn 1,5m nghiêng 15 độ</v>
          </cell>
          <cell r="D1186" t="str">
            <v>cần</v>
          </cell>
          <cell r="E1186" t="str">
            <v>CD</v>
          </cell>
          <cell r="F1186">
            <v>50</v>
          </cell>
          <cell r="G1186" t="str">
            <v>x</v>
          </cell>
          <cell r="H1186" t="e">
            <v>#N/A</v>
          </cell>
          <cell r="I1186" t="str">
            <v/>
          </cell>
        </row>
        <row r="1187">
          <cell r="A1187" t="str">
            <v>CDDOI</v>
          </cell>
          <cell r="C1187" t="str">
            <v>Cần đèn STK D60 đôi cao 2m vươn 1,5m nghiêng 15 độ</v>
          </cell>
          <cell r="D1187" t="str">
            <v>cần</v>
          </cell>
          <cell r="E1187" t="str">
            <v>CD</v>
          </cell>
          <cell r="F1187">
            <v>50</v>
          </cell>
          <cell r="G1187" t="str">
            <v>x</v>
          </cell>
          <cell r="H1187">
            <v>0</v>
          </cell>
          <cell r="I1187" t="str">
            <v/>
          </cell>
        </row>
        <row r="1188">
          <cell r="A1188" t="str">
            <v>CD-Sonadezi</v>
          </cell>
          <cell r="C1188" t="str">
            <v>Cần đèn STK D60 đơn cao 1,7m vươn 2,8m (CĐT cung cấp)</v>
          </cell>
          <cell r="D1188" t="str">
            <v>cần</v>
          </cell>
          <cell r="E1188" t="str">
            <v>CD</v>
          </cell>
          <cell r="F1188">
            <v>50</v>
          </cell>
          <cell r="G1188" t="str">
            <v>x</v>
          </cell>
          <cell r="H1188">
            <v>0</v>
          </cell>
          <cell r="I1188" t="str">
            <v/>
          </cell>
        </row>
        <row r="1189">
          <cell r="A1189" t="str">
            <v>CDDON+C</v>
          </cell>
          <cell r="C1189" t="str">
            <v>Cần đèn STK D60 đơn cao 1m vươn 1,8m nghiêng 15 độ + chụp đầu trụ</v>
          </cell>
          <cell r="D1189" t="str">
            <v>cần</v>
          </cell>
          <cell r="E1189" t="str">
            <v>CD</v>
          </cell>
          <cell r="F1189">
            <v>50</v>
          </cell>
          <cell r="G1189" t="str">
            <v>x</v>
          </cell>
          <cell r="H1189">
            <v>0</v>
          </cell>
          <cell r="I1189" t="str">
            <v/>
          </cell>
        </row>
        <row r="1190">
          <cell r="A1190" t="str">
            <v>CDDOI+C</v>
          </cell>
          <cell r="C1190" t="str">
            <v>Cần đèn STK D60 đôi cao 1m vươn 1,8m nghiêng 15 độ + chụp đầu trụ</v>
          </cell>
          <cell r="D1190" t="str">
            <v>cần</v>
          </cell>
          <cell r="E1190" t="str">
            <v>CD</v>
          </cell>
          <cell r="F1190">
            <v>50</v>
          </cell>
          <cell r="G1190" t="str">
            <v>x</v>
          </cell>
          <cell r="H1190" t="e">
            <v>#N/A</v>
          </cell>
          <cell r="I1190" t="str">
            <v/>
          </cell>
        </row>
        <row r="1191">
          <cell r="A1191" t="str">
            <v>CDBA</v>
          </cell>
          <cell r="C1191" t="str">
            <v>Cần đèn STK D60 ba cao 1mét vươn 1,8 mét góc nghiêng 15 độ</v>
          </cell>
          <cell r="D1191" t="str">
            <v>cần</v>
          </cell>
          <cell r="E1191" t="str">
            <v>CD</v>
          </cell>
          <cell r="F1191">
            <v>50</v>
          </cell>
          <cell r="G1191" t="str">
            <v>x</v>
          </cell>
          <cell r="H1191" t="e">
            <v>#N/A</v>
          </cell>
          <cell r="I1191" t="str">
            <v/>
          </cell>
        </row>
        <row r="1192">
          <cell r="A1192" t="str">
            <v>DEN</v>
          </cell>
          <cell r="C1192" t="str">
            <v>Choá đèn 73FS 10 + bóng OSAM-250W + tụ điện + ballast</v>
          </cell>
          <cell r="D1192" t="str">
            <v>bộ</v>
          </cell>
          <cell r="E1192" t="str">
            <v>DE</v>
          </cell>
          <cell r="F1192">
            <v>50</v>
          </cell>
          <cell r="G1192" t="str">
            <v>x</v>
          </cell>
          <cell r="H1192">
            <v>0</v>
          </cell>
          <cell r="I1192" t="str">
            <v/>
          </cell>
        </row>
        <row r="1193">
          <cell r="A1193" t="str">
            <v>DEN-sonadezi</v>
          </cell>
          <cell r="C1193" t="str">
            <v>Choá đèn + bóng 250W (CĐT cung cấp)</v>
          </cell>
          <cell r="D1193" t="str">
            <v>bộ</v>
          </cell>
          <cell r="E1193" t="str">
            <v>DE</v>
          </cell>
          <cell r="F1193">
            <v>50</v>
          </cell>
          <cell r="G1193" t="str">
            <v>x</v>
          </cell>
          <cell r="H1193" t="e">
            <v>#N/A</v>
          </cell>
          <cell r="I1193" t="str">
            <v/>
          </cell>
        </row>
        <row r="1194">
          <cell r="A1194" t="str">
            <v>CHI5</v>
          </cell>
          <cell r="C1194" t="str">
            <v>Cầu chì nhựa trong nhà 5A+ chì 5A</v>
          </cell>
          <cell r="D1194" t="str">
            <v>cái</v>
          </cell>
          <cell r="E1194" t="str">
            <v>CH</v>
          </cell>
          <cell r="F1194">
            <v>50</v>
          </cell>
          <cell r="G1194" t="str">
            <v>x</v>
          </cell>
          <cell r="H1194">
            <v>0</v>
          </cell>
          <cell r="I1194" t="str">
            <v/>
          </cell>
        </row>
        <row r="1195">
          <cell r="A1195" t="str">
            <v>DOMINO</v>
          </cell>
          <cell r="C1195" t="str">
            <v>Đômino đấu nối trong trụ đèn</v>
          </cell>
          <cell r="D1195" t="str">
            <v>cái</v>
          </cell>
          <cell r="E1195" t="str">
            <v>DO</v>
          </cell>
          <cell r="F1195">
            <v>50</v>
          </cell>
          <cell r="G1195" t="str">
            <v>x</v>
          </cell>
          <cell r="H1195" t="e">
            <v>#N/A</v>
          </cell>
          <cell r="I1195" t="str">
            <v/>
          </cell>
        </row>
        <row r="1196">
          <cell r="E1196" t="str">
            <v/>
          </cell>
          <cell r="F1196">
            <v>50</v>
          </cell>
          <cell r="H1196">
            <v>0</v>
          </cell>
          <cell r="I1196">
            <v>0</v>
          </cell>
        </row>
        <row r="1197">
          <cell r="A1197" t="str">
            <v>LCAN+C</v>
          </cell>
          <cell r="B1197" t="str">
            <v>CS3.02.011</v>
          </cell>
          <cell r="C1197" t="str">
            <v>Lắp cần đèn +  chụp đầu cột hạ thế ≤ 10,5m</v>
          </cell>
          <cell r="D1197" t="str">
            <v>cái</v>
          </cell>
          <cell r="E1197" t="str">
            <v>LC</v>
          </cell>
          <cell r="F1197">
            <v>2000</v>
          </cell>
          <cell r="H1197">
            <v>0</v>
          </cell>
          <cell r="I1197" t="str">
            <v/>
          </cell>
        </row>
        <row r="1198">
          <cell r="A1198" t="str">
            <v>LCAN2,8</v>
          </cell>
          <cell r="B1198" t="str">
            <v>CS3.03.011</v>
          </cell>
          <cell r="C1198" t="str">
            <v>Lắp cần đèn D60 ≤ 2,8m</v>
          </cell>
          <cell r="D1198" t="str">
            <v>cần</v>
          </cell>
          <cell r="E1198" t="str">
            <v>LC</v>
          </cell>
          <cell r="F1198">
            <v>2000</v>
          </cell>
          <cell r="H1198" t="e">
            <v>#N/A</v>
          </cell>
          <cell r="I1198" t="str">
            <v/>
          </cell>
        </row>
        <row r="1199">
          <cell r="A1199" t="str">
            <v>LCAN3,2</v>
          </cell>
          <cell r="B1199" t="str">
            <v>CS3.03.012</v>
          </cell>
          <cell r="C1199" t="str">
            <v>Lắp cần đèn D60 ≤ 3,2m</v>
          </cell>
          <cell r="D1199" t="str">
            <v>cần</v>
          </cell>
          <cell r="E1199" t="str">
            <v>LC</v>
          </cell>
          <cell r="F1199">
            <v>2000</v>
          </cell>
          <cell r="H1199" t="e">
            <v>#N/A</v>
          </cell>
          <cell r="I1199" t="str">
            <v/>
          </cell>
        </row>
        <row r="1200">
          <cell r="A1200" t="str">
            <v>LTD-DEN</v>
          </cell>
          <cell r="B1200" t="str">
            <v>CS3.07.023</v>
          </cell>
          <cell r="C1200" t="str">
            <v>Lắp dây tiếp địa CS</v>
          </cell>
          <cell r="D1200" t="str">
            <v>mét</v>
          </cell>
          <cell r="E1200" t="str">
            <v>LT</v>
          </cell>
          <cell r="F1200">
            <v>2000</v>
          </cell>
          <cell r="H1200" t="e">
            <v>#N/A</v>
          </cell>
          <cell r="I1200" t="str">
            <v/>
          </cell>
        </row>
        <row r="1201">
          <cell r="A1201" t="str">
            <v>LDEN</v>
          </cell>
          <cell r="B1201" t="str">
            <v>CS3.05.001</v>
          </cell>
          <cell r="C1201" t="str">
            <v>Lắp chóa đèn chiếu sáng ≤ 12m</v>
          </cell>
          <cell r="D1201" t="str">
            <v>bộ</v>
          </cell>
          <cell r="E1201" t="str">
            <v>LD</v>
          </cell>
          <cell r="F1201">
            <v>2000</v>
          </cell>
          <cell r="H1201">
            <v>0</v>
          </cell>
          <cell r="I1201" t="str">
            <v/>
          </cell>
        </row>
        <row r="1202">
          <cell r="A1202" t="str">
            <v>LTRUDEN</v>
          </cell>
          <cell r="B1202" t="str">
            <v>CS3.01.013</v>
          </cell>
          <cell r="C1202" t="str">
            <v>Lắp trụ thép ≤ 8m bằng thủ công</v>
          </cell>
          <cell r="D1202" t="str">
            <v>trụ</v>
          </cell>
          <cell r="E1202" t="str">
            <v>LT</v>
          </cell>
          <cell r="F1202">
            <v>2000</v>
          </cell>
          <cell r="H1202">
            <v>1</v>
          </cell>
          <cell r="I1202" t="str">
            <v/>
          </cell>
        </row>
        <row r="1203">
          <cell r="A1203" t="str">
            <v>LBTLT</v>
          </cell>
          <cell r="B1203" t="str">
            <v>CS3.01.021</v>
          </cell>
          <cell r="C1203" t="str">
            <v>Lắp trụ BTLT ≤ 10m bằng cơ giới</v>
          </cell>
          <cell r="D1203" t="str">
            <v>trụ</v>
          </cell>
          <cell r="E1203" t="str">
            <v>LB</v>
          </cell>
          <cell r="F1203">
            <v>2000</v>
          </cell>
          <cell r="H1203" t="e">
            <v>#N/A</v>
          </cell>
          <cell r="I1203" t="str">
            <v/>
          </cell>
        </row>
        <row r="1204">
          <cell r="A1204" t="str">
            <v>LUONDAY</v>
          </cell>
          <cell r="B1204" t="str">
            <v>CS4.08.010</v>
          </cell>
          <cell r="C1204" t="str">
            <v>Luồn dây lên đèn</v>
          </cell>
          <cell r="D1204" t="str">
            <v>mét</v>
          </cell>
          <cell r="E1204" t="str">
            <v>LU</v>
          </cell>
          <cell r="F1204">
            <v>2000</v>
          </cell>
          <cell r="H1204">
            <v>0</v>
          </cell>
          <cell r="I1204" t="str">
            <v/>
          </cell>
        </row>
        <row r="1205">
          <cell r="A1205" t="str">
            <v>KCAPDEN</v>
          </cell>
          <cell r="B1205" t="str">
            <v>CS4.02.011</v>
          </cell>
          <cell r="C1205" t="str">
            <v>Kéo rải cáp chiếu sáng D&lt;25</v>
          </cell>
          <cell r="D1205" t="str">
            <v>mét</v>
          </cell>
          <cell r="E1205" t="str">
            <v>KC</v>
          </cell>
          <cell r="F1205">
            <v>2000</v>
          </cell>
          <cell r="H1205">
            <v>0</v>
          </cell>
          <cell r="I1205" t="str">
            <v/>
          </cell>
        </row>
        <row r="1206">
          <cell r="A1206" t="str">
            <v>KCAPDEN25</v>
          </cell>
          <cell r="B1206" t="str">
            <v>CS4.02.021</v>
          </cell>
          <cell r="C1206" t="str">
            <v>Kéo rải cáp chiếu sáng D&gt;25</v>
          </cell>
          <cell r="D1206" t="str">
            <v>mét</v>
          </cell>
          <cell r="E1206" t="str">
            <v>KC</v>
          </cell>
          <cell r="F1206">
            <v>2000</v>
          </cell>
          <cell r="H1206" t="e">
            <v>#N/A</v>
          </cell>
          <cell r="I1206" t="str">
            <v/>
          </cell>
        </row>
        <row r="1207">
          <cell r="A1207" t="str">
            <v>LCAPDEN</v>
          </cell>
          <cell r="B1207" t="str">
            <v>CS4.04.010</v>
          </cell>
          <cell r="C1207" t="str">
            <v>Lắp rải cáp ngầm chiếu sáng</v>
          </cell>
          <cell r="D1207" t="str">
            <v>mét</v>
          </cell>
          <cell r="E1207" t="str">
            <v>LC</v>
          </cell>
          <cell r="F1207">
            <v>2000</v>
          </cell>
          <cell r="H1207" t="e">
            <v>#N/A</v>
          </cell>
          <cell r="I1207" t="str">
            <v/>
          </cell>
        </row>
        <row r="1208">
          <cell r="A1208" t="str">
            <v>LDAUCAPCS</v>
          </cell>
          <cell r="B1208" t="str">
            <v>CS4.03.010</v>
          </cell>
          <cell r="C1208" t="str">
            <v>Lắp đầu cáp ngầm chiếu sáng</v>
          </cell>
          <cell r="D1208" t="str">
            <v>bộ</v>
          </cell>
          <cell r="E1208" t="str">
            <v>LD</v>
          </cell>
          <cell r="F1208">
            <v>2000</v>
          </cell>
          <cell r="H1208">
            <v>0</v>
          </cell>
          <cell r="I1208" t="str">
            <v/>
          </cell>
        </row>
        <row r="1209">
          <cell r="A1209" t="str">
            <v>Lcauchi</v>
          </cell>
          <cell r="B1209" t="str">
            <v>CS4.03.020</v>
          </cell>
          <cell r="C1209" t="str">
            <v>Lắp cầu chì đuôi cá</v>
          </cell>
          <cell r="D1209" t="str">
            <v>cái</v>
          </cell>
          <cell r="E1209" t="str">
            <v>Lc</v>
          </cell>
          <cell r="F1209">
            <v>2000</v>
          </cell>
          <cell r="H1209">
            <v>0</v>
          </cell>
          <cell r="I1209" t="str">
            <v/>
          </cell>
        </row>
        <row r="1210">
          <cell r="A1210" t="str">
            <v>LPVC60CL CS</v>
          </cell>
          <cell r="B1210" t="str">
            <v>07,2404</v>
          </cell>
          <cell r="C1210" t="str">
            <v>Lắp ống PVC D60 (Nhân công đã qui đổi về ĐG chiếu sáng)</v>
          </cell>
          <cell r="D1210" t="str">
            <v>mét</v>
          </cell>
          <cell r="E1210" t="str">
            <v>LP</v>
          </cell>
          <cell r="F1210">
            <v>2000</v>
          </cell>
          <cell r="H1210">
            <v>0</v>
          </cell>
          <cell r="I1210" t="str">
            <v/>
          </cell>
        </row>
        <row r="1211">
          <cell r="A1211" t="str">
            <v>LPVC90CL CS</v>
          </cell>
          <cell r="B1211" t="str">
            <v>07,2406</v>
          </cell>
          <cell r="C1211" t="str">
            <v>Lắp ống PVC D90 (Nhân công đã qui đổi về ĐG chiếu sáng)</v>
          </cell>
          <cell r="D1211" t="str">
            <v>mét</v>
          </cell>
          <cell r="E1211" t="str">
            <v>LP</v>
          </cell>
          <cell r="F1211">
            <v>2000</v>
          </cell>
          <cell r="H1211" t="e">
            <v>#N/A</v>
          </cell>
          <cell r="I1211" t="str">
            <v/>
          </cell>
        </row>
        <row r="1212">
          <cell r="A1212" t="str">
            <v>LSTK120d CS</v>
          </cell>
          <cell r="B1212" t="str">
            <v>07.2301</v>
          </cell>
          <cell r="C1212" t="str">
            <v>Lắp ống sắt d&lt;120mm (Nhân công đã qui đổi về ĐG chiếu sáng)</v>
          </cell>
          <cell r="D1212" t="str">
            <v>mét</v>
          </cell>
          <cell r="E1212" t="str">
            <v>LS</v>
          </cell>
          <cell r="F1212">
            <v>2000</v>
          </cell>
          <cell r="H1212">
            <v>0</v>
          </cell>
          <cell r="I1212" t="str">
            <v/>
          </cell>
        </row>
        <row r="1213">
          <cell r="A1213" t="str">
            <v>LGACH CS</v>
          </cell>
          <cell r="B1213" t="str">
            <v>07.2104</v>
          </cell>
          <cell r="C1213" t="str">
            <v>Lắp gạch mương CS (Nhân công đã qui đổi về ĐG chiếu sáng)</v>
          </cell>
          <cell r="D1213" t="str">
            <v>viên</v>
          </cell>
          <cell r="E1213" t="str">
            <v>LG</v>
          </cell>
          <cell r="F1213">
            <v>2000</v>
          </cell>
          <cell r="H1213" t="e">
            <v>#N/A</v>
          </cell>
          <cell r="I1213" t="str">
            <v/>
          </cell>
        </row>
        <row r="1214">
          <cell r="A1214" t="str">
            <v>DMCS</v>
          </cell>
          <cell r="B1214" t="str">
            <v>CS1.01.160</v>
          </cell>
          <cell r="C1214" t="str">
            <v>Đào đất mương cáp CS</v>
          </cell>
          <cell r="D1214" t="str">
            <v>m3</v>
          </cell>
          <cell r="E1214" t="str">
            <v>DM</v>
          </cell>
          <cell r="F1214">
            <v>2000</v>
          </cell>
          <cell r="H1214" t="e">
            <v>#N/A</v>
          </cell>
          <cell r="I1214" t="str">
            <v/>
          </cell>
        </row>
        <row r="1215">
          <cell r="A1215" t="str">
            <v>DDMCS3</v>
          </cell>
          <cell r="B1215" t="str">
            <v>CS1.02.023</v>
          </cell>
          <cell r="C1215" t="str">
            <v>Đắp đất mương cáp CS đất cấp 3</v>
          </cell>
          <cell r="D1215" t="str">
            <v>m3</v>
          </cell>
          <cell r="E1215" t="str">
            <v>DD</v>
          </cell>
          <cell r="F1215">
            <v>2000</v>
          </cell>
          <cell r="H1215" t="e">
            <v>#N/A</v>
          </cell>
          <cell r="I1215" t="str">
            <v/>
          </cell>
        </row>
        <row r="1216">
          <cell r="A1216" t="str">
            <v>DCatMCS</v>
          </cell>
          <cell r="B1216" t="str">
            <v>CS1.02.024</v>
          </cell>
          <cell r="C1216" t="str">
            <v>Đắp cát mương cáp CS</v>
          </cell>
          <cell r="D1216" t="str">
            <v>m3</v>
          </cell>
          <cell r="E1216" t="str">
            <v>DC</v>
          </cell>
          <cell r="F1216">
            <v>2000</v>
          </cell>
          <cell r="H1216" t="e">
            <v>#N/A</v>
          </cell>
          <cell r="I1216" t="str">
            <v/>
          </cell>
        </row>
        <row r="1217">
          <cell r="A1217" t="str">
            <v>DMongCS</v>
          </cell>
          <cell r="B1217" t="str">
            <v>CS1.01.140</v>
          </cell>
          <cell r="C1217" t="str">
            <v>Đào móng trụ CS sâu ≤ 1m trên vỉa hè</v>
          </cell>
          <cell r="D1217" t="str">
            <v>m3</v>
          </cell>
          <cell r="E1217" t="str">
            <v>DM</v>
          </cell>
          <cell r="F1217">
            <v>2000</v>
          </cell>
          <cell r="H1217" t="e">
            <v>#N/A</v>
          </cell>
          <cell r="I1217" t="str">
            <v/>
          </cell>
        </row>
        <row r="1218">
          <cell r="A1218" t="str">
            <v>DMongCS1</v>
          </cell>
          <cell r="B1218" t="str">
            <v>CS1.01.150</v>
          </cell>
          <cell r="C1218" t="str">
            <v>Đào móng trụ CS sâu &gt;1m trên vỉa hè</v>
          </cell>
          <cell r="D1218" t="str">
            <v>m3</v>
          </cell>
          <cell r="E1218" t="str">
            <v>DM</v>
          </cell>
          <cell r="F1218">
            <v>2000</v>
          </cell>
          <cell r="H1218" t="e">
            <v>#N/A</v>
          </cell>
          <cell r="I1218" t="str">
            <v/>
          </cell>
        </row>
        <row r="1219">
          <cell r="A1219" t="str">
            <v>DDMongCS3</v>
          </cell>
          <cell r="B1219" t="str">
            <v>CS1.02.013</v>
          </cell>
          <cell r="C1219" t="str">
            <v>Đắp đất móng trụ CS, đất cấp 3</v>
          </cell>
          <cell r="D1219" t="str">
            <v>m3</v>
          </cell>
          <cell r="E1219" t="str">
            <v>DD</v>
          </cell>
          <cell r="F1219">
            <v>2000</v>
          </cell>
          <cell r="H1219" t="e">
            <v>#N/A</v>
          </cell>
          <cell r="I1219" t="str">
            <v/>
          </cell>
        </row>
        <row r="1220">
          <cell r="A1220" t="str">
            <v>DCatMongCS</v>
          </cell>
          <cell r="B1220" t="str">
            <v>CS1.02.014</v>
          </cell>
          <cell r="C1220" t="str">
            <v>Đắp cát móng trụ CS</v>
          </cell>
          <cell r="D1220" t="str">
            <v>m3</v>
          </cell>
          <cell r="E1220" t="str">
            <v>DC</v>
          </cell>
          <cell r="F1220">
            <v>2000</v>
          </cell>
          <cell r="H1220" t="e">
            <v>#N/A</v>
          </cell>
          <cell r="I1220" t="str">
            <v/>
          </cell>
        </row>
        <row r="1221">
          <cell r="A1221" t="str">
            <v>DongCTD</v>
          </cell>
          <cell r="B1221" t="str">
            <v>CS3.07.012</v>
          </cell>
          <cell r="C1221" t="str">
            <v>Đóng cọc tiếp địa hệ thống CS</v>
          </cell>
          <cell r="D1221" t="str">
            <v>cọc</v>
          </cell>
          <cell r="E1221" t="str">
            <v>Do</v>
          </cell>
          <cell r="F1221">
            <v>2000</v>
          </cell>
          <cell r="H1221" t="e">
            <v>#N/A</v>
          </cell>
          <cell r="I1221" t="str">
            <v/>
          </cell>
        </row>
        <row r="1222">
          <cell r="A1222" t="str">
            <v>DBTM150</v>
          </cell>
          <cell r="B1222" t="str">
            <v>CS2.01.011</v>
          </cell>
          <cell r="C1222" t="str">
            <v>Đổ bêtông móng trụ M150 đá 1x2</v>
          </cell>
          <cell r="D1222" t="str">
            <v>m3</v>
          </cell>
          <cell r="E1222" t="str">
            <v>DB</v>
          </cell>
          <cell r="F1222">
            <v>2000</v>
          </cell>
          <cell r="H1222" t="e">
            <v>#N/A</v>
          </cell>
          <cell r="I1222" t="str">
            <v/>
          </cell>
        </row>
        <row r="1223">
          <cell r="A1223" t="str">
            <v>DBTM150CS</v>
          </cell>
          <cell r="B1223" t="str">
            <v>CS2.01.011</v>
          </cell>
          <cell r="C1223" t="str">
            <v>Đổ bêtông móng trụ M150 &lt;=250cm</v>
          </cell>
          <cell r="D1223" t="str">
            <v>m3</v>
          </cell>
          <cell r="E1223" t="str">
            <v>DB</v>
          </cell>
          <cell r="F1223">
            <v>2000</v>
          </cell>
          <cell r="H1223" t="e">
            <v>#N/A</v>
          </cell>
          <cell r="I1223">
            <v>277830</v>
          </cell>
        </row>
        <row r="1224">
          <cell r="A1224" t="str">
            <v>DBT20012CS</v>
          </cell>
          <cell r="B1224" t="str">
            <v>04.3323</v>
          </cell>
          <cell r="C1224" t="str">
            <v>Đổ betông M200 đá 1x2 (Nhân công đã qui đổi về ĐG chiếu sáng)</v>
          </cell>
          <cell r="D1224" t="str">
            <v>m3</v>
          </cell>
          <cell r="E1224" t="str">
            <v>DB</v>
          </cell>
          <cell r="F1224">
            <v>2000</v>
          </cell>
          <cell r="H1224" t="e">
            <v>#N/A</v>
          </cell>
          <cell r="I1224" t="str">
            <v/>
          </cell>
        </row>
        <row r="1225">
          <cell r="A1225" t="str">
            <v>HopCBpd</v>
          </cell>
          <cell r="B1225" t="str">
            <v>06.3231</v>
          </cell>
          <cell r="C1225" t="str">
            <v>Hộp CB phân đoạn</v>
          </cell>
          <cell r="D1225" t="str">
            <v>hộp</v>
          </cell>
          <cell r="E1225" t="str">
            <v>Ho</v>
          </cell>
          <cell r="F1225">
            <v>50</v>
          </cell>
          <cell r="G1225" t="str">
            <v>x</v>
          </cell>
          <cell r="H1225">
            <v>0</v>
          </cell>
          <cell r="I1225" t="str">
            <v/>
          </cell>
        </row>
        <row r="1226">
          <cell r="A1226" t="str">
            <v>CCĐMBA</v>
          </cell>
          <cell r="C1226" t="str">
            <v>Chụp cách điện đầu cực MBA</v>
          </cell>
          <cell r="D1226" t="str">
            <v>cái</v>
          </cell>
          <cell r="E1226" t="str">
            <v>CC</v>
          </cell>
          <cell r="F1226">
            <v>50</v>
          </cell>
          <cell r="G1226" t="str">
            <v>x</v>
          </cell>
          <cell r="H1226" t="str">
            <v>cái</v>
          </cell>
          <cell r="I1226" t="str">
            <v/>
          </cell>
        </row>
        <row r="1227">
          <cell r="A1227" t="str">
            <v>CCĐfco</v>
          </cell>
          <cell r="C1227" t="str">
            <v>Chụp cách điện đầu cực FCO (trên + dưới)</v>
          </cell>
          <cell r="D1227" t="str">
            <v>bộ</v>
          </cell>
          <cell r="E1227" t="str">
            <v>CC</v>
          </cell>
          <cell r="F1227">
            <v>50</v>
          </cell>
          <cell r="G1227" t="str">
            <v>x</v>
          </cell>
          <cell r="H1227">
            <v>0</v>
          </cell>
          <cell r="I1227" t="str">
            <v/>
          </cell>
        </row>
        <row r="1228">
          <cell r="A1228" t="str">
            <v>CCĐLA</v>
          </cell>
          <cell r="C1228" t="str">
            <v>Chụp cách điện đầu cực LA</v>
          </cell>
          <cell r="D1228" t="str">
            <v>cái</v>
          </cell>
          <cell r="E1228" t="str">
            <v>CC</v>
          </cell>
          <cell r="F1228">
            <v>50</v>
          </cell>
          <cell r="G1228" t="str">
            <v>x</v>
          </cell>
          <cell r="H1228" t="str">
            <v>cái</v>
          </cell>
          <cell r="I1228" t="str">
            <v/>
          </cell>
        </row>
        <row r="1229">
          <cell r="A1229" t="str">
            <v>CCDQU</v>
          </cell>
          <cell r="C1229" t="str">
            <v>Chụp cách điện kẹp quai</v>
          </cell>
          <cell r="D1229" t="str">
            <v>cái</v>
          </cell>
          <cell r="E1229" t="str">
            <v>CC</v>
          </cell>
          <cell r="F1229">
            <v>50</v>
          </cell>
          <cell r="G1229" t="str">
            <v>x</v>
          </cell>
          <cell r="H1229">
            <v>0</v>
          </cell>
          <cell r="I1229">
            <v>7968800</v>
          </cell>
        </row>
        <row r="1230">
          <cell r="A1230" t="str">
            <v>TDLLCD</v>
          </cell>
          <cell r="C1230" t="str">
            <v>Bộ tiếp địa cố định</v>
          </cell>
          <cell r="D1230" t="str">
            <v>bộ</v>
          </cell>
          <cell r="E1230" t="str">
            <v>TD</v>
          </cell>
          <cell r="F1230">
            <v>50</v>
          </cell>
          <cell r="G1230" t="str">
            <v>x</v>
          </cell>
          <cell r="H1230">
            <v>0</v>
          </cell>
          <cell r="I1230" t="str">
            <v/>
          </cell>
        </row>
        <row r="1231">
          <cell r="A1231" t="str">
            <v>PK</v>
          </cell>
          <cell r="B1231" t="str">
            <v>02.1421</v>
          </cell>
          <cell r="C1231" t="str">
            <v>V/c phụ kiện vào vị trí (cự ly &lt;=100m)</v>
          </cell>
          <cell r="D1231" t="str">
            <v>tấn</v>
          </cell>
          <cell r="E1231" t="str">
            <v>PK</v>
          </cell>
          <cell r="F1231">
            <v>2000</v>
          </cell>
          <cell r="H1231">
            <v>0</v>
          </cell>
          <cell r="I1231" t="str">
            <v/>
          </cell>
        </row>
        <row r="1232">
          <cell r="A1232" t="str">
            <v>DAY</v>
          </cell>
          <cell r="B1232" t="str">
            <v>02.1441</v>
          </cell>
          <cell r="C1232" t="str">
            <v>V/c dây vào vị trí (cự ly &lt;=100m)</v>
          </cell>
          <cell r="D1232" t="str">
            <v>tấn</v>
          </cell>
          <cell r="E1232" t="str">
            <v>DA</v>
          </cell>
          <cell r="F1232">
            <v>2000</v>
          </cell>
          <cell r="H1232">
            <v>0</v>
          </cell>
          <cell r="I1232" t="str">
            <v/>
          </cell>
        </row>
        <row r="1233">
          <cell r="A1233" t="str">
            <v>DCTC</v>
          </cell>
          <cell r="B1233" t="str">
            <v>02.1482</v>
          </cell>
          <cell r="C1233" t="str">
            <v>V/c dụng cụ thi công vào vị trí (cự ly &lt;=100m)</v>
          </cell>
          <cell r="D1233" t="str">
            <v>tấn</v>
          </cell>
          <cell r="E1233" t="str">
            <v>DC</v>
          </cell>
          <cell r="F1233">
            <v>2000</v>
          </cell>
          <cell r="H1233">
            <v>0</v>
          </cell>
          <cell r="I1233" t="str">
            <v/>
          </cell>
        </row>
        <row r="1234">
          <cell r="A1234" t="str">
            <v>THEP</v>
          </cell>
          <cell r="B1234" t="str">
            <v>02.1351</v>
          </cell>
          <cell r="C1234" t="str">
            <v>V/c cốt thép ( cự ly &lt;=100m)</v>
          </cell>
          <cell r="D1234" t="str">
            <v>tấn</v>
          </cell>
          <cell r="E1234" t="str">
            <v>TH</v>
          </cell>
          <cell r="F1234">
            <v>2000</v>
          </cell>
          <cell r="H1234">
            <v>0.19305</v>
          </cell>
          <cell r="I1234" t="str">
            <v/>
          </cell>
        </row>
        <row r="1235">
          <cell r="A1235" t="str">
            <v>XIMANG</v>
          </cell>
          <cell r="B1235" t="str">
            <v>02.1211</v>
          </cell>
          <cell r="C1235" t="str">
            <v>V/c xi măng ( cự ly &lt;=100m)</v>
          </cell>
          <cell r="D1235" t="str">
            <v>tấn</v>
          </cell>
          <cell r="E1235" t="str">
            <v>XI</v>
          </cell>
          <cell r="F1235">
            <v>2000</v>
          </cell>
          <cell r="H1235">
            <v>0.4</v>
          </cell>
          <cell r="I1235" t="str">
            <v/>
          </cell>
        </row>
        <row r="1236">
          <cell r="A1236" t="str">
            <v>vcCAT</v>
          </cell>
          <cell r="B1236" t="str">
            <v>02.1231</v>
          </cell>
          <cell r="C1236" t="str">
            <v>V/c cát vàng cự ly &lt;=100m</v>
          </cell>
          <cell r="D1236" t="str">
            <v>m3</v>
          </cell>
          <cell r="E1236" t="str">
            <v>vc</v>
          </cell>
          <cell r="F1236">
            <v>2000</v>
          </cell>
          <cell r="H1236" t="e">
            <v>#N/A</v>
          </cell>
          <cell r="I1236" t="str">
            <v/>
          </cell>
        </row>
        <row r="1237">
          <cell r="A1237" t="str">
            <v>DADAM</v>
          </cell>
          <cell r="B1237" t="str">
            <v>02.1241</v>
          </cell>
          <cell r="C1237" t="str">
            <v>V/c đá dăm ( cự ly &lt;=100m)</v>
          </cell>
          <cell r="D1237" t="str">
            <v>m3</v>
          </cell>
          <cell r="E1237" t="str">
            <v>DA</v>
          </cell>
          <cell r="F1237">
            <v>2000</v>
          </cell>
          <cell r="H1237">
            <v>0</v>
          </cell>
          <cell r="I1237" t="str">
            <v/>
          </cell>
        </row>
        <row r="1238">
          <cell r="A1238" t="str">
            <v>DA</v>
          </cell>
          <cell r="B1238" t="str">
            <v>02.1451</v>
          </cell>
          <cell r="C1238" t="str">
            <v>V/c đà cản vào vị trí (cự ly &lt;=100m)</v>
          </cell>
          <cell r="D1238" t="str">
            <v>tấn</v>
          </cell>
          <cell r="E1238" t="str">
            <v>DA</v>
          </cell>
          <cell r="F1238">
            <v>2000</v>
          </cell>
          <cell r="H1238">
            <v>0</v>
          </cell>
          <cell r="I1238" t="str">
            <v/>
          </cell>
        </row>
        <row r="1239">
          <cell r="A1239" t="str">
            <v>TD</v>
          </cell>
          <cell r="B1239" t="str">
            <v>02.1351</v>
          </cell>
          <cell r="C1239" t="str">
            <v>V/c tiếp địa vào vị trí ( cự ly &lt;=100m)</v>
          </cell>
          <cell r="D1239" t="str">
            <v>tấn</v>
          </cell>
          <cell r="E1239" t="str">
            <v>TD</v>
          </cell>
          <cell r="F1239">
            <v>2000</v>
          </cell>
          <cell r="H1239">
            <v>0</v>
          </cell>
          <cell r="I1239" t="str">
            <v/>
          </cell>
        </row>
        <row r="1240">
          <cell r="A1240" t="str">
            <v>DN</v>
          </cell>
          <cell r="B1240" t="str">
            <v>02.1451</v>
          </cell>
          <cell r="C1240" t="str">
            <v>V/c đế néo vào vị trí (cự ly &lt;=100m)</v>
          </cell>
          <cell r="D1240" t="str">
            <v>tấn</v>
          </cell>
          <cell r="E1240" t="str">
            <v>DN</v>
          </cell>
          <cell r="F1240">
            <v>2000</v>
          </cell>
          <cell r="H1240">
            <v>8.6999999999999994E-2</v>
          </cell>
          <cell r="I1240" t="str">
            <v/>
          </cell>
        </row>
        <row r="1241">
          <cell r="A1241" t="str">
            <v>vcNX</v>
          </cell>
          <cell r="B1241" t="str">
            <v>02.1421</v>
          </cell>
          <cell r="C1241" t="str">
            <v>V/c neo xòe vào vị trí (cự ly &lt;=100m)</v>
          </cell>
          <cell r="D1241" t="str">
            <v>tấn</v>
          </cell>
          <cell r="E1241" t="str">
            <v>vc</v>
          </cell>
          <cell r="F1241">
            <v>2000</v>
          </cell>
          <cell r="H1241" t="e">
            <v>#N/A</v>
          </cell>
          <cell r="I1241" t="str">
            <v/>
          </cell>
        </row>
        <row r="1242">
          <cell r="A1242" t="str">
            <v>COT</v>
          </cell>
          <cell r="B1242" t="str">
            <v>02.1461</v>
          </cell>
          <cell r="C1242" t="str">
            <v>V/c cột vào vị trí (cự ly &lt;=100m)</v>
          </cell>
          <cell r="D1242" t="str">
            <v>tấn</v>
          </cell>
          <cell r="E1242" t="str">
            <v>CO</v>
          </cell>
          <cell r="F1242">
            <v>2000</v>
          </cell>
          <cell r="H1242">
            <v>0.2</v>
          </cell>
          <cell r="I1242" t="str">
            <v/>
          </cell>
        </row>
        <row r="1243">
          <cell r="A1243" t="str">
            <v>XA</v>
          </cell>
          <cell r="B1243" t="str">
            <v>02.1361</v>
          </cell>
          <cell r="C1243" t="str">
            <v>V/c xà vào vị trí (cư ly &lt;=100m)</v>
          </cell>
          <cell r="D1243" t="str">
            <v>tấn</v>
          </cell>
          <cell r="E1243" t="str">
            <v>XA</v>
          </cell>
          <cell r="F1243">
            <v>2000</v>
          </cell>
          <cell r="H1243">
            <v>0</v>
          </cell>
          <cell r="I1243" t="str">
            <v/>
          </cell>
        </row>
        <row r="1244">
          <cell r="A1244" t="str">
            <v>ctram</v>
          </cell>
          <cell r="B1244" t="str">
            <v>02.1411</v>
          </cell>
          <cell r="C1244" t="str">
            <v>V/c cừ tràm 5m ( cự ly &lt;=100m)</v>
          </cell>
          <cell r="D1244" t="str">
            <v>cây</v>
          </cell>
          <cell r="E1244" t="str">
            <v>ct</v>
          </cell>
          <cell r="F1244">
            <v>2000</v>
          </cell>
          <cell r="H1244">
            <v>42</v>
          </cell>
          <cell r="I1244" t="str">
            <v/>
          </cell>
        </row>
        <row r="1245">
          <cell r="H1245">
            <v>0</v>
          </cell>
          <cell r="I1245">
            <v>0</v>
          </cell>
        </row>
        <row r="1246">
          <cell r="H1246">
            <v>0</v>
          </cell>
          <cell r="I1246">
            <v>0</v>
          </cell>
        </row>
        <row r="1247">
          <cell r="A1247" t="str">
            <v>M7</v>
          </cell>
          <cell r="C1247" t="str">
            <v>Móng M7</v>
          </cell>
          <cell r="D1247" t="str">
            <v>Móng</v>
          </cell>
          <cell r="F1247">
            <v>2000</v>
          </cell>
          <cell r="H1247" t="str">
            <v>Bộ dự toán</v>
          </cell>
          <cell r="I1247" t="str">
            <v/>
          </cell>
        </row>
        <row r="1248">
          <cell r="A1248" t="str">
            <v>M7a</v>
          </cell>
          <cell r="C1248" t="str">
            <v>Móng M7a</v>
          </cell>
          <cell r="D1248" t="str">
            <v>Móng</v>
          </cell>
          <cell r="F1248">
            <v>2000</v>
          </cell>
          <cell r="H1248" t="str">
            <v>Bộ dự toán</v>
          </cell>
          <cell r="I1248" t="str">
            <v/>
          </cell>
        </row>
        <row r="1249">
          <cell r="A1249" t="str">
            <v>M7b</v>
          </cell>
          <cell r="C1249" t="str">
            <v>Móng M7b</v>
          </cell>
          <cell r="D1249" t="str">
            <v>Móng</v>
          </cell>
          <cell r="F1249">
            <v>2000</v>
          </cell>
          <cell r="H1249" t="str">
            <v>Bộ dự toán</v>
          </cell>
          <cell r="I1249" t="str">
            <v/>
          </cell>
        </row>
        <row r="1250">
          <cell r="A1250" t="str">
            <v>M7aa</v>
          </cell>
          <cell r="C1250" t="str">
            <v>Móng M7aa</v>
          </cell>
          <cell r="D1250" t="str">
            <v>Móng</v>
          </cell>
          <cell r="F1250">
            <v>2000</v>
          </cell>
          <cell r="H1250" t="str">
            <v>Bộ dự toán</v>
          </cell>
          <cell r="I1250" t="str">
            <v/>
          </cell>
        </row>
        <row r="1251">
          <cell r="A1251" t="str">
            <v>M7ba</v>
          </cell>
          <cell r="C1251" t="str">
            <v>Móng M7ba</v>
          </cell>
          <cell r="D1251" t="str">
            <v>Móng</v>
          </cell>
          <cell r="F1251">
            <v>2000</v>
          </cell>
          <cell r="H1251" t="str">
            <v>Bộ dự toán</v>
          </cell>
          <cell r="I1251" t="str">
            <v/>
          </cell>
        </row>
        <row r="1252">
          <cell r="A1252" t="str">
            <v>M7-2a</v>
          </cell>
          <cell r="C1252" t="str">
            <v>Móng M7-2a</v>
          </cell>
          <cell r="D1252" t="str">
            <v>Móng</v>
          </cell>
          <cell r="F1252">
            <v>2000</v>
          </cell>
          <cell r="H1252" t="str">
            <v>Bộ dự toán</v>
          </cell>
          <cell r="I1252" t="str">
            <v/>
          </cell>
        </row>
        <row r="1253">
          <cell r="A1253" t="str">
            <v>M8</v>
          </cell>
          <cell r="C1253" t="str">
            <v>Móng M8</v>
          </cell>
          <cell r="D1253" t="str">
            <v>Móng</v>
          </cell>
          <cell r="F1253">
            <v>2000</v>
          </cell>
          <cell r="H1253" t="str">
            <v>Bộ dự toán</v>
          </cell>
          <cell r="I1253" t="str">
            <v/>
          </cell>
        </row>
        <row r="1254">
          <cell r="A1254" t="str">
            <v>M8a</v>
          </cell>
          <cell r="C1254" t="str">
            <v>Móng M8a</v>
          </cell>
          <cell r="D1254" t="str">
            <v>Móng</v>
          </cell>
          <cell r="F1254">
            <v>2000</v>
          </cell>
          <cell r="H1254" t="str">
            <v>Bộ dự toán</v>
          </cell>
          <cell r="I1254" t="str">
            <v/>
          </cell>
        </row>
        <row r="1255">
          <cell r="A1255" t="str">
            <v>M8BT Đơn</v>
          </cell>
          <cell r="C1255" t="str">
            <v>Móng bê tông trụ đơn 8,4m</v>
          </cell>
          <cell r="D1255" t="str">
            <v>Móng</v>
          </cell>
          <cell r="F1255">
            <v>2000</v>
          </cell>
          <cell r="H1255" t="str">
            <v>Bộ dự toán</v>
          </cell>
          <cell r="I1255" t="str">
            <v/>
          </cell>
        </row>
        <row r="1256">
          <cell r="A1256" t="str">
            <v>M7BT Đôi</v>
          </cell>
          <cell r="C1256" t="str">
            <v>Móng bê tông trụ đôi 7,5m</v>
          </cell>
          <cell r="D1256" t="str">
            <v>Móng</v>
          </cell>
          <cell r="F1256">
            <v>2000</v>
          </cell>
          <cell r="H1256" t="str">
            <v>Bộ dự toán</v>
          </cell>
          <cell r="I1256" t="str">
            <v/>
          </cell>
        </row>
        <row r="1257">
          <cell r="A1257" t="str">
            <v>M8b</v>
          </cell>
          <cell r="C1257" t="str">
            <v>Móng M8b</v>
          </cell>
          <cell r="D1257" t="str">
            <v>Móng</v>
          </cell>
          <cell r="F1257">
            <v>2000</v>
          </cell>
          <cell r="H1257" t="str">
            <v>Bộ dự toán</v>
          </cell>
          <cell r="I1257" t="str">
            <v/>
          </cell>
        </row>
        <row r="1258">
          <cell r="A1258" t="str">
            <v>M8aa</v>
          </cell>
          <cell r="C1258" t="str">
            <v>Móng M8aa</v>
          </cell>
          <cell r="D1258" t="str">
            <v>Móng</v>
          </cell>
          <cell r="F1258">
            <v>2000</v>
          </cell>
          <cell r="H1258" t="str">
            <v>Bộ dự toán</v>
          </cell>
          <cell r="I1258" t="str">
            <v/>
          </cell>
        </row>
        <row r="1259">
          <cell r="A1259" t="str">
            <v>M8ba</v>
          </cell>
          <cell r="C1259" t="str">
            <v>Móng M8ba</v>
          </cell>
          <cell r="D1259" t="str">
            <v>Móng</v>
          </cell>
          <cell r="F1259">
            <v>2000</v>
          </cell>
          <cell r="H1259" t="str">
            <v>Bộ dự toán</v>
          </cell>
          <cell r="I1259" t="str">
            <v/>
          </cell>
        </row>
        <row r="1260">
          <cell r="A1260" t="str">
            <v>M8bb</v>
          </cell>
          <cell r="C1260" t="str">
            <v>Móng M8bb</v>
          </cell>
          <cell r="D1260" t="str">
            <v>Móng</v>
          </cell>
          <cell r="F1260">
            <v>2000</v>
          </cell>
          <cell r="H1260" t="str">
            <v>Bộ dự toán</v>
          </cell>
          <cell r="I1260" t="str">
            <v/>
          </cell>
        </row>
        <row r="1261">
          <cell r="A1261" t="str">
            <v>M8-2a</v>
          </cell>
          <cell r="C1261" t="str">
            <v>Móng M8-2a</v>
          </cell>
          <cell r="D1261" t="str">
            <v>Móng</v>
          </cell>
          <cell r="F1261">
            <v>2000</v>
          </cell>
          <cell r="H1261" t="str">
            <v>Bộ dự toán</v>
          </cell>
          <cell r="I1261" t="str">
            <v/>
          </cell>
        </row>
        <row r="1262">
          <cell r="A1262" t="str">
            <v>M10</v>
          </cell>
          <cell r="C1262" t="str">
            <v>Móng M10</v>
          </cell>
          <cell r="D1262" t="str">
            <v>Móng</v>
          </cell>
          <cell r="F1262">
            <v>2000</v>
          </cell>
          <cell r="H1262" t="str">
            <v>Bộ dự toán</v>
          </cell>
          <cell r="I1262" t="str">
            <v/>
          </cell>
        </row>
        <row r="1263">
          <cell r="A1263" t="str">
            <v>M10a</v>
          </cell>
          <cell r="C1263" t="str">
            <v xml:space="preserve">Móng M10a </v>
          </cell>
          <cell r="D1263" t="str">
            <v>Móng</v>
          </cell>
          <cell r="F1263">
            <v>2000</v>
          </cell>
          <cell r="H1263" t="str">
            <v>Bộ dự toán</v>
          </cell>
          <cell r="I1263" t="str">
            <v/>
          </cell>
        </row>
        <row r="1264">
          <cell r="A1264" t="str">
            <v>M10b</v>
          </cell>
          <cell r="C1264" t="str">
            <v>Móng M10b</v>
          </cell>
          <cell r="D1264" t="str">
            <v>Móng</v>
          </cell>
          <cell r="F1264">
            <v>2000</v>
          </cell>
          <cell r="H1264" t="str">
            <v>Bộ dự toán</v>
          </cell>
          <cell r="I1264" t="str">
            <v/>
          </cell>
        </row>
        <row r="1265">
          <cell r="A1265" t="str">
            <v>M10BT ĐƠN</v>
          </cell>
          <cell r="C1265" t="str">
            <v>Móng bê tông trụ đơn 10.5m</v>
          </cell>
          <cell r="D1265" t="str">
            <v>Móng</v>
          </cell>
          <cell r="F1265">
            <v>2000</v>
          </cell>
          <cell r="H1265" t="str">
            <v>Bộ dự toán</v>
          </cell>
          <cell r="I1265" t="str">
            <v/>
          </cell>
        </row>
        <row r="1266">
          <cell r="A1266" t="str">
            <v>M10aa</v>
          </cell>
          <cell r="C1266" t="str">
            <v>Móng M10aa</v>
          </cell>
          <cell r="D1266" t="str">
            <v>Móng</v>
          </cell>
          <cell r="F1266">
            <v>2000</v>
          </cell>
          <cell r="H1266" t="str">
            <v>Bộ dự toán</v>
          </cell>
          <cell r="I1266" t="str">
            <v/>
          </cell>
        </row>
        <row r="1267">
          <cell r="A1267" t="str">
            <v>M10ba</v>
          </cell>
          <cell r="C1267" t="str">
            <v>Móng M10ba</v>
          </cell>
          <cell r="D1267" t="str">
            <v>Móng</v>
          </cell>
          <cell r="F1267">
            <v>2000</v>
          </cell>
          <cell r="H1267" t="str">
            <v>Bộ dự toán</v>
          </cell>
          <cell r="I1267" t="str">
            <v/>
          </cell>
        </row>
        <row r="1268">
          <cell r="A1268" t="str">
            <v>M10bb</v>
          </cell>
          <cell r="C1268" t="str">
            <v>Móng M10bb</v>
          </cell>
          <cell r="D1268" t="str">
            <v>Móng</v>
          </cell>
          <cell r="F1268">
            <v>2000</v>
          </cell>
          <cell r="H1268" t="str">
            <v>Bộ dự toán</v>
          </cell>
          <cell r="I1268" t="str">
            <v/>
          </cell>
        </row>
        <row r="1269">
          <cell r="A1269" t="str">
            <v>M10-2bn</v>
          </cell>
          <cell r="C1269" t="str">
            <v>Móng M10-2bn</v>
          </cell>
          <cell r="D1269" t="str">
            <v>Móng</v>
          </cell>
          <cell r="F1269">
            <v>2000</v>
          </cell>
          <cell r="H1269" t="str">
            <v>Bộ dự toán</v>
          </cell>
          <cell r="I1269" t="str">
            <v/>
          </cell>
        </row>
        <row r="1270">
          <cell r="A1270" t="str">
            <v>M10-2a</v>
          </cell>
          <cell r="C1270" t="str">
            <v>Móng M10-2a</v>
          </cell>
          <cell r="D1270" t="str">
            <v>Móng</v>
          </cell>
          <cell r="F1270">
            <v>2000</v>
          </cell>
          <cell r="H1270" t="str">
            <v>Bộ dự toán</v>
          </cell>
          <cell r="I1270" t="str">
            <v/>
          </cell>
        </row>
        <row r="1271">
          <cell r="A1271" t="str">
            <v>M10-2b</v>
          </cell>
          <cell r="C1271" t="str">
            <v>Móng M10-2b</v>
          </cell>
          <cell r="D1271" t="str">
            <v>Móng</v>
          </cell>
          <cell r="F1271">
            <v>2000</v>
          </cell>
          <cell r="H1271" t="str">
            <v>Bộ dự toán</v>
          </cell>
          <cell r="I1271" t="str">
            <v/>
          </cell>
        </row>
        <row r="1272">
          <cell r="A1272" t="str">
            <v>M12</v>
          </cell>
          <cell r="C1272" t="str">
            <v>Móng M12</v>
          </cell>
          <cell r="D1272" t="str">
            <v>Móng</v>
          </cell>
          <cell r="F1272">
            <v>2000</v>
          </cell>
          <cell r="H1272" t="str">
            <v>Bộ dự toán</v>
          </cell>
          <cell r="I1272">
            <v>0</v>
          </cell>
        </row>
        <row r="1273">
          <cell r="A1273" t="str">
            <v>M12a</v>
          </cell>
          <cell r="C1273" t="str">
            <v>Móng M12a</v>
          </cell>
          <cell r="D1273" t="str">
            <v>Móng</v>
          </cell>
          <cell r="F1273">
            <v>2000</v>
          </cell>
          <cell r="H1273" t="str">
            <v>Bộ dự toán</v>
          </cell>
          <cell r="I1273">
            <v>0</v>
          </cell>
        </row>
        <row r="1274">
          <cell r="A1274" t="str">
            <v>M12b</v>
          </cell>
          <cell r="C1274" t="str">
            <v>Móng M12b</v>
          </cell>
          <cell r="D1274" t="str">
            <v>Móng</v>
          </cell>
          <cell r="F1274">
            <v>2000</v>
          </cell>
          <cell r="H1274" t="str">
            <v>Bộ dự toán</v>
          </cell>
          <cell r="I1274" t="str">
            <v/>
          </cell>
        </row>
        <row r="1275">
          <cell r="A1275" t="str">
            <v>M12aa</v>
          </cell>
          <cell r="C1275" t="str">
            <v>Móng M12aa</v>
          </cell>
          <cell r="D1275" t="str">
            <v>Móng</v>
          </cell>
          <cell r="F1275">
            <v>2000</v>
          </cell>
          <cell r="H1275" t="str">
            <v>Bộ dự toán</v>
          </cell>
          <cell r="I1275" t="str">
            <v/>
          </cell>
        </row>
        <row r="1276">
          <cell r="A1276" t="str">
            <v>M12ba</v>
          </cell>
          <cell r="C1276" t="str">
            <v>Móng M12ba</v>
          </cell>
          <cell r="D1276" t="str">
            <v>Móng</v>
          </cell>
          <cell r="F1276">
            <v>2000</v>
          </cell>
          <cell r="H1276" t="str">
            <v>Bộ dự toán</v>
          </cell>
          <cell r="I1276" t="str">
            <v/>
          </cell>
        </row>
        <row r="1277">
          <cell r="A1277" t="str">
            <v>M12bb</v>
          </cell>
          <cell r="C1277" t="str">
            <v>Móng M12bb</v>
          </cell>
          <cell r="D1277" t="str">
            <v>Móng</v>
          </cell>
          <cell r="F1277">
            <v>2000</v>
          </cell>
          <cell r="H1277" t="str">
            <v>Bộ dự toán</v>
          </cell>
          <cell r="I1277" t="str">
            <v/>
          </cell>
        </row>
        <row r="1278">
          <cell r="A1278" t="str">
            <v>M12-2bn</v>
          </cell>
          <cell r="C1278" t="str">
            <v>Móng M12-2bn</v>
          </cell>
          <cell r="D1278" t="str">
            <v>Móng</v>
          </cell>
          <cell r="F1278">
            <v>2000</v>
          </cell>
          <cell r="H1278" t="str">
            <v>Bộ dự toán</v>
          </cell>
          <cell r="I1278" t="str">
            <v/>
          </cell>
        </row>
        <row r="1279">
          <cell r="A1279" t="str">
            <v>M12-2a</v>
          </cell>
          <cell r="C1279" t="str">
            <v>Móng M12-2a</v>
          </cell>
          <cell r="D1279" t="str">
            <v>Móng</v>
          </cell>
          <cell r="F1279">
            <v>2000</v>
          </cell>
          <cell r="H1279" t="str">
            <v>Bộ dự toán</v>
          </cell>
          <cell r="I1279" t="str">
            <v/>
          </cell>
        </row>
        <row r="1280">
          <cell r="A1280" t="str">
            <v>M12-2b</v>
          </cell>
          <cell r="C1280" t="str">
            <v>Móng M12-2b</v>
          </cell>
          <cell r="D1280" t="str">
            <v>Móng</v>
          </cell>
          <cell r="F1280">
            <v>2000</v>
          </cell>
          <cell r="H1280" t="str">
            <v>Bộ dự toán</v>
          </cell>
          <cell r="I1280" t="str">
            <v/>
          </cell>
        </row>
        <row r="1281">
          <cell r="A1281" t="str">
            <v>M12b-aa(hh)</v>
          </cell>
          <cell r="C1281" t="str">
            <v>Móng M12b-aa(hh)</v>
          </cell>
          <cell r="D1281" t="str">
            <v>Móng</v>
          </cell>
          <cell r="F1281">
            <v>2000</v>
          </cell>
          <cell r="H1281" t="str">
            <v>Bộ dự toán</v>
          </cell>
          <cell r="I1281" t="str">
            <v/>
          </cell>
        </row>
        <row r="1282">
          <cell r="A1282" t="str">
            <v>M12b-2a(hh)</v>
          </cell>
          <cell r="C1282" t="str">
            <v>Móng M12b-2a(hh)</v>
          </cell>
          <cell r="D1282" t="str">
            <v>Móng</v>
          </cell>
          <cell r="F1282">
            <v>2000</v>
          </cell>
          <cell r="H1282" t="str">
            <v>Bộ dự toán</v>
          </cell>
          <cell r="I1282" t="str">
            <v/>
          </cell>
        </row>
        <row r="1283">
          <cell r="A1283" t="str">
            <v>M12 PĐ</v>
          </cell>
          <cell r="C1283" t="str">
            <v>Móng M12 phá đá</v>
          </cell>
          <cell r="D1283" t="str">
            <v>Móng</v>
          </cell>
          <cell r="F1283">
            <v>2000</v>
          </cell>
          <cell r="H1283" t="str">
            <v>Bộ dự toán</v>
          </cell>
          <cell r="I1283" t="str">
            <v/>
          </cell>
        </row>
        <row r="1284">
          <cell r="A1284" t="str">
            <v>M12BT ĐƠN</v>
          </cell>
          <cell r="C1284" t="str">
            <v>Móng bê tông trụ đơn 12m</v>
          </cell>
          <cell r="D1284" t="str">
            <v>Móng</v>
          </cell>
          <cell r="F1284">
            <v>2000</v>
          </cell>
          <cell r="H1284" t="str">
            <v>Bộ dự toán</v>
          </cell>
          <cell r="I1284" t="str">
            <v/>
          </cell>
        </row>
        <row r="1285">
          <cell r="A1285" t="str">
            <v>M12BT ĐÔI</v>
          </cell>
          <cell r="C1285" t="str">
            <v>Móng bê tông trụ đôi 12m</v>
          </cell>
          <cell r="D1285" t="str">
            <v>Móng</v>
          </cell>
          <cell r="F1285">
            <v>2000</v>
          </cell>
          <cell r="H1285" t="str">
            <v>Bộ dự toán</v>
          </cell>
          <cell r="I1285">
            <v>0</v>
          </cell>
        </row>
        <row r="1286">
          <cell r="A1286" t="str">
            <v>M12 CN</v>
          </cell>
          <cell r="C1286" t="str">
            <v>Móng chống ngập nước</v>
          </cell>
          <cell r="D1286" t="str">
            <v>Móng</v>
          </cell>
          <cell r="F1286">
            <v>2000</v>
          </cell>
          <cell r="H1286" t="str">
            <v>Bộ dự toán</v>
          </cell>
          <cell r="I1286" t="str">
            <v/>
          </cell>
        </row>
        <row r="1287">
          <cell r="A1287" t="str">
            <v>M12BT P500</v>
          </cell>
          <cell r="C1287" t="str">
            <v>Móng bê tông trụ đôi 12m tim 500</v>
          </cell>
          <cell r="D1287" t="str">
            <v>Móng</v>
          </cell>
          <cell r="F1287">
            <v>2000</v>
          </cell>
          <cell r="H1287" t="str">
            <v>Bộ dự toán</v>
          </cell>
          <cell r="I1287" t="str">
            <v/>
          </cell>
        </row>
        <row r="1288">
          <cell r="A1288" t="str">
            <v>M14</v>
          </cell>
          <cell r="C1288" t="str">
            <v>Móng M14</v>
          </cell>
          <cell r="D1288" t="str">
            <v>Móng</v>
          </cell>
          <cell r="F1288">
            <v>2000</v>
          </cell>
          <cell r="H1288" t="str">
            <v>Bộ dự toán</v>
          </cell>
          <cell r="I1288" t="str">
            <v/>
          </cell>
        </row>
        <row r="1289">
          <cell r="A1289" t="str">
            <v>M14a</v>
          </cell>
          <cell r="C1289" t="str">
            <v>Móng M14a</v>
          </cell>
          <cell r="D1289" t="str">
            <v>Móng</v>
          </cell>
          <cell r="F1289">
            <v>2000</v>
          </cell>
          <cell r="H1289" t="str">
            <v>Bộ dự toán</v>
          </cell>
          <cell r="I1289">
            <v>0</v>
          </cell>
        </row>
        <row r="1290">
          <cell r="A1290" t="str">
            <v>M14b</v>
          </cell>
          <cell r="C1290" t="str">
            <v>Móng M14b</v>
          </cell>
          <cell r="D1290" t="str">
            <v>Móng</v>
          </cell>
          <cell r="F1290">
            <v>2000</v>
          </cell>
          <cell r="H1290" t="str">
            <v>Bộ dự toán</v>
          </cell>
          <cell r="I1290" t="str">
            <v/>
          </cell>
        </row>
        <row r="1291">
          <cell r="A1291" t="str">
            <v>M14BT ĐƠN</v>
          </cell>
          <cell r="C1291" t="str">
            <v>Móng bê tông trụ đơn 14m</v>
          </cell>
          <cell r="D1291" t="str">
            <v>Móng</v>
          </cell>
          <cell r="F1291">
            <v>2000</v>
          </cell>
          <cell r="H1291" t="str">
            <v>Bộ dự toán</v>
          </cell>
          <cell r="I1291" t="str">
            <v/>
          </cell>
        </row>
        <row r="1292">
          <cell r="A1292" t="str">
            <v>M14aa</v>
          </cell>
          <cell r="C1292" t="str">
            <v>Móng M14aa</v>
          </cell>
          <cell r="D1292" t="str">
            <v>Móng</v>
          </cell>
          <cell r="F1292">
            <v>2000</v>
          </cell>
          <cell r="H1292" t="str">
            <v>Bộ dự toán</v>
          </cell>
          <cell r="I1292" t="str">
            <v/>
          </cell>
        </row>
        <row r="1293">
          <cell r="A1293" t="str">
            <v>M14ba</v>
          </cell>
          <cell r="C1293" t="str">
            <v>Móng M14ba</v>
          </cell>
          <cell r="D1293" t="str">
            <v>Móng</v>
          </cell>
          <cell r="F1293">
            <v>2000</v>
          </cell>
          <cell r="H1293" t="str">
            <v>Bộ dự toán</v>
          </cell>
          <cell r="I1293" t="str">
            <v/>
          </cell>
        </row>
        <row r="1294">
          <cell r="A1294" t="str">
            <v>M14bb</v>
          </cell>
          <cell r="C1294" t="str">
            <v>Móng M14bb</v>
          </cell>
          <cell r="D1294" t="str">
            <v>Móng</v>
          </cell>
          <cell r="F1294">
            <v>2000</v>
          </cell>
          <cell r="H1294" t="str">
            <v>Bộ dự toán</v>
          </cell>
          <cell r="I1294" t="str">
            <v/>
          </cell>
        </row>
        <row r="1295">
          <cell r="A1295" t="str">
            <v>M14-2bn</v>
          </cell>
          <cell r="C1295" t="str">
            <v>Móng M14-2bn</v>
          </cell>
          <cell r="D1295" t="str">
            <v>Móng</v>
          </cell>
          <cell r="F1295">
            <v>2000</v>
          </cell>
          <cell r="H1295" t="str">
            <v>Bộ dự toán</v>
          </cell>
          <cell r="I1295" t="str">
            <v/>
          </cell>
        </row>
        <row r="1296">
          <cell r="A1296" t="str">
            <v>M14-2a</v>
          </cell>
          <cell r="C1296" t="str">
            <v>Móng M14-2a</v>
          </cell>
          <cell r="D1296" t="str">
            <v>Móng</v>
          </cell>
          <cell r="F1296">
            <v>2000</v>
          </cell>
          <cell r="H1296" t="str">
            <v>Bộ dự toán</v>
          </cell>
          <cell r="I1296" t="str">
            <v/>
          </cell>
        </row>
        <row r="1297">
          <cell r="A1297" t="str">
            <v>M14-2b</v>
          </cell>
          <cell r="C1297" t="str">
            <v>Móng M14-2b</v>
          </cell>
          <cell r="D1297" t="str">
            <v>Móng</v>
          </cell>
          <cell r="F1297">
            <v>2000</v>
          </cell>
          <cell r="H1297" t="str">
            <v>Bộ dự toán</v>
          </cell>
          <cell r="I1297" t="str">
            <v/>
          </cell>
        </row>
        <row r="1298">
          <cell r="A1298" t="str">
            <v>M14-4b</v>
          </cell>
          <cell r="C1298" t="str">
            <v>Móng M14-4b</v>
          </cell>
          <cell r="D1298" t="str">
            <v>Móng</v>
          </cell>
          <cell r="F1298">
            <v>2000</v>
          </cell>
          <cell r="H1298" t="str">
            <v>Bộ dự toán</v>
          </cell>
          <cell r="I1298" t="str">
            <v/>
          </cell>
        </row>
        <row r="1299">
          <cell r="A1299" t="str">
            <v>BTCL-14-500</v>
          </cell>
          <cell r="C1299" t="str">
            <v>Móng BTCL-14-500</v>
          </cell>
          <cell r="D1299" t="str">
            <v>Móng</v>
          </cell>
          <cell r="F1299">
            <v>2000</v>
          </cell>
          <cell r="H1299" t="str">
            <v>Bộ dự toán</v>
          </cell>
          <cell r="I1299" t="str">
            <v/>
          </cell>
        </row>
        <row r="1300">
          <cell r="A1300" t="str">
            <v>M20-4b</v>
          </cell>
          <cell r="C1300" t="str">
            <v>Móng M20-4b</v>
          </cell>
          <cell r="D1300" t="str">
            <v>Móng</v>
          </cell>
          <cell r="F1300">
            <v>2000</v>
          </cell>
          <cell r="H1300" t="str">
            <v>Bộ dự toán</v>
          </cell>
          <cell r="I1300" t="str">
            <v/>
          </cell>
        </row>
        <row r="1301">
          <cell r="A1301" t="str">
            <v>MTUPP</v>
          </cell>
          <cell r="C1301" t="str">
            <v>Móng tủ phân phối hạ thế</v>
          </cell>
          <cell r="D1301" t="str">
            <v>móng</v>
          </cell>
          <cell r="F1301">
            <v>2000</v>
          </cell>
          <cell r="H1301" t="str">
            <v>Bộ dự toán</v>
          </cell>
          <cell r="I1301" t="str">
            <v/>
          </cell>
        </row>
        <row r="1302">
          <cell r="A1302" t="str">
            <v>MTUCS</v>
          </cell>
          <cell r="C1302" t="str">
            <v>Móng tủ điều khiển chiếu sáng</v>
          </cell>
          <cell r="D1302" t="str">
            <v>móng</v>
          </cell>
          <cell r="F1302">
            <v>2000</v>
          </cell>
          <cell r="H1302" t="str">
            <v>Bộ dự toán</v>
          </cell>
          <cell r="I1302" t="str">
            <v/>
          </cell>
        </row>
        <row r="1303">
          <cell r="A1303" t="str">
            <v>TD75</v>
          </cell>
          <cell r="C1303" t="str">
            <v>Tiếp địa lặp lại (trụ 7.5m)</v>
          </cell>
          <cell r="D1303" t="str">
            <v>Bộ</v>
          </cell>
          <cell r="F1303">
            <v>2000</v>
          </cell>
          <cell r="H1303" t="str">
            <v>Bộ dự toán</v>
          </cell>
          <cell r="I1303" t="str">
            <v/>
          </cell>
        </row>
        <row r="1304">
          <cell r="A1304" t="str">
            <v>TD85</v>
          </cell>
          <cell r="C1304" t="str">
            <v>Tiếp địa lặp lại (trụ 8.4m)</v>
          </cell>
          <cell r="D1304" t="str">
            <v>Bộ</v>
          </cell>
          <cell r="F1304">
            <v>2000</v>
          </cell>
          <cell r="H1304" t="str">
            <v>Bộ dự toán</v>
          </cell>
          <cell r="I1304" t="str">
            <v/>
          </cell>
        </row>
        <row r="1305">
          <cell r="A1305" t="str">
            <v>TD85ABC</v>
          </cell>
          <cell r="C1305" t="str">
            <v>Tiếp địa lặp lại trụ 7,5m cáp ABC</v>
          </cell>
          <cell r="D1305" t="str">
            <v>Bộ</v>
          </cell>
          <cell r="F1305">
            <v>2000</v>
          </cell>
          <cell r="H1305" t="str">
            <v>Bộ dự toán</v>
          </cell>
          <cell r="I1305" t="str">
            <v/>
          </cell>
        </row>
        <row r="1306">
          <cell r="A1306" t="str">
            <v>TDTUPP</v>
          </cell>
          <cell r="C1306" t="str">
            <v>Tiếp địa tủ phân phối hạ thế</v>
          </cell>
          <cell r="D1306" t="str">
            <v>Bộ</v>
          </cell>
          <cell r="F1306">
            <v>2000</v>
          </cell>
          <cell r="H1306" t="str">
            <v>Bộ dự toán</v>
          </cell>
          <cell r="I1306" t="str">
            <v/>
          </cell>
        </row>
        <row r="1307">
          <cell r="A1307" t="str">
            <v>TDTT105</v>
          </cell>
          <cell r="C1307" t="str">
            <v>Tiếp địa lặp lại (trụ 10.5m)</v>
          </cell>
          <cell r="D1307" t="str">
            <v>Bộ</v>
          </cell>
          <cell r="F1307">
            <v>2000</v>
          </cell>
          <cell r="H1307" t="str">
            <v>Bộ dự toán</v>
          </cell>
          <cell r="I1307" t="str">
            <v/>
          </cell>
        </row>
        <row r="1308">
          <cell r="A1308" t="str">
            <v>TDTT12</v>
          </cell>
          <cell r="C1308" t="str">
            <v>Tiếp địa lặp lại (trụ 12m)</v>
          </cell>
          <cell r="D1308" t="str">
            <v>Bộ</v>
          </cell>
          <cell r="F1308">
            <v>2000</v>
          </cell>
          <cell r="H1308" t="str">
            <v>Bộ dự toán</v>
          </cell>
          <cell r="I1308" t="str">
            <v/>
          </cell>
        </row>
        <row r="1309">
          <cell r="A1309" t="str">
            <v>TDLL12</v>
          </cell>
          <cell r="C1309" t="str">
            <v>Tiếp địa lặp lại trụ 12m</v>
          </cell>
          <cell r="D1309" t="str">
            <v>Bộ</v>
          </cell>
          <cell r="F1309">
            <v>2000</v>
          </cell>
          <cell r="H1309" t="str">
            <v>Bộ dự toán</v>
          </cell>
          <cell r="I1309">
            <v>0</v>
          </cell>
        </row>
        <row r="1310">
          <cell r="A1310" t="str">
            <v>TDDD12</v>
          </cell>
          <cell r="C1310" t="str">
            <v>Tiếp địa trụ recloser và TBA 1 pha</v>
          </cell>
          <cell r="D1310" t="str">
            <v>Bộ</v>
          </cell>
          <cell r="F1310">
            <v>2000</v>
          </cell>
          <cell r="H1310" t="str">
            <v>Bộ dự toán</v>
          </cell>
          <cell r="I1310">
            <v>0</v>
          </cell>
        </row>
        <row r="1311">
          <cell r="A1311" t="str">
            <v>TDTT14</v>
          </cell>
          <cell r="C1311" t="str">
            <v>Tiếp địa lặp lại (trụ 14m)</v>
          </cell>
          <cell r="D1311" t="str">
            <v>Bộ</v>
          </cell>
          <cell r="F1311">
            <v>2000</v>
          </cell>
          <cell r="H1311" t="str">
            <v>Bộ dự toán</v>
          </cell>
          <cell r="I1311" t="str">
            <v/>
          </cell>
        </row>
        <row r="1312">
          <cell r="A1312" t="str">
            <v>TDTT20</v>
          </cell>
          <cell r="C1312" t="str">
            <v>Tiếp địa lặp lại (trụ 20m)</v>
          </cell>
          <cell r="D1312" t="str">
            <v>Bộ</v>
          </cell>
          <cell r="F1312">
            <v>2000</v>
          </cell>
          <cell r="H1312" t="str">
            <v>Bộ dự toán</v>
          </cell>
          <cell r="I1312" t="str">
            <v/>
          </cell>
        </row>
        <row r="1313">
          <cell r="A1313" t="str">
            <v>TDMT</v>
          </cell>
          <cell r="C1313" t="str">
            <v>Tiếp địa mái tole</v>
          </cell>
          <cell r="D1313" t="str">
            <v>Bộ</v>
          </cell>
          <cell r="F1313">
            <v>2000</v>
          </cell>
          <cell r="H1313" t="str">
            <v>Bộ dự toán</v>
          </cell>
          <cell r="I1313" t="str">
            <v/>
          </cell>
        </row>
        <row r="1314">
          <cell r="A1314" t="str">
            <v>TDDD</v>
          </cell>
          <cell r="C1314" t="str">
            <v>Tiếp địa trụ đo đếm</v>
          </cell>
          <cell r="D1314" t="str">
            <v>Bộ</v>
          </cell>
          <cell r="F1314">
            <v>2000</v>
          </cell>
          <cell r="H1314" t="str">
            <v>Bộ dự toán</v>
          </cell>
          <cell r="I1314" t="str">
            <v/>
          </cell>
        </row>
        <row r="1315">
          <cell r="A1315" t="str">
            <v>TRUTHEP</v>
          </cell>
          <cell r="C1315" t="str">
            <v>Trụ thép bát giác cao 6m</v>
          </cell>
          <cell r="D1315" t="str">
            <v>Trụ</v>
          </cell>
          <cell r="F1315">
            <v>2000</v>
          </cell>
          <cell r="H1315" t="str">
            <v>Bộ dự toán</v>
          </cell>
          <cell r="I1315" t="str">
            <v/>
          </cell>
        </row>
        <row r="1316">
          <cell r="A1316" t="str">
            <v>BTLT 7.5</v>
          </cell>
          <cell r="C1316" t="str">
            <v>Trụ bê tông ly tâm 7.5m</v>
          </cell>
          <cell r="D1316" t="str">
            <v>Trụ</v>
          </cell>
          <cell r="F1316">
            <v>2000</v>
          </cell>
          <cell r="H1316" t="str">
            <v>Bộ dự toán</v>
          </cell>
          <cell r="I1316" t="str">
            <v/>
          </cell>
        </row>
        <row r="1317">
          <cell r="A1317" t="str">
            <v>BTLT 8.5</v>
          </cell>
          <cell r="C1317" t="str">
            <v>Trụ bê tông ly tâm 8.4m</v>
          </cell>
          <cell r="D1317" t="str">
            <v>Trụ</v>
          </cell>
          <cell r="F1317">
            <v>2000</v>
          </cell>
          <cell r="H1317" t="str">
            <v>Bộ dự toán</v>
          </cell>
          <cell r="I1317" t="str">
            <v/>
          </cell>
        </row>
        <row r="1318">
          <cell r="A1318" t="str">
            <v xml:space="preserve">BTLT 8.4 </v>
          </cell>
          <cell r="C1318" t="str">
            <v>Trụ bê tông ly tâm 8.4m không dây tiếp địa</v>
          </cell>
          <cell r="D1318" t="str">
            <v>Trụ</v>
          </cell>
          <cell r="F1318">
            <v>2000</v>
          </cell>
          <cell r="H1318" t="str">
            <v>Bộ dự toán</v>
          </cell>
          <cell r="I1318" t="str">
            <v/>
          </cell>
        </row>
        <row r="1319">
          <cell r="A1319" t="str">
            <v>BTLT 8.4TD</v>
          </cell>
          <cell r="C1319" t="str">
            <v>Trụ bê tông ly tâm 8.4m có dây tiếp địa</v>
          </cell>
          <cell r="D1319" t="str">
            <v>Trụ</v>
          </cell>
          <cell r="F1319">
            <v>2000</v>
          </cell>
          <cell r="H1319" t="str">
            <v>Bộ dự toán</v>
          </cell>
          <cell r="I1319" t="str">
            <v/>
          </cell>
        </row>
        <row r="1320">
          <cell r="A1320" t="str">
            <v>N-BTLT 8.4</v>
          </cell>
          <cell r="C1320" t="str">
            <v>Nhổ trụ 8,4m</v>
          </cell>
          <cell r="D1320" t="str">
            <v>Trụ</v>
          </cell>
          <cell r="F1320">
            <v>2000</v>
          </cell>
          <cell r="H1320" t="str">
            <v>Bộ dự toán</v>
          </cell>
          <cell r="I1320" t="str">
            <v/>
          </cell>
        </row>
        <row r="1321">
          <cell r="A1321" t="str">
            <v>N-T-BTLT 8.4</v>
          </cell>
          <cell r="C1321" t="str">
            <v>Nhổ và trồng trụ 8,4m</v>
          </cell>
          <cell r="D1321" t="str">
            <v>Trụ</v>
          </cell>
          <cell r="F1321">
            <v>2000</v>
          </cell>
          <cell r="H1321" t="str">
            <v>Bộ dự toán</v>
          </cell>
          <cell r="I1321" t="str">
            <v/>
          </cell>
        </row>
        <row r="1322">
          <cell r="A1322" t="str">
            <v>BTLT 10.5</v>
          </cell>
          <cell r="C1322" t="str">
            <v>Trụ bê tông ly tâm 10.5m</v>
          </cell>
          <cell r="D1322" t="str">
            <v>Trụ</v>
          </cell>
          <cell r="F1322">
            <v>2000</v>
          </cell>
          <cell r="H1322" t="str">
            <v>Bộ dự toán</v>
          </cell>
          <cell r="I1322" t="str">
            <v/>
          </cell>
        </row>
        <row r="1323">
          <cell r="A1323" t="str">
            <v>N-BTLT 10.5</v>
          </cell>
          <cell r="C1323" t="str">
            <v>Nhổ trụ bê tông ly tâm 10.5m</v>
          </cell>
          <cell r="D1323" t="str">
            <v>Trụ</v>
          </cell>
          <cell r="F1323">
            <v>2000</v>
          </cell>
          <cell r="H1323" t="str">
            <v>Bộ dự toán</v>
          </cell>
          <cell r="I1323" t="str">
            <v/>
          </cell>
        </row>
        <row r="1324">
          <cell r="A1324" t="str">
            <v>BTLT 12 TC</v>
          </cell>
          <cell r="C1324" t="str">
            <v>Trụ bê tông ly tâm 12m trồng thủ công</v>
          </cell>
          <cell r="D1324" t="str">
            <v>Trụ</v>
          </cell>
          <cell r="F1324">
            <v>2000</v>
          </cell>
          <cell r="H1324" t="str">
            <v>Bộ dự toán</v>
          </cell>
          <cell r="I1324" t="str">
            <v/>
          </cell>
        </row>
        <row r="1325">
          <cell r="A1325" t="str">
            <v xml:space="preserve">BTLT 12 </v>
          </cell>
          <cell r="C1325" t="str">
            <v>Trụ bê tông ly tâm 12m trồng thủ công+cơ giới</v>
          </cell>
          <cell r="D1325" t="str">
            <v>Trụ</v>
          </cell>
          <cell r="F1325">
            <v>2000</v>
          </cell>
          <cell r="H1325" t="str">
            <v>Bộ dự toán</v>
          </cell>
          <cell r="I1325" t="str">
            <v/>
          </cell>
        </row>
        <row r="1326">
          <cell r="A1326" t="str">
            <v>BTLT 12 TĐ</v>
          </cell>
          <cell r="C1326" t="str">
            <v>Trụ bê tông ly tâm 12m (tiếp địa có sẵn) trồng thủ công+cơ giới</v>
          </cell>
          <cell r="D1326" t="str">
            <v>Trụ</v>
          </cell>
          <cell r="F1326">
            <v>2000</v>
          </cell>
          <cell r="H1326" t="str">
            <v>Bộ dự toán</v>
          </cell>
          <cell r="I1326" t="str">
            <v/>
          </cell>
        </row>
        <row r="1327">
          <cell r="A1327" t="str">
            <v>BTLT 14</v>
          </cell>
          <cell r="C1327" t="str">
            <v>Trụ bê tông ly tâm 14m</v>
          </cell>
          <cell r="D1327" t="str">
            <v>Trụ</v>
          </cell>
          <cell r="F1327">
            <v>2000</v>
          </cell>
          <cell r="H1327" t="str">
            <v>Bộ dự toán</v>
          </cell>
          <cell r="I1327" t="str">
            <v/>
          </cell>
        </row>
        <row r="1328">
          <cell r="A1328" t="str">
            <v>BTLT 20</v>
          </cell>
          <cell r="C1328" t="str">
            <v>Trụ bê tông ly tâm 20m</v>
          </cell>
          <cell r="D1328" t="str">
            <v>Trụ</v>
          </cell>
          <cell r="F1328">
            <v>2000</v>
          </cell>
          <cell r="H1328" t="str">
            <v>Bộ dự toán</v>
          </cell>
          <cell r="I1328" t="str">
            <v/>
          </cell>
        </row>
        <row r="1329">
          <cell r="A1329" t="str">
            <v>X-24COMPOSITE</v>
          </cell>
          <cell r="C1329" t="str">
            <v>Bộ xà composite 2,4m bắt FCO</v>
          </cell>
          <cell r="D1329" t="str">
            <v>Bộ</v>
          </cell>
          <cell r="F1329">
            <v>2000</v>
          </cell>
          <cell r="H1329" t="str">
            <v>Bộ dự toán</v>
          </cell>
          <cell r="I1329" t="str">
            <v/>
          </cell>
        </row>
        <row r="1330">
          <cell r="A1330" t="str">
            <v>X-1,66Đ</v>
          </cell>
          <cell r="C1330" t="str">
            <v>Bộ xà đơn L75x75x8 dài 1,66m:  X-1,66Đ</v>
          </cell>
          <cell r="D1330" t="str">
            <v>Bộ</v>
          </cell>
          <cell r="F1330">
            <v>2000</v>
          </cell>
          <cell r="H1330" t="str">
            <v>Bộ dự toán</v>
          </cell>
          <cell r="I1330" t="str">
            <v/>
          </cell>
        </row>
        <row r="1331">
          <cell r="A1331" t="str">
            <v>X-1,66K</v>
          </cell>
          <cell r="C1331" t="str">
            <v>Bộ xà kép L75x75x8 dài 1,66m:  X-1,66K</v>
          </cell>
          <cell r="D1331" t="str">
            <v>Bộ</v>
          </cell>
          <cell r="F1331">
            <v>2000</v>
          </cell>
          <cell r="H1331" t="str">
            <v>Bộ dự toán</v>
          </cell>
          <cell r="I1331" t="str">
            <v/>
          </cell>
        </row>
        <row r="1332">
          <cell r="A1332" t="str">
            <v>X-22Kk</v>
          </cell>
          <cell r="C1332" t="str">
            <v>Bộ xà kép L75x75x8 dài 2.2m: X-22K-Đ - C810 (lắp trụ đơn)</v>
          </cell>
          <cell r="D1332" t="str">
            <v>Bộ</v>
          </cell>
          <cell r="F1332">
            <v>2000</v>
          </cell>
          <cell r="H1332" t="str">
            <v>Bộ dự toán</v>
          </cell>
          <cell r="I1332">
            <v>0</v>
          </cell>
        </row>
        <row r="1333">
          <cell r="A1333" t="str">
            <v>X-22K-Đ</v>
          </cell>
          <cell r="C1333" t="str">
            <v>Bộ xà kép L75x75x8 dài 2.2m: X-22K-Đ - C810 (lắp trụ đơn)</v>
          </cell>
          <cell r="D1333" t="str">
            <v>Bộ</v>
          </cell>
          <cell r="F1333">
            <v>2000</v>
          </cell>
          <cell r="H1333" t="str">
            <v>Bộ dự toán</v>
          </cell>
          <cell r="I1333" t="str">
            <v/>
          </cell>
        </row>
        <row r="1334">
          <cell r="A1334" t="str">
            <v>X-20Đ</v>
          </cell>
          <cell r="C1334" t="str">
            <v>Bộ xà đơn L75x75x8 dài 2m:  X-20Đ</v>
          </cell>
          <cell r="D1334" t="str">
            <v>Bộ</v>
          </cell>
          <cell r="F1334">
            <v>2000</v>
          </cell>
          <cell r="H1334" t="str">
            <v>Bộ dự toán</v>
          </cell>
          <cell r="I1334" t="str">
            <v/>
          </cell>
        </row>
        <row r="1335">
          <cell r="A1335" t="str">
            <v>X-20K</v>
          </cell>
          <cell r="C1335" t="str">
            <v xml:space="preserve">Bộ xà kép L75x75x8 dài 2m: X-20K </v>
          </cell>
          <cell r="D1335" t="str">
            <v>Bộ</v>
          </cell>
          <cell r="F1335">
            <v>2000</v>
          </cell>
          <cell r="H1335" t="str">
            <v>Bộ dự toán</v>
          </cell>
          <cell r="I1335" t="str">
            <v/>
          </cell>
        </row>
        <row r="1336">
          <cell r="A1336" t="str">
            <v>X-22Đ</v>
          </cell>
          <cell r="C1336" t="str">
            <v>Bộ xà đơn L75x75x8 dài 2.2m: X-22Đ - C810</v>
          </cell>
          <cell r="D1336" t="str">
            <v>Bộ</v>
          </cell>
          <cell r="F1336">
            <v>2000</v>
          </cell>
          <cell r="H1336" t="str">
            <v>Bộ dự toán</v>
          </cell>
          <cell r="I1336" t="str">
            <v/>
          </cell>
        </row>
        <row r="1337">
          <cell r="A1337" t="str">
            <v>X-22K</v>
          </cell>
          <cell r="C1337" t="str">
            <v>Bộ xà đơn L75x75x8 dài 2.2m: X-22Đ - C810</v>
          </cell>
          <cell r="D1337" t="str">
            <v>Bộ</v>
          </cell>
          <cell r="F1337">
            <v>2000</v>
          </cell>
          <cell r="H1337" t="str">
            <v>Bộ dự toán</v>
          </cell>
          <cell r="I1337">
            <v>0</v>
          </cell>
        </row>
        <row r="1338">
          <cell r="A1338" t="str">
            <v>X-22Đ - C920</v>
          </cell>
          <cell r="C1338" t="str">
            <v>Bộ xà đơn L75x75x8 dài 2.2m: X-22Đ - C920</v>
          </cell>
          <cell r="D1338" t="str">
            <v>Bộ</v>
          </cell>
          <cell r="F1338">
            <v>2000</v>
          </cell>
          <cell r="H1338" t="str">
            <v>Bộ dự toán</v>
          </cell>
          <cell r="I1338" t="str">
            <v/>
          </cell>
        </row>
        <row r="1339">
          <cell r="A1339" t="str">
            <v>TL X-21K</v>
          </cell>
          <cell r="C1339" t="str">
            <v xml:space="preserve">Tháo và lắp bộ xà kép L75x75x8 dài 2.1m: X-21K </v>
          </cell>
          <cell r="D1339" t="str">
            <v>Bộ</v>
          </cell>
          <cell r="F1339">
            <v>2000</v>
          </cell>
          <cell r="H1339" t="str">
            <v>Bộ dự toán</v>
          </cell>
          <cell r="I1339" t="str">
            <v/>
          </cell>
        </row>
        <row r="1340">
          <cell r="A1340" t="str">
            <v>X-22K-K</v>
          </cell>
          <cell r="C1340" t="str">
            <v>Bộ xà kép L75x75x8 dài 2.2m: X-22K-K - C810 (lắp theo hướng trụ ghép)</v>
          </cell>
          <cell r="D1340" t="str">
            <v>Bộ</v>
          </cell>
          <cell r="F1340">
            <v>2000</v>
          </cell>
          <cell r="H1340" t="str">
            <v>Bộ dự toán</v>
          </cell>
          <cell r="I1340" t="str">
            <v/>
          </cell>
        </row>
        <row r="1341">
          <cell r="A1341" t="str">
            <v>X-22K - C920</v>
          </cell>
          <cell r="C1341" t="str">
            <v>Bộ xà kép L75x75x8 dài 2.2m: X-22K - C920</v>
          </cell>
          <cell r="D1341" t="str">
            <v>Bộ</v>
          </cell>
          <cell r="F1341">
            <v>2000</v>
          </cell>
          <cell r="H1341" t="str">
            <v>Bộ dự toán</v>
          </cell>
          <cell r="I1341" t="str">
            <v/>
          </cell>
        </row>
        <row r="1342">
          <cell r="A1342" t="str">
            <v>X-24Đ</v>
          </cell>
          <cell r="C1342" t="str">
            <v xml:space="preserve">Bộ xà đơn L75x75x8 dài 2.4m: X-24Đ </v>
          </cell>
          <cell r="D1342" t="str">
            <v>Bộ</v>
          </cell>
          <cell r="F1342">
            <v>2000</v>
          </cell>
          <cell r="H1342" t="str">
            <v>Bộ dự toán</v>
          </cell>
          <cell r="I1342" t="str">
            <v/>
          </cell>
        </row>
        <row r="1343">
          <cell r="A1343" t="str">
            <v>X-24K</v>
          </cell>
          <cell r="C1343" t="str">
            <v xml:space="preserve">Bộ xà kép L75x75x8 dài 2.4m: X-24K </v>
          </cell>
          <cell r="D1343" t="str">
            <v>Bộ</v>
          </cell>
          <cell r="F1343">
            <v>2000</v>
          </cell>
          <cell r="H1343" t="str">
            <v>Bộ dự toán</v>
          </cell>
          <cell r="I1343" t="str">
            <v/>
          </cell>
        </row>
        <row r="1344">
          <cell r="A1344" t="str">
            <v>TL X-26K</v>
          </cell>
          <cell r="C1344" t="str">
            <v xml:space="preserve">Tháo và lắp bộ xà kép L75x75x8 dài 2.6m: X-26K_trụ PI </v>
          </cell>
          <cell r="D1344" t="str">
            <v>Bộ</v>
          </cell>
          <cell r="F1344">
            <v>2000</v>
          </cell>
          <cell r="H1344" t="str">
            <v>Bộ dự toán</v>
          </cell>
          <cell r="I1344" t="str">
            <v/>
          </cell>
        </row>
        <row r="1345">
          <cell r="A1345" t="str">
            <v>X-8ĐL</v>
          </cell>
          <cell r="C1345" t="str">
            <v>Bộ xà lệch đơn L75x75x8 dài 0,8m: X-8ĐL</v>
          </cell>
          <cell r="D1345" t="str">
            <v>Bộ</v>
          </cell>
          <cell r="F1345">
            <v>2000</v>
          </cell>
          <cell r="H1345" t="str">
            <v>Bộ dự toán</v>
          </cell>
          <cell r="I1345" t="str">
            <v/>
          </cell>
        </row>
        <row r="1346">
          <cell r="A1346" t="str">
            <v>X-8KL</v>
          </cell>
          <cell r="C1346" t="str">
            <v>Bộ xà lệch kép L75x75x8 dài 0,8m: X-8KL</v>
          </cell>
          <cell r="D1346" t="str">
            <v>Bộ</v>
          </cell>
          <cell r="F1346">
            <v>2000</v>
          </cell>
          <cell r="H1346" t="str">
            <v>Bộ dự toán</v>
          </cell>
          <cell r="I1346" t="str">
            <v/>
          </cell>
        </row>
        <row r="1347">
          <cell r="A1347" t="str">
            <v>X-21ĐL</v>
          </cell>
          <cell r="C1347" t="str">
            <v>Bộ xà lệch đơn L75x75x8 dài 2,1m: X-21ĐL</v>
          </cell>
          <cell r="D1347" t="str">
            <v>Bộ</v>
          </cell>
          <cell r="F1347">
            <v>2000</v>
          </cell>
          <cell r="H1347" t="str">
            <v>Bộ dự toán</v>
          </cell>
          <cell r="I1347" t="str">
            <v/>
          </cell>
        </row>
        <row r="1348">
          <cell r="A1348" t="str">
            <v>X-21KL</v>
          </cell>
          <cell r="C1348" t="str">
            <v>Bộ xà lệch kép L75x75x8 dài 2,1m: X-21KL</v>
          </cell>
          <cell r="D1348" t="str">
            <v>Bộ</v>
          </cell>
          <cell r="F1348">
            <v>2000</v>
          </cell>
          <cell r="H1348" t="str">
            <v>Bộ dự toán</v>
          </cell>
          <cell r="I1348" t="str">
            <v/>
          </cell>
        </row>
        <row r="1349">
          <cell r="A1349" t="str">
            <v>X-20ĐL2/3</v>
          </cell>
          <cell r="C1349" t="str">
            <v>Bộ xà lệch đơn L75x75x8 dài 2m: X-20ĐL2/3</v>
          </cell>
          <cell r="D1349" t="str">
            <v>Bộ</v>
          </cell>
          <cell r="F1349">
            <v>2000</v>
          </cell>
          <cell r="H1349" t="str">
            <v>Bộ dự toán</v>
          </cell>
          <cell r="I1349">
            <v>0</v>
          </cell>
        </row>
        <row r="1350">
          <cell r="A1350" t="str">
            <v>X-20KL2/3</v>
          </cell>
          <cell r="C1350" t="str">
            <v>Bộ xà lệch kép L75x75x8 dài 2m: X-20KL2/3</v>
          </cell>
          <cell r="D1350" t="str">
            <v>Bộ</v>
          </cell>
          <cell r="F1350">
            <v>2000</v>
          </cell>
          <cell r="H1350" t="str">
            <v>Bộ dự toán</v>
          </cell>
          <cell r="I1350">
            <v>0</v>
          </cell>
        </row>
        <row r="1351">
          <cell r="A1351" t="str">
            <v>X-24ĐP</v>
          </cell>
          <cell r="C1351" t="str">
            <v>Bộ xà đơn 2400 trụ Pi tim 1400: X-24ĐP</v>
          </cell>
          <cell r="D1351" t="str">
            <v>Bộ</v>
          </cell>
          <cell r="F1351">
            <v>2000</v>
          </cell>
          <cell r="H1351" t="str">
            <v>Bộ dự toán</v>
          </cell>
          <cell r="I1351" t="str">
            <v/>
          </cell>
        </row>
        <row r="1352">
          <cell r="A1352" t="str">
            <v>X-24KP</v>
          </cell>
          <cell r="C1352" t="str">
            <v>Bộ xà kép 2400 trụ Pi tim 1400: X-24KP</v>
          </cell>
          <cell r="D1352" t="str">
            <v>Bộ</v>
          </cell>
          <cell r="F1352">
            <v>2000</v>
          </cell>
          <cell r="H1352" t="str">
            <v>Bộ dự toán</v>
          </cell>
          <cell r="I1352" t="str">
            <v/>
          </cell>
        </row>
        <row r="1353">
          <cell r="A1353" t="str">
            <v>X-26ĐP</v>
          </cell>
          <cell r="C1353" t="str">
            <v>Bộ xà đơn 2600 trụ Pi tim 2400: X-26ĐP</v>
          </cell>
          <cell r="D1353" t="str">
            <v>Bộ</v>
          </cell>
          <cell r="F1353">
            <v>2000</v>
          </cell>
          <cell r="H1353" t="str">
            <v>Bộ dự toán</v>
          </cell>
          <cell r="I1353" t="str">
            <v/>
          </cell>
        </row>
        <row r="1354">
          <cell r="A1354" t="str">
            <v>X-26KP</v>
          </cell>
          <cell r="C1354" t="str">
            <v>Bộ xà kép 2600 trụ Pi tim 2400: X-26KP</v>
          </cell>
          <cell r="D1354" t="str">
            <v>Bộ</v>
          </cell>
          <cell r="F1354">
            <v>2000</v>
          </cell>
          <cell r="H1354" t="str">
            <v>Bộ dự toán</v>
          </cell>
          <cell r="I1354" t="str">
            <v/>
          </cell>
        </row>
        <row r="1355">
          <cell r="A1355" t="str">
            <v>X-28KP</v>
          </cell>
          <cell r="C1355" t="str">
            <v>Bộ xà kép 2800 trụ Pi tim 1400: X-28KP</v>
          </cell>
          <cell r="D1355" t="str">
            <v>Bộ</v>
          </cell>
          <cell r="F1355">
            <v>2000</v>
          </cell>
          <cell r="H1355" t="str">
            <v>Bộ dự toán</v>
          </cell>
          <cell r="I1355" t="str">
            <v/>
          </cell>
        </row>
        <row r="1356">
          <cell r="A1356" t="str">
            <v>X-30KP</v>
          </cell>
          <cell r="C1356" t="str">
            <v>Bộ xà kép 3000 trụ Pi tim 1400: X-30KP</v>
          </cell>
          <cell r="D1356" t="str">
            <v>Bộ</v>
          </cell>
          <cell r="F1356">
            <v>2000</v>
          </cell>
          <cell r="H1356" t="str">
            <v>Bộ dự toán</v>
          </cell>
          <cell r="I1356" t="str">
            <v/>
          </cell>
        </row>
        <row r="1357">
          <cell r="A1357" t="str">
            <v>X-38Đ</v>
          </cell>
          <cell r="C1357" t="str">
            <v>Bộ xà đỡ đơn L75x75x8 dài 3,8m: X-38Đ</v>
          </cell>
          <cell r="D1357" t="str">
            <v>Bộ</v>
          </cell>
          <cell r="F1357">
            <v>2000</v>
          </cell>
          <cell r="H1357" t="str">
            <v>Bộ dự toán</v>
          </cell>
          <cell r="I1357" t="str">
            <v/>
          </cell>
        </row>
        <row r="1358">
          <cell r="A1358" t="str">
            <v>X-42KP</v>
          </cell>
          <cell r="C1358" t="str">
            <v>Bộ xà kép 4200 trụ Pi tim 1700: X-42KP</v>
          </cell>
          <cell r="D1358" t="str">
            <v>Bộ</v>
          </cell>
          <cell r="F1358">
            <v>2000</v>
          </cell>
          <cell r="H1358" t="str">
            <v>Bộ dự toán</v>
          </cell>
          <cell r="I1358" t="str">
            <v/>
          </cell>
        </row>
        <row r="1359">
          <cell r="A1359" t="str">
            <v>X-24KP500</v>
          </cell>
          <cell r="C1359" t="str">
            <v>Bộ xà kép 2400 trụ Pi tim 500: X-24KP500</v>
          </cell>
          <cell r="D1359" t="str">
            <v>Bộ</v>
          </cell>
          <cell r="F1359">
            <v>2000</v>
          </cell>
          <cell r="H1359" t="str">
            <v>Bộ dự toán</v>
          </cell>
          <cell r="I1359" t="str">
            <v/>
          </cell>
        </row>
        <row r="1360">
          <cell r="A1360" t="str">
            <v>G-20KP</v>
          </cell>
          <cell r="C1360" t="str">
            <v>Bộ thanh giằng trụ Pi tim 1400: G-20KP</v>
          </cell>
          <cell r="D1360" t="str">
            <v>Bộ</v>
          </cell>
          <cell r="F1360">
            <v>2000</v>
          </cell>
          <cell r="H1360" t="str">
            <v>Bộ dự toán</v>
          </cell>
          <cell r="I1360" t="str">
            <v/>
          </cell>
        </row>
        <row r="1361">
          <cell r="A1361" t="str">
            <v>G-23KP</v>
          </cell>
          <cell r="C1361" t="str">
            <v>Bộ thanh giằng trụ Pi tim 1700: G-23KP</v>
          </cell>
          <cell r="D1361" t="str">
            <v>Bộ</v>
          </cell>
          <cell r="F1361">
            <v>2000</v>
          </cell>
          <cell r="H1361" t="str">
            <v>Bộ dự toán</v>
          </cell>
          <cell r="I1361" t="str">
            <v/>
          </cell>
        </row>
        <row r="1362">
          <cell r="A1362" t="str">
            <v>G-720</v>
          </cell>
          <cell r="C1362" t="str">
            <v>Bộ thanh giằng trụ Pi tim 500: G-720</v>
          </cell>
          <cell r="D1362" t="str">
            <v>Bộ</v>
          </cell>
          <cell r="F1362">
            <v>2000</v>
          </cell>
          <cell r="H1362" t="str">
            <v>Bộ dự toán</v>
          </cell>
          <cell r="I1362" t="str">
            <v/>
          </cell>
        </row>
        <row r="1363">
          <cell r="A1363" t="str">
            <v>CODE th-Þ240</v>
          </cell>
          <cell r="C1363" t="str">
            <v>Bộ CODE lắp néo trung hòa: CODE th-Þ240</v>
          </cell>
          <cell r="D1363" t="str">
            <v>Bộ</v>
          </cell>
          <cell r="F1363">
            <v>2000</v>
          </cell>
          <cell r="H1363" t="str">
            <v>Bộ dự toán</v>
          </cell>
          <cell r="I1363" t="str">
            <v/>
          </cell>
        </row>
        <row r="1364">
          <cell r="A1364" t="str">
            <v>CX-ht</v>
          </cell>
          <cell r="C1364" t="str">
            <v>Bộ chằng xuống đơn cho trụ hạ thế: CX.ht</v>
          </cell>
          <cell r="D1364" t="str">
            <v>Bộ</v>
          </cell>
          <cell r="F1364">
            <v>2000</v>
          </cell>
          <cell r="H1364" t="str">
            <v>Bộ dự toán</v>
          </cell>
          <cell r="I1364" t="str">
            <v/>
          </cell>
        </row>
        <row r="1365">
          <cell r="A1365" t="str">
            <v>T CL-ht</v>
          </cell>
          <cell r="C1365" t="str">
            <v>Tháo bộ chằng lệch đơn cho trụ hạ thế: CL.ht</v>
          </cell>
          <cell r="D1365" t="str">
            <v>Bộ</v>
          </cell>
          <cell r="F1365">
            <v>2000</v>
          </cell>
          <cell r="H1365" t="str">
            <v>Bộ dự toán</v>
          </cell>
          <cell r="I1365" t="str">
            <v/>
          </cell>
        </row>
        <row r="1366">
          <cell r="A1366" t="str">
            <v>CL-ht</v>
          </cell>
          <cell r="C1366" t="str">
            <v>Bộ chằng lệch đơn cho trụ hạ thế: CL.ht</v>
          </cell>
          <cell r="D1366" t="str">
            <v>Bộ</v>
          </cell>
          <cell r="F1366">
            <v>2000</v>
          </cell>
          <cell r="H1366" t="str">
            <v>Bộ dự toán</v>
          </cell>
          <cell r="I1366" t="str">
            <v/>
          </cell>
        </row>
        <row r="1367">
          <cell r="A1367" t="str">
            <v>CX10-B</v>
          </cell>
          <cell r="C1367" t="str">
            <v>Bộ chằng xuống đơn cho trụ 10,5m: CX10-B</v>
          </cell>
          <cell r="D1367" t="str">
            <v>Bộ</v>
          </cell>
          <cell r="F1367">
            <v>2000</v>
          </cell>
          <cell r="H1367" t="str">
            <v>Bộ dự toán</v>
          </cell>
          <cell r="I1367" t="str">
            <v/>
          </cell>
        </row>
        <row r="1368">
          <cell r="A1368" t="str">
            <v>CL10-B</v>
          </cell>
          <cell r="C1368" t="str">
            <v>Bộ chằng lệch đơn cho trụ 10,5m: CL10-B</v>
          </cell>
          <cell r="D1368" t="str">
            <v>Bộ</v>
          </cell>
          <cell r="F1368">
            <v>2000</v>
          </cell>
          <cell r="H1368" t="str">
            <v>Bộ dự toán</v>
          </cell>
          <cell r="I1368" t="str">
            <v/>
          </cell>
        </row>
        <row r="1369">
          <cell r="A1369" t="str">
            <v>CXX10-B</v>
          </cell>
          <cell r="C1369" t="str">
            <v>Bộ chằng xuống kép cho trụ 10,5m: CXX10-B</v>
          </cell>
          <cell r="D1369" t="str">
            <v>Bộ</v>
          </cell>
          <cell r="F1369">
            <v>2000</v>
          </cell>
          <cell r="H1369" t="str">
            <v>Bộ dự toán</v>
          </cell>
          <cell r="I1369" t="str">
            <v/>
          </cell>
        </row>
        <row r="1370">
          <cell r="A1370" t="str">
            <v>T CX12-B</v>
          </cell>
          <cell r="C1370" t="str">
            <v>Tháo bộ chằng xuống đơn cho trụ 12m: CX12-B</v>
          </cell>
          <cell r="D1370" t="str">
            <v>Bộ</v>
          </cell>
          <cell r="F1370">
            <v>2000</v>
          </cell>
          <cell r="H1370" t="str">
            <v>Bộ dự toán</v>
          </cell>
          <cell r="I1370" t="str">
            <v/>
          </cell>
        </row>
        <row r="1371">
          <cell r="A1371" t="str">
            <v>CX12-B</v>
          </cell>
          <cell r="C1371" t="str">
            <v>Bộ chằng xuống đơn cho trụ 12m: CX12-B</v>
          </cell>
          <cell r="D1371" t="str">
            <v>Bộ</v>
          </cell>
          <cell r="F1371">
            <v>2000</v>
          </cell>
          <cell r="H1371" t="str">
            <v>Bộ dự toán</v>
          </cell>
          <cell r="I1371">
            <v>0</v>
          </cell>
        </row>
        <row r="1372">
          <cell r="A1372" t="str">
            <v>T CL12-B</v>
          </cell>
          <cell r="C1372" t="str">
            <v>Tháo bộ chằng lệch đơn cho trụ 12m: CL12-B</v>
          </cell>
          <cell r="D1372" t="str">
            <v>Bộ</v>
          </cell>
          <cell r="F1372">
            <v>2000</v>
          </cell>
          <cell r="H1372" t="str">
            <v>Bộ dự toán</v>
          </cell>
          <cell r="I1372" t="str">
            <v/>
          </cell>
        </row>
        <row r="1373">
          <cell r="A1373" t="str">
            <v>CL12-B</v>
          </cell>
          <cell r="C1373" t="str">
            <v>Bộ chằng lệch đơn cho trụ 12m: CL12-B</v>
          </cell>
          <cell r="D1373" t="str">
            <v>Bộ</v>
          </cell>
          <cell r="F1373">
            <v>2000</v>
          </cell>
          <cell r="H1373" t="str">
            <v>Bộ dự toán</v>
          </cell>
          <cell r="I1373">
            <v>0</v>
          </cell>
        </row>
        <row r="1374">
          <cell r="A1374" t="str">
            <v>CXX12-B</v>
          </cell>
          <cell r="C1374" t="str">
            <v>Bộ chằng xuống kép cho trụ 12m: CXX12-B</v>
          </cell>
          <cell r="D1374" t="str">
            <v>Bộ</v>
          </cell>
          <cell r="F1374">
            <v>2000</v>
          </cell>
          <cell r="H1374" t="str">
            <v>Bộ dự toán</v>
          </cell>
          <cell r="I1374" t="str">
            <v/>
          </cell>
        </row>
        <row r="1375">
          <cell r="A1375" t="str">
            <v>CX14-B</v>
          </cell>
          <cell r="C1375" t="str">
            <v>Bộ chằng xuống đơn cho trụ 14m: CX14-B</v>
          </cell>
          <cell r="D1375" t="str">
            <v>Bộ</v>
          </cell>
          <cell r="F1375">
            <v>2000</v>
          </cell>
          <cell r="H1375" t="str">
            <v>Bộ dự toán</v>
          </cell>
          <cell r="I1375">
            <v>0</v>
          </cell>
        </row>
        <row r="1376">
          <cell r="A1376" t="str">
            <v>CL14-B</v>
          </cell>
          <cell r="C1376" t="str">
            <v>Bộ chằng lệch đơn cho trụ 14m: CL14-B</v>
          </cell>
          <cell r="D1376" t="str">
            <v>Bộ</v>
          </cell>
          <cell r="F1376">
            <v>2000</v>
          </cell>
          <cell r="H1376" t="str">
            <v>Bộ dự toán</v>
          </cell>
          <cell r="I1376" t="str">
            <v/>
          </cell>
        </row>
        <row r="1377">
          <cell r="A1377" t="str">
            <v>CXX14-B</v>
          </cell>
          <cell r="C1377" t="str">
            <v>Bộ chằng xuống kép cho trụ 14m: CXX14-B</v>
          </cell>
          <cell r="D1377" t="str">
            <v>Bộ</v>
          </cell>
          <cell r="F1377">
            <v>2000</v>
          </cell>
          <cell r="H1377" t="str">
            <v>Bộ dự toán</v>
          </cell>
          <cell r="I1377">
            <v>0</v>
          </cell>
        </row>
        <row r="1378">
          <cell r="A1378" t="str">
            <v>CK-B</v>
          </cell>
          <cell r="C1378" t="str">
            <v>Bộ chằng vượt đơn: CK-B</v>
          </cell>
          <cell r="D1378" t="str">
            <v>Bộ</v>
          </cell>
          <cell r="F1378">
            <v>2000</v>
          </cell>
          <cell r="H1378" t="str">
            <v>Bộ dự toán</v>
          </cell>
          <cell r="I1378">
            <v>0</v>
          </cell>
        </row>
        <row r="1379">
          <cell r="A1379" t="str">
            <v>CKK-B</v>
          </cell>
          <cell r="C1379" t="str">
            <v>Bộ chằng vượt kép: CKK-B</v>
          </cell>
          <cell r="D1379" t="str">
            <v>Bộ</v>
          </cell>
          <cell r="F1379">
            <v>2000</v>
          </cell>
          <cell r="H1379" t="str">
            <v>Bộ dự toán</v>
          </cell>
          <cell r="I1379" t="str">
            <v/>
          </cell>
        </row>
        <row r="1380">
          <cell r="A1380" t="str">
            <v>CX10-C</v>
          </cell>
          <cell r="C1380" t="str">
            <v>Bộ chằng xuống đơn cho trụ 10,5m: CX10-C</v>
          </cell>
          <cell r="D1380" t="str">
            <v>Bộ</v>
          </cell>
          <cell r="F1380">
            <v>2000</v>
          </cell>
          <cell r="H1380" t="str">
            <v>Bộ dự toán</v>
          </cell>
          <cell r="I1380" t="str">
            <v/>
          </cell>
        </row>
        <row r="1381">
          <cell r="A1381" t="str">
            <v>CL10-C</v>
          </cell>
          <cell r="C1381" t="str">
            <v>Bộ chằng lệch đơn cho trụ 10,5m: CL10-C</v>
          </cell>
          <cell r="D1381" t="str">
            <v>Bộ</v>
          </cell>
          <cell r="F1381">
            <v>2000</v>
          </cell>
          <cell r="H1381" t="str">
            <v>Bộ dự toán</v>
          </cell>
          <cell r="I1381" t="str">
            <v/>
          </cell>
        </row>
        <row r="1382">
          <cell r="A1382" t="str">
            <v>CXX10-C</v>
          </cell>
          <cell r="C1382" t="str">
            <v>Bộ chằng xuống kép cho trụ 10,5m: CXX10-C</v>
          </cell>
          <cell r="D1382" t="str">
            <v>Bộ</v>
          </cell>
          <cell r="F1382">
            <v>2000</v>
          </cell>
          <cell r="H1382" t="str">
            <v>Bộ dự toán</v>
          </cell>
          <cell r="I1382" t="str">
            <v/>
          </cell>
        </row>
        <row r="1383">
          <cell r="A1383" t="str">
            <v>CX12-C</v>
          </cell>
          <cell r="C1383" t="str">
            <v>Bộ chằng xuống đơn cho trụ 12m: CX12-C</v>
          </cell>
          <cell r="D1383" t="str">
            <v>Bộ</v>
          </cell>
          <cell r="F1383">
            <v>2000</v>
          </cell>
          <cell r="H1383" t="str">
            <v>Bộ dự toán</v>
          </cell>
          <cell r="I1383" t="str">
            <v/>
          </cell>
        </row>
        <row r="1384">
          <cell r="A1384" t="str">
            <v>CL12-C</v>
          </cell>
          <cell r="C1384" t="str">
            <v>Bộ chằng lệch đơn cho trụ 12m: CL12-C</v>
          </cell>
          <cell r="D1384" t="str">
            <v>Bộ</v>
          </cell>
          <cell r="F1384">
            <v>2000</v>
          </cell>
          <cell r="H1384" t="str">
            <v>Bộ dự toán</v>
          </cell>
          <cell r="I1384" t="str">
            <v/>
          </cell>
        </row>
        <row r="1385">
          <cell r="A1385" t="str">
            <v>CXX12-C</v>
          </cell>
          <cell r="C1385" t="str">
            <v>Bộ chằng xuống kép cho trụ 12m: CXX12-C</v>
          </cell>
          <cell r="D1385" t="str">
            <v>Bộ</v>
          </cell>
          <cell r="F1385">
            <v>2000</v>
          </cell>
          <cell r="H1385" t="str">
            <v>Bộ dự toán</v>
          </cell>
          <cell r="I1385" t="str">
            <v/>
          </cell>
        </row>
        <row r="1386">
          <cell r="A1386" t="str">
            <v>CX14-C</v>
          </cell>
          <cell r="C1386" t="str">
            <v>Bộ chằng xuống đơn cho trụ 14m: CX14-C</v>
          </cell>
          <cell r="D1386" t="str">
            <v>Bộ</v>
          </cell>
          <cell r="F1386">
            <v>2000</v>
          </cell>
          <cell r="H1386" t="str">
            <v>Bộ dự toán</v>
          </cell>
          <cell r="I1386" t="str">
            <v/>
          </cell>
        </row>
        <row r="1387">
          <cell r="A1387" t="str">
            <v>CL14-C</v>
          </cell>
          <cell r="C1387" t="str">
            <v>Bộ chằng lệch đơn cho trụ 14m: CL14-C</v>
          </cell>
          <cell r="D1387" t="str">
            <v>Bộ</v>
          </cell>
          <cell r="F1387">
            <v>2000</v>
          </cell>
          <cell r="H1387" t="str">
            <v>Bộ dự toán</v>
          </cell>
          <cell r="I1387" t="str">
            <v/>
          </cell>
        </row>
        <row r="1388">
          <cell r="A1388" t="str">
            <v>CXX14-C</v>
          </cell>
          <cell r="C1388" t="str">
            <v>Bộ chằng xuống kép cho trụ 14m: CXX14-C</v>
          </cell>
          <cell r="D1388" t="str">
            <v>Bộ</v>
          </cell>
          <cell r="F1388">
            <v>2000</v>
          </cell>
          <cell r="H1388" t="str">
            <v>Bộ dự toán</v>
          </cell>
          <cell r="I1388" t="str">
            <v/>
          </cell>
        </row>
        <row r="1389">
          <cell r="A1389" t="str">
            <v>CX20-C</v>
          </cell>
          <cell r="C1389" t="str">
            <v>Bộ chằng xuống đơn cho trụ 20m: CX20-C</v>
          </cell>
          <cell r="D1389" t="str">
            <v>Bộ</v>
          </cell>
          <cell r="F1389">
            <v>2000</v>
          </cell>
          <cell r="H1389" t="str">
            <v>Bộ dự toán</v>
          </cell>
          <cell r="I1389" t="str">
            <v/>
          </cell>
        </row>
        <row r="1390">
          <cell r="A1390" t="str">
            <v>CK-C</v>
          </cell>
          <cell r="C1390" t="str">
            <v>Bộ chằng vượt đơn: CK-C</v>
          </cell>
          <cell r="D1390" t="str">
            <v>Bộ</v>
          </cell>
          <cell r="F1390">
            <v>2000</v>
          </cell>
          <cell r="H1390" t="str">
            <v>Bộ dự toán</v>
          </cell>
          <cell r="I1390" t="str">
            <v/>
          </cell>
        </row>
        <row r="1391">
          <cell r="A1391" t="str">
            <v>CKK-C</v>
          </cell>
          <cell r="C1391" t="str">
            <v>Bộ chằng vượt kép: CKK-C</v>
          </cell>
          <cell r="D1391" t="str">
            <v>Bộ</v>
          </cell>
          <cell r="F1391">
            <v>2000</v>
          </cell>
          <cell r="H1391" t="str">
            <v>Bộ dự toán</v>
          </cell>
          <cell r="I1391" t="str">
            <v/>
          </cell>
        </row>
        <row r="1392">
          <cell r="A1392" t="str">
            <v>NXX</v>
          </cell>
          <cell r="C1392" t="str">
            <v>Bộ móng neo xòe cho chằng xuống: NXX</v>
          </cell>
          <cell r="D1392" t="str">
            <v>Bộ</v>
          </cell>
          <cell r="F1392">
            <v>2000</v>
          </cell>
          <cell r="H1392" t="str">
            <v>Bộ dự toán</v>
          </cell>
          <cell r="I1392">
            <v>0</v>
          </cell>
        </row>
        <row r="1393">
          <cell r="A1393" t="str">
            <v>NXL</v>
          </cell>
          <cell r="C1393" t="str">
            <v>Bộ móng neo xòe cho chằng lệch: NXL</v>
          </cell>
          <cell r="D1393" t="str">
            <v>Bộ</v>
          </cell>
          <cell r="F1393">
            <v>2000</v>
          </cell>
          <cell r="H1393" t="str">
            <v>Bộ dự toán</v>
          </cell>
          <cell r="I1393" t="str">
            <v/>
          </cell>
        </row>
        <row r="1394">
          <cell r="A1394" t="str">
            <v xml:space="preserve">MNX12-2 </v>
          </cell>
          <cell r="C1394" t="str">
            <v>Bộ móng neo 1200x200 cho chằng xuống: MNX12-2</v>
          </cell>
          <cell r="D1394" t="str">
            <v>Bộ</v>
          </cell>
          <cell r="F1394">
            <v>2000</v>
          </cell>
          <cell r="H1394" t="str">
            <v>Bộ dự toán</v>
          </cell>
          <cell r="I1394" t="str">
            <v/>
          </cell>
        </row>
        <row r="1395">
          <cell r="A1395" t="str">
            <v>MNL12-2</v>
          </cell>
          <cell r="C1395" t="str">
            <v>Bộ móng neo 1200x200 cho chằng lệch: MNL12-2</v>
          </cell>
          <cell r="D1395" t="str">
            <v>Bộ</v>
          </cell>
          <cell r="F1395">
            <v>2000</v>
          </cell>
          <cell r="H1395" t="str">
            <v>Bộ dự toán</v>
          </cell>
          <cell r="I1395" t="str">
            <v/>
          </cell>
        </row>
        <row r="1396">
          <cell r="A1396" t="str">
            <v xml:space="preserve">MNX12-4 </v>
          </cell>
          <cell r="C1396" t="str">
            <v>Bộ móng neo 1200x400 cho chằng xuống: MNX12-4</v>
          </cell>
          <cell r="D1396" t="str">
            <v>Bộ</v>
          </cell>
          <cell r="F1396">
            <v>2000</v>
          </cell>
          <cell r="H1396" t="str">
            <v>Bộ dự toán</v>
          </cell>
          <cell r="I1396" t="str">
            <v/>
          </cell>
        </row>
        <row r="1397">
          <cell r="A1397" t="str">
            <v xml:space="preserve">MNL12-4 </v>
          </cell>
          <cell r="C1397" t="str">
            <v>Bộ móng neo 1200x400 cho chằng lệch: MNL12-4</v>
          </cell>
          <cell r="D1397" t="str">
            <v>Bộ</v>
          </cell>
          <cell r="F1397">
            <v>2000</v>
          </cell>
          <cell r="H1397" t="str">
            <v>Bộ dự toán</v>
          </cell>
          <cell r="I1397" t="str">
            <v/>
          </cell>
        </row>
        <row r="1398">
          <cell r="A1398" t="str">
            <v xml:space="preserve">MNX15-4 </v>
          </cell>
          <cell r="C1398" t="str">
            <v>Bộ móng neo 1500x400 cho chằng xuống: MNX15-4</v>
          </cell>
          <cell r="D1398" t="str">
            <v>Bộ</v>
          </cell>
          <cell r="F1398">
            <v>2000</v>
          </cell>
          <cell r="H1398" t="str">
            <v>Bộ dự toán</v>
          </cell>
          <cell r="I1398" t="str">
            <v/>
          </cell>
        </row>
        <row r="1399">
          <cell r="A1399" t="str">
            <v>MNL15-4</v>
          </cell>
          <cell r="C1399" t="str">
            <v>Bộ móng neo 1500x400 cho chằng lệch: MNL15-4</v>
          </cell>
          <cell r="D1399" t="str">
            <v>Bộ</v>
          </cell>
          <cell r="F1399">
            <v>2000</v>
          </cell>
          <cell r="H1399" t="str">
            <v>Bộ dự toán</v>
          </cell>
          <cell r="I1399" t="str">
            <v/>
          </cell>
        </row>
        <row r="1400">
          <cell r="A1400" t="str">
            <v xml:space="preserve">MNX15-6 </v>
          </cell>
          <cell r="C1400" t="str">
            <v>Bộ móng neo 1500x600 cho chằng xuống: MNX15-6</v>
          </cell>
          <cell r="D1400" t="str">
            <v>Bộ</v>
          </cell>
          <cell r="F1400">
            <v>2000</v>
          </cell>
          <cell r="H1400" t="str">
            <v>Bộ dự toán</v>
          </cell>
          <cell r="I1400" t="str">
            <v/>
          </cell>
        </row>
        <row r="1401">
          <cell r="A1401" t="str">
            <v xml:space="preserve">MNL15-6 </v>
          </cell>
          <cell r="C1401" t="str">
            <v>Bộ móng neo 1500x600 cho chằng lệch: MNL15-6</v>
          </cell>
          <cell r="D1401" t="str">
            <v>Bộ</v>
          </cell>
          <cell r="F1401">
            <v>2000</v>
          </cell>
          <cell r="H1401" t="str">
            <v>Bộ dự toán</v>
          </cell>
          <cell r="I1401" t="str">
            <v/>
          </cell>
        </row>
        <row r="1402">
          <cell r="A1402" t="str">
            <v>DDTT3P-ct</v>
          </cell>
          <cell r="C1402" t="str">
            <v>Phần trung thế cải tạo</v>
          </cell>
          <cell r="D1402" t="str">
            <v>Tbộ</v>
          </cell>
          <cell r="F1402">
            <v>2000</v>
          </cell>
          <cell r="H1402" t="str">
            <v>Bộ dự toán</v>
          </cell>
          <cell r="I1402" t="str">
            <v/>
          </cell>
        </row>
        <row r="1403">
          <cell r="A1403" t="str">
            <v>DDTT3P2m-m</v>
          </cell>
          <cell r="C1403" t="str">
            <v>Phân trung thế 3 pha XD mới 2 mạch</v>
          </cell>
          <cell r="D1403" t="str">
            <v>Tbộ</v>
          </cell>
          <cell r="F1403">
            <v>2000</v>
          </cell>
          <cell r="H1403" t="str">
            <v>Bộ dự toán</v>
          </cell>
          <cell r="I1403" t="str">
            <v/>
          </cell>
        </row>
        <row r="1404">
          <cell r="A1404" t="str">
            <v>DDTT3P1m-m</v>
          </cell>
          <cell r="C1404" t="str">
            <v>Phần trung thế 3 pha xây dựng mới</v>
          </cell>
          <cell r="D1404" t="str">
            <v>Tbộ</v>
          </cell>
          <cell r="F1404">
            <v>2000</v>
          </cell>
          <cell r="H1404" t="str">
            <v>Bộ dự toán</v>
          </cell>
          <cell r="I1404" t="str">
            <v/>
          </cell>
        </row>
        <row r="1405">
          <cell r="A1405" t="str">
            <v>DDTT1P-m</v>
          </cell>
          <cell r="C1405" t="str">
            <v>Phân trung thế 1 pha XD mới</v>
          </cell>
          <cell r="D1405" t="str">
            <v>Tbộ</v>
          </cell>
          <cell r="F1405">
            <v>2000</v>
          </cell>
          <cell r="H1405" t="str">
            <v>Bộ dự toán</v>
          </cell>
          <cell r="I1405" t="str">
            <v/>
          </cell>
        </row>
        <row r="1406">
          <cell r="A1406" t="str">
            <v>DDHTDL</v>
          </cell>
          <cell r="C1406" t="str">
            <v>Phần hạ thế độc lập xây dựng mới</v>
          </cell>
          <cell r="D1406" t="str">
            <v>Tbộ</v>
          </cell>
          <cell r="F1406">
            <v>2000</v>
          </cell>
          <cell r="H1406" t="str">
            <v>Bộ dự toán</v>
          </cell>
          <cell r="I1406" t="str">
            <v/>
          </cell>
        </row>
        <row r="1407">
          <cell r="A1407" t="str">
            <v>DDHTHH</v>
          </cell>
          <cell r="C1407" t="str">
            <v>Phần hạ thế cải tạo</v>
          </cell>
          <cell r="D1407" t="str">
            <v>Tbộ</v>
          </cell>
          <cell r="F1407">
            <v>2000</v>
          </cell>
          <cell r="H1407" t="str">
            <v>Bộ dự toán</v>
          </cell>
          <cell r="I1407" t="str">
            <v/>
          </cell>
        </row>
        <row r="1408">
          <cell r="A1408" t="str">
            <v>HTCS</v>
          </cell>
          <cell r="C1408" t="str">
            <v>Phần hạ thế chiếu sáng</v>
          </cell>
          <cell r="D1408" t="str">
            <v>Tbộ</v>
          </cell>
          <cell r="F1408">
            <v>2000</v>
          </cell>
          <cell r="H1408" t="str">
            <v>Bộ dự toán</v>
          </cell>
          <cell r="I1408" t="str">
            <v/>
          </cell>
        </row>
        <row r="1409">
          <cell r="A1409" t="str">
            <v>Hotline</v>
          </cell>
          <cell r="C1409" t="str">
            <v>Phần đấu nối HOTLINE</v>
          </cell>
          <cell r="F1409">
            <v>2000</v>
          </cell>
          <cell r="H1409" t="str">
            <v>Bộ dự toán</v>
          </cell>
          <cell r="I1409" t="str">
            <v/>
          </cell>
        </row>
        <row r="1410">
          <cell r="A1410" t="str">
            <v>TBDD3pct</v>
          </cell>
          <cell r="C1410" t="str">
            <v>Phần thiết bị đường dây 3 pha cải tạo</v>
          </cell>
          <cell r="F1410">
            <v>2000</v>
          </cell>
          <cell r="H1410" t="str">
            <v>Bộ dự toán</v>
          </cell>
          <cell r="I1410" t="str">
            <v/>
          </cell>
        </row>
        <row r="1411">
          <cell r="A1411" t="str">
            <v>TBDD3p2m</v>
          </cell>
          <cell r="C1411" t="str">
            <v>Phần thiết bị đường dây 3 pha XDM 2 mạch</v>
          </cell>
          <cell r="F1411">
            <v>2000</v>
          </cell>
          <cell r="H1411" t="str">
            <v>Bộ dự toán</v>
          </cell>
          <cell r="I1411" t="str">
            <v/>
          </cell>
        </row>
        <row r="1412">
          <cell r="A1412" t="str">
            <v>TBDD3p1m</v>
          </cell>
          <cell r="C1412" t="str">
            <v>Phần thiết bị đường dây 3 pha 1 mạch</v>
          </cell>
          <cell r="F1412">
            <v>2000</v>
          </cell>
          <cell r="H1412" t="str">
            <v>Bộ dự toán</v>
          </cell>
          <cell r="I1412">
            <v>0</v>
          </cell>
        </row>
        <row r="1413">
          <cell r="A1413" t="str">
            <v>TĐĐ</v>
          </cell>
          <cell r="C1413" t="str">
            <v>Phần vật liệu trụ đo đếm</v>
          </cell>
          <cell r="F1413">
            <v>2000</v>
          </cell>
          <cell r="H1413" t="str">
            <v>Bộ dự toán</v>
          </cell>
          <cell r="I1413" t="str">
            <v/>
          </cell>
        </row>
        <row r="1414">
          <cell r="A1414" t="str">
            <v>TBDD1p</v>
          </cell>
          <cell r="C1414" t="str">
            <v>Phần thiết bị đường dây trung thế 1 pha XDM</v>
          </cell>
          <cell r="F1414">
            <v>2000</v>
          </cell>
          <cell r="H1414" t="str">
            <v>Bộ dự toán</v>
          </cell>
          <cell r="I1414" t="str">
            <v/>
          </cell>
        </row>
        <row r="1415">
          <cell r="A1415" t="str">
            <v>TBHT</v>
          </cell>
          <cell r="C1415" t="str">
            <v xml:space="preserve">Phần thiết bị đường dây hạ thế </v>
          </cell>
          <cell r="F1415">
            <v>2000</v>
          </cell>
          <cell r="H1415" t="str">
            <v>Bộ dự toán</v>
          </cell>
          <cell r="I1415" t="str">
            <v/>
          </cell>
        </row>
        <row r="1416">
          <cell r="A1416" t="str">
            <v>BBVS</v>
          </cell>
          <cell r="C1416" t="str">
            <v>Phần biển báo vượt sông</v>
          </cell>
          <cell r="F1416">
            <v>2000</v>
          </cell>
          <cell r="H1416" t="str">
            <v>Bộ dự toán</v>
          </cell>
          <cell r="I1416" t="str">
            <v/>
          </cell>
        </row>
        <row r="1417">
          <cell r="A1417" t="str">
            <v>CBH9</v>
          </cell>
          <cell r="C1417" t="str">
            <v>Cột báo hiệu cao 9m</v>
          </cell>
          <cell r="D1417" t="str">
            <v>Cột</v>
          </cell>
          <cell r="F1417">
            <v>2000</v>
          </cell>
          <cell r="H1417" t="str">
            <v>Bộ dự toán</v>
          </cell>
          <cell r="I1417" t="str">
            <v/>
          </cell>
        </row>
        <row r="1418">
          <cell r="A1418" t="str">
            <v>BBH1212</v>
          </cell>
          <cell r="C1418" t="str">
            <v>Biển báo hiệu 1.2mx1.2m</v>
          </cell>
          <cell r="D1418" t="str">
            <v>Biển</v>
          </cell>
          <cell r="F1418">
            <v>2000</v>
          </cell>
          <cell r="H1418" t="str">
            <v>Bộ dự toán</v>
          </cell>
          <cell r="I1418" t="str">
            <v/>
          </cell>
        </row>
        <row r="1419">
          <cell r="A1419" t="str">
            <v>MCBH1212</v>
          </cell>
          <cell r="C1419" t="str">
            <v>Móng cột báo hiệu 1.2mx1.2m</v>
          </cell>
          <cell r="D1419" t="str">
            <v>Móng</v>
          </cell>
          <cell r="F1419">
            <v>2000</v>
          </cell>
          <cell r="H1419" t="str">
            <v>Bộ dự toán</v>
          </cell>
          <cell r="I1419" t="str">
            <v/>
          </cell>
        </row>
        <row r="1420">
          <cell r="A1420" t="str">
            <v>Đth-U</v>
          </cell>
          <cell r="C1420" t="str">
            <v>Bộ Uclevis đỡ dây trung hòa: Đth-U</v>
          </cell>
          <cell r="D1420" t="str">
            <v>bộ</v>
          </cell>
          <cell r="F1420">
            <v>2000</v>
          </cell>
          <cell r="H1420" t="str">
            <v>Bộ dự toán</v>
          </cell>
          <cell r="I1420">
            <v>0</v>
          </cell>
        </row>
        <row r="1421">
          <cell r="A1421" t="str">
            <v>Nth-U</v>
          </cell>
          <cell r="C1421" t="str">
            <v>Bộ Uclevis néo dây trung hòa vào trụ: Nth-U</v>
          </cell>
          <cell r="D1421" t="str">
            <v>bộ</v>
          </cell>
          <cell r="F1421">
            <v>2000</v>
          </cell>
          <cell r="H1421" t="str">
            <v>Bộ dự toán</v>
          </cell>
          <cell r="I1421" t="str">
            <v/>
          </cell>
        </row>
        <row r="1422">
          <cell r="A1422" t="str">
            <v>Nth-T</v>
          </cell>
          <cell r="C1422" t="str">
            <v>Bộ khóa néo dây trung hòa vào trụ: Nth-T</v>
          </cell>
          <cell r="D1422" t="str">
            <v>bộ</v>
          </cell>
          <cell r="F1422">
            <v>2000</v>
          </cell>
          <cell r="H1422" t="str">
            <v>Bộ dự toán</v>
          </cell>
          <cell r="I1422">
            <v>0</v>
          </cell>
        </row>
        <row r="1423">
          <cell r="A1423" t="str">
            <v>Nth-X</v>
          </cell>
          <cell r="C1423" t="str">
            <v>Bộ khóa néo dây trung hòa vào xà: Nth-X</v>
          </cell>
          <cell r="D1423" t="str">
            <v>bộ</v>
          </cell>
          <cell r="F1423">
            <v>2000</v>
          </cell>
          <cell r="H1423" t="str">
            <v>Bộ dự toán</v>
          </cell>
          <cell r="I1423" t="str">
            <v/>
          </cell>
        </row>
        <row r="1424">
          <cell r="A1424" t="str">
            <v>SĐU</v>
          </cell>
          <cell r="C1424" t="str">
            <v>Bộ cách điện đứng+ty sứ : SĐU</v>
          </cell>
          <cell r="D1424" t="str">
            <v>bộ</v>
          </cell>
          <cell r="F1424">
            <v>2000</v>
          </cell>
          <cell r="H1424" t="str">
            <v>Bộ dự toán</v>
          </cell>
          <cell r="I1424">
            <v>0</v>
          </cell>
        </row>
        <row r="1425">
          <cell r="A1425" t="str">
            <v>SĐI</v>
          </cell>
          <cell r="C1425" t="str">
            <v>Bộ cách điện đỉnh+ty sứ đơn : SĐI</v>
          </cell>
          <cell r="D1425" t="str">
            <v>bộ</v>
          </cell>
          <cell r="F1425">
            <v>2000</v>
          </cell>
          <cell r="H1425" t="str">
            <v>Bộ dự toán</v>
          </cell>
          <cell r="I1425" t="str">
            <v/>
          </cell>
        </row>
        <row r="1426">
          <cell r="A1426" t="str">
            <v>SĐG</v>
          </cell>
          <cell r="C1426" t="str">
            <v>Bộ cách điện đỉnh góc + ty sứ đơn : SĐG</v>
          </cell>
          <cell r="D1426" t="str">
            <v>bộ</v>
          </cell>
          <cell r="F1426">
            <v>2000</v>
          </cell>
          <cell r="H1426" t="str">
            <v>Bộ dự toán</v>
          </cell>
          <cell r="I1426" t="str">
            <v/>
          </cell>
        </row>
        <row r="1427">
          <cell r="A1427" t="str">
            <v>CĐT 2BAT-T</v>
          </cell>
          <cell r="C1427" t="str">
            <v>Chuỗi sứ treo 2bát 25kV lắp vào trụ : CĐT 2BAT-T</v>
          </cell>
          <cell r="D1427" t="str">
            <v>bộ</v>
          </cell>
          <cell r="F1427">
            <v>2000</v>
          </cell>
          <cell r="H1427" t="str">
            <v>Bộ dự toán</v>
          </cell>
          <cell r="I1427" t="str">
            <v/>
          </cell>
        </row>
        <row r="1428">
          <cell r="A1428" t="str">
            <v>CĐT 2BAT-X</v>
          </cell>
          <cell r="C1428" t="str">
            <v>Chuỗi sứ treo 2bát 24kV lắp vào xà : CĐT 2BAT-X</v>
          </cell>
          <cell r="D1428" t="str">
            <v>bộ</v>
          </cell>
          <cell r="F1428">
            <v>2000</v>
          </cell>
          <cell r="H1428" t="str">
            <v>Bộ dự toán</v>
          </cell>
          <cell r="I1428" t="str">
            <v/>
          </cell>
        </row>
        <row r="1429">
          <cell r="A1429" t="str">
            <v>CĐT ply-X</v>
          </cell>
          <cell r="C1429" t="str">
            <v>Chuỗi sứ treo Polymer 25kV lắp vào xà : CĐT ply-X</v>
          </cell>
          <cell r="D1429" t="str">
            <v>bộ</v>
          </cell>
          <cell r="F1429">
            <v>2000</v>
          </cell>
          <cell r="H1429" t="str">
            <v>Bộ dự toán</v>
          </cell>
          <cell r="I1429" t="str">
            <v/>
          </cell>
        </row>
        <row r="1430">
          <cell r="A1430" t="str">
            <v>CĐT pty-X</v>
          </cell>
          <cell r="C1430" t="str">
            <v>Chuỗi sứ treo Polymer 25kV lắp vào xà : CĐT 2BAT-X</v>
          </cell>
          <cell r="D1430" t="str">
            <v>bộ</v>
          </cell>
          <cell r="F1430">
            <v>2000</v>
          </cell>
          <cell r="H1430" t="str">
            <v>Bộ dự toán</v>
          </cell>
          <cell r="I1430" t="str">
            <v/>
          </cell>
        </row>
        <row r="1431">
          <cell r="A1431" t="str">
            <v>Đth-U-g</v>
          </cell>
          <cell r="C1431" t="str">
            <v>Bộ Uclevis đỡ dây trung hòa trụ ghép: Đth-U-g (trụ ghép)</v>
          </cell>
          <cell r="D1431" t="str">
            <v>bộ</v>
          </cell>
          <cell r="F1431">
            <v>2000</v>
          </cell>
          <cell r="H1431" t="str">
            <v>Bộ dự toán</v>
          </cell>
          <cell r="I1431" t="str">
            <v/>
          </cell>
        </row>
        <row r="1432">
          <cell r="A1432" t="str">
            <v>Đth-X</v>
          </cell>
          <cell r="C1432" t="str">
            <v>Bộ Uclevis đỡ dây trung hòa vào xà: Đth-X</v>
          </cell>
          <cell r="D1432" t="str">
            <v>bộ</v>
          </cell>
          <cell r="F1432">
            <v>2000</v>
          </cell>
          <cell r="H1432" t="str">
            <v>Bộ dự toán</v>
          </cell>
          <cell r="I1432" t="str">
            <v/>
          </cell>
        </row>
        <row r="1433">
          <cell r="A1433" t="str">
            <v>Nth-T-g</v>
          </cell>
          <cell r="C1433" t="str">
            <v>Bộ khóa néo dây trung hòa vào trụ: Nth-T-g</v>
          </cell>
          <cell r="D1433" t="str">
            <v>bộ</v>
          </cell>
          <cell r="F1433">
            <v>2000</v>
          </cell>
          <cell r="H1433" t="str">
            <v>Bộ dự toán</v>
          </cell>
          <cell r="I1433" t="str">
            <v/>
          </cell>
        </row>
        <row r="1434">
          <cell r="A1434" t="str">
            <v>CĐTply-X</v>
          </cell>
          <cell r="C1434" t="str">
            <v>Chuỗi sứ treo Polymer 25kV lắp vào xà : CĐT ply-X</v>
          </cell>
          <cell r="D1434" t="str">
            <v>bộ</v>
          </cell>
          <cell r="F1434">
            <v>2000</v>
          </cell>
          <cell r="H1434" t="str">
            <v>Bộ dự toán</v>
          </cell>
          <cell r="I1434">
            <v>0</v>
          </cell>
        </row>
        <row r="1435">
          <cell r="A1435" t="str">
            <v>CĐTply-T</v>
          </cell>
          <cell r="C1435" t="str">
            <v>Chuỗi sứ treo Polymer 25kV lắp vào trụ: CĐT ply-T</v>
          </cell>
          <cell r="D1435" t="str">
            <v>bộ</v>
          </cell>
          <cell r="F1435">
            <v>2000</v>
          </cell>
          <cell r="H1435" t="str">
            <v>Bộ dự toán</v>
          </cell>
          <cell r="I1435" t="str">
            <v/>
          </cell>
        </row>
        <row r="1440">
          <cell r="A1440" t="str">
            <v>MDD3DC</v>
          </cell>
          <cell r="C1440" t="str">
            <v>Đo đất móng cột, trụ, hố kiểm tra rộng &gt;3m, su ≤2m, đất cấp 3 bằng thủ công (p dụng cho móng đ cản)</v>
          </cell>
          <cell r="D1440" t="str">
            <v>m3</v>
          </cell>
          <cell r="F1440">
            <v>2000</v>
          </cell>
          <cell r="H1440">
            <v>0.87</v>
          </cell>
        </row>
        <row r="1441">
          <cell r="A1441" t="str">
            <v>GO-CH</v>
          </cell>
          <cell r="C1441" t="str">
            <v>Gỗ chống</v>
          </cell>
          <cell r="D1441" t="str">
            <v>m3</v>
          </cell>
          <cell r="F1441">
            <v>1999</v>
          </cell>
          <cell r="H1441">
            <v>1.5100000000000001E-2</v>
          </cell>
        </row>
        <row r="1442">
          <cell r="A1442" t="str">
            <v>GO-DN</v>
          </cell>
          <cell r="C1442" t="str">
            <v>Gỗ đà nẹp</v>
          </cell>
          <cell r="D1442" t="str">
            <v>m3</v>
          </cell>
          <cell r="F1442">
            <v>1999</v>
          </cell>
          <cell r="H1442">
            <v>9.4999999999999998E-3</v>
          </cell>
        </row>
        <row r="1443">
          <cell r="A1443" t="str">
            <v>GO-V</v>
          </cell>
          <cell r="C1443" t="str">
            <v>Gỗ ván (cả nẹp)</v>
          </cell>
          <cell r="D1443" t="str">
            <v>m3</v>
          </cell>
          <cell r="F1443">
            <v>1999</v>
          </cell>
          <cell r="H1443">
            <v>3.56E-2</v>
          </cell>
        </row>
        <row r="1444">
          <cell r="A1444" t="str">
            <v>MDD3R1</v>
          </cell>
          <cell r="C1444" t="str">
            <v>Đo đất mĩng cột, trụ, hố kiểm tra rộng &gt;1m, su &gt;1m, đất cấp 3 bằng thủ cơng</v>
          </cell>
          <cell r="D1444" t="str">
            <v>m3</v>
          </cell>
          <cell r="F1444">
            <v>2000</v>
          </cell>
          <cell r="H1444">
            <v>1.93</v>
          </cell>
        </row>
        <row r="1445">
          <cell r="A1445" t="str">
            <v>B16750V</v>
          </cell>
          <cell r="C1445" t="str">
            <v>Boulon 16x750VRS+ 4 long đền vuông D18-50x50x3/Zn</v>
          </cell>
          <cell r="D1445" t="str">
            <v>bộ</v>
          </cell>
          <cell r="F1445">
            <v>50</v>
          </cell>
          <cell r="H1445">
            <v>1</v>
          </cell>
        </row>
        <row r="1446">
          <cell r="A1446" t="str">
            <v>LVANK</v>
          </cell>
          <cell r="C1446" t="str">
            <v>Ván khuôn gỗ móng - móng vuông, chữ nhật</v>
          </cell>
          <cell r="D1446" t="str">
            <v>100m2</v>
          </cell>
          <cell r="F1446">
            <v>997</v>
          </cell>
          <cell r="H1446">
            <v>4.4999999999999998E-2</v>
          </cell>
        </row>
        <row r="1447">
          <cell r="A1447" t="str">
            <v>T12540</v>
          </cell>
          <cell r="C1447" t="str">
            <v>Trụ BTLT 12m F540 dự ứng lực</v>
          </cell>
          <cell r="D1447" t="str">
            <v>trụ</v>
          </cell>
          <cell r="F1447">
            <v>2</v>
          </cell>
          <cell r="H1447">
            <v>1</v>
          </cell>
        </row>
        <row r="1448">
          <cell r="A1448" t="str">
            <v>d22</v>
          </cell>
          <cell r="C1448" t="str">
            <v>Đà Sắt góc L75 x75 x8 dài 2,2m (4 ốp)</v>
          </cell>
          <cell r="D1448" t="str">
            <v>thanh</v>
          </cell>
          <cell r="F1448">
            <v>50</v>
          </cell>
          <cell r="H1448">
            <v>2</v>
          </cell>
        </row>
        <row r="1449">
          <cell r="A1449" t="str">
            <v>t81</v>
          </cell>
          <cell r="C1449" t="str">
            <v>Thanh chống đà sắt góc L50x50x5 dài 0,81m</v>
          </cell>
          <cell r="D1449" t="str">
            <v>thanh</v>
          </cell>
          <cell r="F1449">
            <v>50</v>
          </cell>
          <cell r="H1449">
            <v>4</v>
          </cell>
        </row>
        <row r="1450">
          <cell r="A1450" t="str">
            <v>d200</v>
          </cell>
          <cell r="C1450" t="str">
            <v>Đà Sắt góc L75 x75 x8 dài 2m (3 ốp)</v>
          </cell>
          <cell r="D1450" t="str">
            <v>thanh</v>
          </cell>
          <cell r="F1450">
            <v>50</v>
          </cell>
          <cell r="H1450">
            <v>1</v>
          </cell>
        </row>
        <row r="1451">
          <cell r="A1451" t="str">
            <v>t115</v>
          </cell>
          <cell r="C1451" t="str">
            <v>Thanh chống đà sắt góc L50x50x5 dài 1,15m</v>
          </cell>
          <cell r="D1451" t="str">
            <v>thanh</v>
          </cell>
          <cell r="F1451">
            <v>50</v>
          </cell>
          <cell r="H1451">
            <v>1</v>
          </cell>
        </row>
        <row r="1452">
          <cell r="A1452" t="str">
            <v>XT2</v>
          </cell>
          <cell r="C1452" t="str">
            <v>Xà đỡ thẳng lệch 3 pha 2m - 1 mạch</v>
          </cell>
          <cell r="D1452" t="str">
            <v>bộ</v>
          </cell>
          <cell r="F1452">
            <v>2000</v>
          </cell>
          <cell r="H1452">
            <v>1</v>
          </cell>
        </row>
        <row r="1453">
          <cell r="A1453" t="str">
            <v>XTK2</v>
          </cell>
          <cell r="C1453" t="str">
            <v>Xà đỡ lệch góc 3 pha 2m - 1 mạch</v>
          </cell>
          <cell r="D1453" t="str">
            <v>bộ</v>
          </cell>
          <cell r="F1453">
            <v>2000</v>
          </cell>
          <cell r="H1453">
            <v>1</v>
          </cell>
        </row>
        <row r="1454">
          <cell r="A1454" t="str">
            <v>MANG4</v>
          </cell>
          <cell r="C1454" t="str">
            <v>Máng che dây chằng dày 0,4x2000</v>
          </cell>
          <cell r="D1454" t="str">
            <v>cái</v>
          </cell>
          <cell r="F1454">
            <v>50</v>
          </cell>
          <cell r="H1454">
            <v>1</v>
          </cell>
        </row>
        <row r="1455">
          <cell r="A1455" t="str">
            <v>ACX50</v>
          </cell>
          <cell r="C1455" t="str">
            <v>Cáp nhôm lõi thép bọc 24KV AC/XLPE50 mm2</v>
          </cell>
          <cell r="D1455" t="str">
            <v>mét</v>
          </cell>
          <cell r="F1455">
            <v>50</v>
          </cell>
          <cell r="H1455">
            <v>162</v>
          </cell>
        </row>
        <row r="1456">
          <cell r="A1456" t="str">
            <v>GNIU 185</v>
          </cell>
          <cell r="C1456" t="str">
            <v>Giáp níu dừng dây bọc 185 + yếm móng U + Mắt nối yếm</v>
          </cell>
          <cell r="D1456" t="str">
            <v>cái</v>
          </cell>
          <cell r="F1456">
            <v>50</v>
          </cell>
          <cell r="H1456">
            <v>96</v>
          </cell>
        </row>
        <row r="1457">
          <cell r="A1457" t="str">
            <v>GNIU50</v>
          </cell>
          <cell r="C1457" t="str">
            <v>Giáp níu dừng dây bọc 50mm2 + yếm móng U + Mắt nối yếm</v>
          </cell>
          <cell r="D1457" t="str">
            <v>cái</v>
          </cell>
          <cell r="F1457">
            <v>50</v>
          </cell>
          <cell r="H1457">
            <v>19</v>
          </cell>
        </row>
        <row r="1458">
          <cell r="A1458" t="str">
            <v>ke279</v>
          </cell>
          <cell r="C1458" t="str">
            <v>Kẹp ép WR 279</v>
          </cell>
          <cell r="D1458" t="str">
            <v>cái</v>
          </cell>
          <cell r="F1458">
            <v>50</v>
          </cell>
          <cell r="H1458">
            <v>10</v>
          </cell>
        </row>
        <row r="1459">
          <cell r="A1459" t="str">
            <v>ke419</v>
          </cell>
          <cell r="C1459" t="str">
            <v>Kẹp ép WR 419</v>
          </cell>
          <cell r="D1459" t="str">
            <v>cái</v>
          </cell>
          <cell r="F1459">
            <v>50</v>
          </cell>
          <cell r="H1459">
            <v>70</v>
          </cell>
        </row>
        <row r="1460">
          <cell r="A1460" t="str">
            <v>ke929</v>
          </cell>
          <cell r="C1460" t="str">
            <v>Kẹp ép WR 929</v>
          </cell>
          <cell r="D1460" t="str">
            <v>cái</v>
          </cell>
          <cell r="F1460">
            <v>50</v>
          </cell>
          <cell r="H1460">
            <v>100</v>
          </cell>
        </row>
        <row r="1461">
          <cell r="A1461" t="str">
            <v>OCN</v>
          </cell>
          <cell r="C1461" t="str">
            <v>Ong co nhiệt cách điện 24kV D60</v>
          </cell>
          <cell r="D1461" t="str">
            <v>m</v>
          </cell>
          <cell r="F1461">
            <v>50</v>
          </cell>
          <cell r="H1461">
            <v>15</v>
          </cell>
        </row>
        <row r="1462">
          <cell r="A1462" t="str">
            <v>chupU</v>
          </cell>
          <cell r="C1462" t="str">
            <v>Chụp kẹp Uquai</v>
          </cell>
          <cell r="D1462" t="str">
            <v>bộ</v>
          </cell>
          <cell r="F1462">
            <v>50</v>
          </cell>
          <cell r="H1462">
            <v>56</v>
          </cell>
        </row>
        <row r="1463">
          <cell r="A1463" t="str">
            <v>KDIN</v>
          </cell>
          <cell r="C1463" t="str">
            <v>Dây đai + khóa đai Inoc</v>
          </cell>
          <cell r="D1463" t="str">
            <v>Bộ</v>
          </cell>
          <cell r="F1463">
            <v>50</v>
          </cell>
          <cell r="H1463">
            <v>74</v>
          </cell>
        </row>
        <row r="1464">
          <cell r="A1464" t="str">
            <v>Dbsttf</v>
          </cell>
          <cell r="C1464" t="str">
            <v>Dây buộc đầu sứ TTF (185-240mm2)</v>
          </cell>
          <cell r="D1464" t="str">
            <v>cái</v>
          </cell>
          <cell r="F1464">
            <v>50</v>
          </cell>
          <cell r="H1464">
            <v>543</v>
          </cell>
        </row>
        <row r="1465">
          <cell r="A1465" t="str">
            <v>Dbsssf</v>
          </cell>
          <cell r="C1465" t="str">
            <v>Dây buộc cổ sứ SSF (185-240mm2)</v>
          </cell>
          <cell r="D1465" t="str">
            <v>cái</v>
          </cell>
          <cell r="F1465">
            <v>50</v>
          </cell>
          <cell r="H1465">
            <v>48</v>
          </cell>
        </row>
        <row r="1466">
          <cell r="A1466" t="str">
            <v>LSDD</v>
          </cell>
          <cell r="C1466" t="str">
            <v>Lắp sứ đứng 24KV + ty</v>
          </cell>
          <cell r="D1466" t="str">
            <v>bộ</v>
          </cell>
          <cell r="F1466">
            <v>2000</v>
          </cell>
          <cell r="H1466">
            <v>591</v>
          </cell>
        </row>
        <row r="1467">
          <cell r="A1467" t="str">
            <v>BTLT 12 F540</v>
          </cell>
          <cell r="C1467" t="str">
            <v>Trụ bê tông ly tâm 12m</v>
          </cell>
          <cell r="D1467" t="str">
            <v>bộ</v>
          </cell>
          <cell r="F1467">
            <v>2000</v>
          </cell>
        </row>
        <row r="1468">
          <cell r="A1468" t="str">
            <v>TC920</v>
          </cell>
          <cell r="C1468" t="str">
            <v>Thanh chống đà 920</v>
          </cell>
          <cell r="D1468" t="str">
            <v>cái</v>
          </cell>
          <cell r="E1468" t="str">
            <v>TC</v>
          </cell>
          <cell r="F1468">
            <v>18</v>
          </cell>
          <cell r="G1468" t="str">
            <v>x</v>
          </cell>
          <cell r="H1468">
            <v>16.236000000000001</v>
          </cell>
        </row>
        <row r="1469">
          <cell r="A1469" t="str">
            <v>TC810</v>
          </cell>
          <cell r="C1469" t="str">
            <v>Thanh chống đà  810</v>
          </cell>
          <cell r="D1469" t="str">
            <v>cái</v>
          </cell>
          <cell r="E1469" t="str">
            <v>TC</v>
          </cell>
          <cell r="F1469">
            <v>18</v>
          </cell>
          <cell r="G1469" t="str">
            <v>x</v>
          </cell>
          <cell r="H1469">
            <v>16.236000000000001</v>
          </cell>
        </row>
        <row r="1470">
          <cell r="A1470" t="str">
            <v>TC1150</v>
          </cell>
          <cell r="C1470" t="str">
            <v>Thanh chống đà  1150</v>
          </cell>
          <cell r="D1470" t="str">
            <v>cái</v>
          </cell>
          <cell r="E1470" t="str">
            <v>TC</v>
          </cell>
          <cell r="F1470">
            <v>18</v>
          </cell>
          <cell r="G1470" t="str">
            <v>x</v>
          </cell>
          <cell r="H1470">
            <v>16.236000000000001</v>
          </cell>
        </row>
        <row r="1471">
          <cell r="A1471" t="str">
            <v>Xa1660</v>
          </cell>
          <cell r="C1471" t="str">
            <v>Đà 1,66m X-16Đ</v>
          </cell>
          <cell r="D1471" t="str">
            <v>Cái</v>
          </cell>
          <cell r="F1471">
            <v>17</v>
          </cell>
        </row>
        <row r="1472">
          <cell r="A1472" t="str">
            <v>xa2000</v>
          </cell>
          <cell r="C1472" t="str">
            <v>Đà 2m X-20Đ</v>
          </cell>
          <cell r="D1472" t="str">
            <v>Cái</v>
          </cell>
          <cell r="F1472">
            <v>17</v>
          </cell>
        </row>
        <row r="1473">
          <cell r="A1473" t="str">
            <v>xa2200</v>
          </cell>
          <cell r="C1473" t="str">
            <v>Đà 2,2m X-2,2Đ</v>
          </cell>
          <cell r="D1473" t="str">
            <v>Cái</v>
          </cell>
          <cell r="F1473">
            <v>17</v>
          </cell>
        </row>
        <row r="1474">
          <cell r="A1474" t="str">
            <v>com800</v>
          </cell>
          <cell r="C1474" t="str">
            <v>Đà composite 0,8m</v>
          </cell>
          <cell r="D1474" t="str">
            <v>cây</v>
          </cell>
          <cell r="F1474">
            <v>17</v>
          </cell>
        </row>
        <row r="1475">
          <cell r="A1475" t="str">
            <v>len</v>
          </cell>
          <cell r="C1475" t="str">
            <v>Lem yên ngựa</v>
          </cell>
          <cell r="D1475" t="str">
            <v>cái</v>
          </cell>
          <cell r="F1475">
            <v>50</v>
          </cell>
        </row>
        <row r="1476">
          <cell r="A1476" t="str">
            <v>Kep3U</v>
          </cell>
          <cell r="C1476" t="str">
            <v>Kẹo dừng 3 U</v>
          </cell>
          <cell r="D1476" t="str">
            <v>cái</v>
          </cell>
          <cell r="F1476">
            <v>50</v>
          </cell>
        </row>
        <row r="1477">
          <cell r="A1477" t="str">
            <v>tsd20</v>
          </cell>
          <cell r="C1477" t="str">
            <v>Ty sứ đứng D20</v>
          </cell>
          <cell r="D1477" t="str">
            <v>cái</v>
          </cell>
          <cell r="F1477">
            <v>50</v>
          </cell>
        </row>
        <row r="1478">
          <cell r="A1478" t="str">
            <v>STTT-2BAT</v>
          </cell>
          <cell r="C1478" t="str">
            <v>Chuỗi sứ treo thủy tinh 2 bát</v>
          </cell>
          <cell r="D1478" t="str">
            <v>Bộ</v>
          </cell>
          <cell r="F1478">
            <v>2000</v>
          </cell>
        </row>
        <row r="1479">
          <cell r="A1479" t="str">
            <v>cl1200</v>
          </cell>
          <cell r="C1479" t="str">
            <v>Bộ chống lệch 1,2m</v>
          </cell>
          <cell r="D1479" t="str">
            <v>bộ</v>
          </cell>
          <cell r="F1479">
            <v>19</v>
          </cell>
          <cell r="H1479" t="str">
            <v>Bộ dự toán</v>
          </cell>
        </row>
        <row r="1480">
          <cell r="A1480" t="str">
            <v>BMOC16200</v>
          </cell>
          <cell r="C1480" t="str">
            <v>Boulon móc 16x200</v>
          </cell>
          <cell r="D1480" t="str">
            <v>bộ</v>
          </cell>
          <cell r="E1480" t="str">
            <v>BM</v>
          </cell>
          <cell r="F1480">
            <v>50</v>
          </cell>
          <cell r="G1480" t="str">
            <v>x</v>
          </cell>
          <cell r="H1480">
            <v>0</v>
          </cell>
        </row>
        <row r="1481">
          <cell r="A1481" t="str">
            <v>X-com800</v>
          </cell>
          <cell r="C1481" t="str">
            <v>Bộ đà composite 0,8m</v>
          </cell>
          <cell r="D1481" t="str">
            <v>bộ</v>
          </cell>
          <cell r="F1481">
            <v>2000</v>
          </cell>
        </row>
        <row r="1482">
          <cell r="A1482" t="str">
            <v>GIP</v>
          </cell>
          <cell r="C1482" t="str">
            <v>Ghíp nối IPC</v>
          </cell>
          <cell r="D1482" t="str">
            <v>cái</v>
          </cell>
          <cell r="E1482" t="str">
            <v>GI</v>
          </cell>
          <cell r="F1482">
            <v>50</v>
          </cell>
          <cell r="G1482" t="str">
            <v>x</v>
          </cell>
          <cell r="H1482">
            <v>0</v>
          </cell>
        </row>
      </sheetData>
      <sheetData sheetId="2" refreshError="1"/>
      <sheetData sheetId="3" refreshError="1"/>
      <sheetData sheetId="4" refreshError="1"/>
      <sheetData sheetId="5">
        <row r="1">
          <cell r="B1" t="str">
            <v>PHỤ LỤC 01: BẢNG GIÁ HỢP ĐỒNG</v>
          </cell>
        </row>
        <row r="2">
          <cell r="B2" t="str">
            <v>Đính kèm Hợp đồng số: 09/2019/HĐ-ĐLXL ngày 10/06/2019</v>
          </cell>
        </row>
        <row r="3">
          <cell r="B3" t="str">
            <v>Gói thầu 02: Thi công xây lắp</v>
          </cell>
        </row>
        <row r="4">
          <cell r="B4" t="str">
            <v>Công trình: Nâng cấp đường dây trung thế từ recloser Xuân Bắc đến LBS Khí Chế Biến Tuyến 480 Xuân Bắc</v>
          </cell>
        </row>
        <row r="6">
          <cell r="B6" t="str">
            <v>STT</v>
          </cell>
          <cell r="C6" t="str">
            <v>Mô tả công việc mời thầu</v>
          </cell>
          <cell r="D6" t="str">
            <v>Yêu cầu kỹ thuật/ 
Chỉ dẫn kỹ thuật chính</v>
          </cell>
          <cell r="E6" t="str">
            <v>Khối lượng mời thầu</v>
          </cell>
          <cell r="F6" t="str">
            <v>Đơn vị tính</v>
          </cell>
          <cell r="G6" t="str">
            <v>Đơn giá
 dự thầu</v>
          </cell>
          <cell r="H6" t="str">
            <v>Thành tiền</v>
          </cell>
          <cell r="P6" t="str">
            <v>Đơn giá 1</v>
          </cell>
        </row>
        <row r="7">
          <cell r="O7" t="str">
            <v>x</v>
          </cell>
        </row>
        <row r="8">
          <cell r="A8" t="str">
            <v>M12</v>
          </cell>
          <cell r="C8" t="str">
            <v>Móng M12</v>
          </cell>
          <cell r="E8">
            <v>36</v>
          </cell>
          <cell r="F8" t="str">
            <v>Móng</v>
          </cell>
          <cell r="I8" t="str">
            <v>Móng M12</v>
          </cell>
          <cell r="O8" t="str">
            <v>B</v>
          </cell>
          <cell r="P8">
            <v>0</v>
          </cell>
        </row>
        <row r="9">
          <cell r="A9" t="str">
            <v>MDD3</v>
          </cell>
          <cell r="B9">
            <v>1</v>
          </cell>
          <cell r="C9" t="str">
            <v>Đào hố móng đất cấp 3 sâu &gt;1m</v>
          </cell>
          <cell r="E9">
            <v>36</v>
          </cell>
          <cell r="F9" t="str">
            <v>bộ</v>
          </cell>
          <cell r="G9">
            <v>288500</v>
          </cell>
          <cell r="H9">
            <v>10386000</v>
          </cell>
          <cell r="I9" t="str">
            <v>Đào hố móng đất cấp 3 sâu &gt;1m</v>
          </cell>
          <cell r="J9" t="str">
            <v>36</v>
          </cell>
          <cell r="K9" t="str">
            <v>288.500</v>
          </cell>
          <cell r="L9">
            <v>10386000</v>
          </cell>
          <cell r="M9">
            <v>0</v>
          </cell>
          <cell r="N9" t="b">
            <v>1</v>
          </cell>
          <cell r="O9" t="str">
            <v>B</v>
          </cell>
          <cell r="P9">
            <v>288500</v>
          </cell>
        </row>
        <row r="10">
          <cell r="A10" t="str">
            <v>MDAP3</v>
          </cell>
          <cell r="B10">
            <v>2</v>
          </cell>
          <cell r="C10" t="str">
            <v>Đắp đất hố móng cột , độ chặt k=0,9</v>
          </cell>
          <cell r="E10">
            <v>36</v>
          </cell>
          <cell r="F10" t="str">
            <v>bộ</v>
          </cell>
          <cell r="G10">
            <v>42100</v>
          </cell>
          <cell r="H10">
            <v>1515600</v>
          </cell>
          <cell r="I10" t="str">
            <v>Đắp đất hố móng cột , độ chặt k=0,9</v>
          </cell>
          <cell r="J10" t="str">
            <v>36</v>
          </cell>
          <cell r="K10" t="str">
            <v>42.100</v>
          </cell>
          <cell r="L10">
            <v>1515600</v>
          </cell>
          <cell r="M10">
            <v>0</v>
          </cell>
          <cell r="N10" t="b">
            <v>1</v>
          </cell>
          <cell r="O10" t="str">
            <v>B</v>
          </cell>
          <cell r="P10">
            <v>42100</v>
          </cell>
        </row>
        <row r="11">
          <cell r="A11" t="str">
            <v>M12A</v>
          </cell>
          <cell r="C11" t="str">
            <v>Móng M12a</v>
          </cell>
          <cell r="E11">
            <v>40</v>
          </cell>
          <cell r="F11" t="str">
            <v>Móng</v>
          </cell>
          <cell r="G11">
            <v>0</v>
          </cell>
          <cell r="H11">
            <v>0</v>
          </cell>
          <cell r="I11" t="str">
            <v>Móng M12a</v>
          </cell>
          <cell r="L11">
            <v>0</v>
          </cell>
          <cell r="M11">
            <v>0</v>
          </cell>
          <cell r="N11" t="b">
            <v>1</v>
          </cell>
          <cell r="O11" t="str">
            <v>A</v>
          </cell>
          <cell r="P11">
            <v>0</v>
          </cell>
        </row>
        <row r="12">
          <cell r="A12" t="str">
            <v>d12</v>
          </cell>
          <cell r="B12">
            <v>1</v>
          </cell>
          <cell r="C12" t="str">
            <v>Đà cản BTCT 1,2m</v>
          </cell>
          <cell r="D12" t="str">
            <v>ĐL cấp</v>
          </cell>
          <cell r="E12">
            <v>40</v>
          </cell>
          <cell r="F12" t="str">
            <v>cái</v>
          </cell>
          <cell r="G12">
            <v>0</v>
          </cell>
          <cell r="H12">
            <v>0</v>
          </cell>
          <cell r="I12" t="str">
            <v>Đà cản BTCT 1,2m</v>
          </cell>
          <cell r="J12" t="str">
            <v>40</v>
          </cell>
          <cell r="K12" t="str">
            <v>0</v>
          </cell>
          <cell r="L12">
            <v>0</v>
          </cell>
          <cell r="M12">
            <v>0</v>
          </cell>
          <cell r="N12" t="b">
            <v>1</v>
          </cell>
          <cell r="O12" t="str">
            <v>A</v>
          </cell>
          <cell r="P12">
            <v>300000</v>
          </cell>
        </row>
        <row r="13">
          <cell r="A13" t="str">
            <v>b22650</v>
          </cell>
          <cell r="B13">
            <v>2</v>
          </cell>
          <cell r="C13" t="str">
            <v>Boulon 22x650+ 2 long đền vuông D24-50x50x3/Zn</v>
          </cell>
          <cell r="D13" t="str">
            <v>Mô tả kỹ thuật chương V</v>
          </cell>
          <cell r="E13">
            <v>40</v>
          </cell>
          <cell r="F13" t="str">
            <v>bộ</v>
          </cell>
          <cell r="G13">
            <v>117800</v>
          </cell>
          <cell r="H13">
            <v>4712000</v>
          </cell>
          <cell r="I13" t="str">
            <v>Boulon 22x650+ 2 long đền vuông D24-50x50x3/Zn</v>
          </cell>
          <cell r="J13" t="str">
            <v>40</v>
          </cell>
          <cell r="K13" t="str">
            <v>117.800</v>
          </cell>
          <cell r="L13">
            <v>4712000</v>
          </cell>
          <cell r="M13">
            <v>0</v>
          </cell>
          <cell r="N13" t="b">
            <v>1</v>
          </cell>
          <cell r="O13" t="str">
            <v>B</v>
          </cell>
          <cell r="P13">
            <v>117800</v>
          </cell>
        </row>
        <row r="14">
          <cell r="A14" t="str">
            <v>MDD3DC</v>
          </cell>
          <cell r="B14">
            <v>3</v>
          </cell>
          <cell r="C14" t="str">
            <v>Đào đất móng cột, trụ, hố kiểm tra rộng &gt;3m, sâu ≤2m, đất cấp 3 bằng thủ công (áp dụng cho móng đà cản)</v>
          </cell>
          <cell r="E14">
            <v>40</v>
          </cell>
          <cell r="F14" t="str">
            <v>bộ</v>
          </cell>
          <cell r="G14">
            <v>309900</v>
          </cell>
          <cell r="H14">
            <v>12396000</v>
          </cell>
          <cell r="I14" t="str">
            <v>Đào đất móng cột, trụ, hố kiểm tra rộng &gt;3m, sâu ≤2m, đất cấp 3 bằng thủ công (áp dụng cho móng đà cản)</v>
          </cell>
          <cell r="J14" t="str">
            <v>40</v>
          </cell>
          <cell r="K14" t="str">
            <v>309.900</v>
          </cell>
          <cell r="L14">
            <v>12396000</v>
          </cell>
          <cell r="M14">
            <v>0</v>
          </cell>
          <cell r="N14" t="b">
            <v>1</v>
          </cell>
          <cell r="O14" t="str">
            <v>B</v>
          </cell>
          <cell r="P14">
            <v>309900</v>
          </cell>
        </row>
        <row r="15">
          <cell r="A15" t="str">
            <v>MDAP3</v>
          </cell>
          <cell r="B15">
            <v>4</v>
          </cell>
          <cell r="C15" t="str">
            <v>Đắp đất hố móng cột , độ chặt k=0,9</v>
          </cell>
          <cell r="E15">
            <v>40</v>
          </cell>
          <cell r="F15" t="str">
            <v>bộ</v>
          </cell>
          <cell r="G15">
            <v>61100</v>
          </cell>
          <cell r="H15">
            <v>2444000</v>
          </cell>
          <cell r="I15" t="str">
            <v>Đắp đất hố móng cột , độ chặt k=0,9</v>
          </cell>
          <cell r="J15" t="str">
            <v>40</v>
          </cell>
          <cell r="K15" t="str">
            <v>61.100</v>
          </cell>
          <cell r="L15">
            <v>2444000</v>
          </cell>
          <cell r="M15">
            <v>0</v>
          </cell>
          <cell r="N15" t="b">
            <v>1</v>
          </cell>
          <cell r="O15" t="str">
            <v>B</v>
          </cell>
          <cell r="P15">
            <v>61100</v>
          </cell>
        </row>
        <row r="16">
          <cell r="A16" t="str">
            <v>M12BT ĐÔI</v>
          </cell>
          <cell r="C16" t="str">
            <v>Móng bê tông trụ đôi 12m</v>
          </cell>
          <cell r="E16">
            <v>10</v>
          </cell>
          <cell r="F16" t="str">
            <v>Móng</v>
          </cell>
          <cell r="G16">
            <v>0</v>
          </cell>
          <cell r="H16">
            <v>0</v>
          </cell>
          <cell r="I16" t="str">
            <v>Móng bê tông trụ đôi 12m</v>
          </cell>
          <cell r="L16">
            <v>0</v>
          </cell>
          <cell r="M16">
            <v>0</v>
          </cell>
          <cell r="N16" t="b">
            <v>1</v>
          </cell>
          <cell r="O16" t="str">
            <v>A</v>
          </cell>
          <cell r="P16">
            <v>0</v>
          </cell>
        </row>
        <row r="17">
          <cell r="A17" t="str">
            <v>XM</v>
          </cell>
          <cell r="B17">
            <v>1</v>
          </cell>
          <cell r="C17" t="str">
            <v xml:space="preserve">Ximăng </v>
          </cell>
          <cell r="D17" t="str">
            <v>Mô tả kỹ thuật chương V</v>
          </cell>
          <cell r="E17">
            <v>3350</v>
          </cell>
          <cell r="F17" t="str">
            <v>kg</v>
          </cell>
          <cell r="G17">
            <v>2000</v>
          </cell>
          <cell r="H17">
            <v>6700000</v>
          </cell>
          <cell r="I17" t="str">
            <v>Ximăng</v>
          </cell>
          <cell r="J17" t="str">
            <v>3.350</v>
          </cell>
          <cell r="K17" t="str">
            <v>2.000</v>
          </cell>
          <cell r="L17">
            <v>6700000</v>
          </cell>
          <cell r="M17">
            <v>0</v>
          </cell>
          <cell r="N17" t="b">
            <v>0</v>
          </cell>
          <cell r="O17" t="str">
            <v>B</v>
          </cell>
          <cell r="P17">
            <v>2000</v>
          </cell>
        </row>
        <row r="18">
          <cell r="A18" t="str">
            <v>cat</v>
          </cell>
          <cell r="B18">
            <v>2</v>
          </cell>
          <cell r="C18" t="str">
            <v>Cát vàng</v>
          </cell>
          <cell r="D18" t="str">
            <v>Mô tả kỹ thuật chương V</v>
          </cell>
          <cell r="E18">
            <v>5.38</v>
          </cell>
          <cell r="F18" t="str">
            <v>m3</v>
          </cell>
          <cell r="G18">
            <v>583000</v>
          </cell>
          <cell r="H18">
            <v>3136540</v>
          </cell>
          <cell r="I18" t="str">
            <v>Cát vàng</v>
          </cell>
          <cell r="J18" t="str">
            <v>5,38</v>
          </cell>
          <cell r="K18" t="str">
            <v>583.000</v>
          </cell>
          <cell r="L18">
            <v>3136540</v>
          </cell>
          <cell r="M18">
            <v>0</v>
          </cell>
          <cell r="N18" t="b">
            <v>1</v>
          </cell>
          <cell r="O18" t="str">
            <v>B</v>
          </cell>
          <cell r="P18">
            <v>583000</v>
          </cell>
        </row>
        <row r="19">
          <cell r="A19" t="str">
            <v>D2X4</v>
          </cell>
          <cell r="B19">
            <v>3</v>
          </cell>
          <cell r="C19" t="str">
            <v>Đá 2x4</v>
          </cell>
          <cell r="D19" t="str">
            <v>Mô tả kỹ thuật chương V</v>
          </cell>
          <cell r="E19">
            <v>9.08</v>
          </cell>
          <cell r="F19" t="str">
            <v>m3</v>
          </cell>
          <cell r="G19">
            <v>326500</v>
          </cell>
          <cell r="H19">
            <v>2964620</v>
          </cell>
          <cell r="I19" t="str">
            <v>Đá 2x4</v>
          </cell>
          <cell r="J19" t="str">
            <v>9,08</v>
          </cell>
          <cell r="K19" t="str">
            <v>326.500</v>
          </cell>
          <cell r="L19">
            <v>2964620</v>
          </cell>
          <cell r="M19">
            <v>0</v>
          </cell>
          <cell r="N19" t="b">
            <v>1</v>
          </cell>
          <cell r="O19" t="str">
            <v>B</v>
          </cell>
          <cell r="P19">
            <v>326500</v>
          </cell>
        </row>
        <row r="20">
          <cell r="A20" t="str">
            <v>DINH</v>
          </cell>
          <cell r="B20">
            <v>4</v>
          </cell>
          <cell r="C20" t="str">
            <v>Đinh</v>
          </cell>
          <cell r="D20" t="str">
            <v>Mô tả kỹ thuật chương V</v>
          </cell>
          <cell r="E20">
            <v>6.75</v>
          </cell>
          <cell r="F20" t="str">
            <v>kg</v>
          </cell>
          <cell r="G20">
            <v>29200</v>
          </cell>
          <cell r="H20">
            <v>197100</v>
          </cell>
          <cell r="I20" t="str">
            <v>Đinh</v>
          </cell>
          <cell r="J20" t="str">
            <v>6,75</v>
          </cell>
          <cell r="K20" t="str">
            <v>29.200</v>
          </cell>
          <cell r="L20">
            <v>197100</v>
          </cell>
          <cell r="M20">
            <v>0</v>
          </cell>
          <cell r="N20" t="b">
            <v>1</v>
          </cell>
          <cell r="O20" t="str">
            <v>B</v>
          </cell>
          <cell r="P20">
            <v>29200</v>
          </cell>
        </row>
        <row r="21">
          <cell r="A21" t="str">
            <v>GO-CH</v>
          </cell>
          <cell r="B21">
            <v>5</v>
          </cell>
          <cell r="C21" t="str">
            <v>Gỗ chống</v>
          </cell>
          <cell r="D21" t="str">
            <v>Mô tả kỹ thuật chương V</v>
          </cell>
          <cell r="E21">
            <v>0.151</v>
          </cell>
          <cell r="F21" t="str">
            <v>m3</v>
          </cell>
          <cell r="G21">
            <v>4431000</v>
          </cell>
          <cell r="H21">
            <v>669081</v>
          </cell>
          <cell r="I21" t="str">
            <v>Gỗ chống</v>
          </cell>
          <cell r="J21" t="str">
            <v>0,151</v>
          </cell>
          <cell r="K21" t="str">
            <v>4.431.000</v>
          </cell>
          <cell r="L21">
            <v>669081</v>
          </cell>
          <cell r="M21">
            <v>0</v>
          </cell>
          <cell r="N21" t="b">
            <v>1</v>
          </cell>
          <cell r="O21" t="str">
            <v>B</v>
          </cell>
          <cell r="P21">
            <v>4431000</v>
          </cell>
        </row>
        <row r="22">
          <cell r="A22" t="str">
            <v>GO-DN</v>
          </cell>
          <cell r="B22">
            <v>6</v>
          </cell>
          <cell r="C22" t="str">
            <v>Gỗ đà nẹp</v>
          </cell>
          <cell r="D22" t="str">
            <v>Mô tả kỹ thuật chương V</v>
          </cell>
          <cell r="E22">
            <v>9.5000000000000001E-2</v>
          </cell>
          <cell r="F22" t="str">
            <v>m3</v>
          </cell>
          <cell r="G22">
            <v>4430800</v>
          </cell>
          <cell r="H22">
            <v>420926</v>
          </cell>
          <cell r="I22" t="str">
            <v>Gỗ đà nẹp</v>
          </cell>
          <cell r="J22" t="str">
            <v>0,095</v>
          </cell>
          <cell r="K22" t="str">
            <v>4.430.800</v>
          </cell>
          <cell r="L22">
            <v>420926</v>
          </cell>
          <cell r="M22">
            <v>0</v>
          </cell>
          <cell r="N22" t="b">
            <v>1</v>
          </cell>
          <cell r="O22" t="str">
            <v>B</v>
          </cell>
          <cell r="P22">
            <v>4430800</v>
          </cell>
        </row>
        <row r="23">
          <cell r="A23" t="str">
            <v>GO-V</v>
          </cell>
          <cell r="B23">
            <v>7</v>
          </cell>
          <cell r="C23" t="str">
            <v>Gỗ ván (cả nẹp)</v>
          </cell>
          <cell r="D23" t="str">
            <v>Mô tả kỹ thuật chương V</v>
          </cell>
          <cell r="E23">
            <v>0.35599999999999998</v>
          </cell>
          <cell r="F23" t="str">
            <v>m3</v>
          </cell>
          <cell r="G23">
            <v>4431000</v>
          </cell>
          <cell r="H23">
            <v>1577436</v>
          </cell>
          <cell r="I23" t="str">
            <v>Gỗ ván (cả nẹp)</v>
          </cell>
          <cell r="J23" t="str">
            <v>0,356</v>
          </cell>
          <cell r="K23" t="str">
            <v>4.431.000</v>
          </cell>
          <cell r="L23">
            <v>1577436</v>
          </cell>
          <cell r="M23">
            <v>0</v>
          </cell>
          <cell r="N23" t="b">
            <v>1</v>
          </cell>
          <cell r="O23" t="str">
            <v>B</v>
          </cell>
          <cell r="P23">
            <v>4431000</v>
          </cell>
        </row>
        <row r="24">
          <cell r="A24" t="str">
            <v>MDD3R1</v>
          </cell>
          <cell r="B24">
            <v>8</v>
          </cell>
          <cell r="C24" t="str">
            <v>Đào đất móng cột, trụ, hố kiểm tra rộng &gt;1m, sâu &gt;1m, đất cấp 3 bằng thủ công</v>
          </cell>
          <cell r="E24">
            <v>10</v>
          </cell>
          <cell r="F24" t="str">
            <v>bộ</v>
          </cell>
          <cell r="G24">
            <v>1017800</v>
          </cell>
          <cell r="H24">
            <v>10178000</v>
          </cell>
          <cell r="I24" t="str">
            <v>Đào đất móng cột, trụ, hố kiểm tra rộng &gt;1m, sâu &gt;1m, đất cấp 3 bằng thủ công</v>
          </cell>
          <cell r="J24" t="str">
            <v>10</v>
          </cell>
          <cell r="K24" t="str">
            <v>1.017.800</v>
          </cell>
          <cell r="L24">
            <v>10178000</v>
          </cell>
          <cell r="M24">
            <v>0</v>
          </cell>
          <cell r="N24" t="b">
            <v>1</v>
          </cell>
          <cell r="O24" t="str">
            <v>B</v>
          </cell>
          <cell r="P24">
            <v>1017800</v>
          </cell>
        </row>
        <row r="25">
          <cell r="A25" t="str">
            <v>B16550V</v>
          </cell>
          <cell r="B25">
            <v>9</v>
          </cell>
          <cell r="C25" t="str">
            <v>Boulon 16x550VRS+ 4 long đền vuông D18-50x50x3/Zn</v>
          </cell>
          <cell r="D25" t="str">
            <v>Mô tả kỹ thuật chương V</v>
          </cell>
          <cell r="E25">
            <v>10</v>
          </cell>
          <cell r="F25" t="str">
            <v>bộ</v>
          </cell>
          <cell r="G25">
            <v>63000</v>
          </cell>
          <cell r="H25">
            <v>630000</v>
          </cell>
          <cell r="I25" t="str">
            <v>Boulon 16x550VRS+ 4 long đền vuông D18-50x50x3/Zn</v>
          </cell>
          <cell r="J25" t="str">
            <v>10</v>
          </cell>
          <cell r="K25" t="str">
            <v>63.000</v>
          </cell>
          <cell r="L25">
            <v>630000</v>
          </cell>
          <cell r="M25">
            <v>0</v>
          </cell>
          <cell r="N25" t="b">
            <v>1</v>
          </cell>
          <cell r="O25" t="str">
            <v>B</v>
          </cell>
          <cell r="P25">
            <v>63000</v>
          </cell>
        </row>
        <row r="26">
          <cell r="A26" t="str">
            <v>B16650V</v>
          </cell>
          <cell r="B26">
            <v>10</v>
          </cell>
          <cell r="C26" t="str">
            <v>Boulon 16x650VRS+ 4 long đền vuông D18-50x50x3/Zn</v>
          </cell>
          <cell r="D26" t="str">
            <v>Mô tả kỹ thuật chương V</v>
          </cell>
          <cell r="E26">
            <v>10</v>
          </cell>
          <cell r="F26" t="str">
            <v>bộ</v>
          </cell>
          <cell r="G26">
            <v>72300</v>
          </cell>
          <cell r="H26">
            <v>723000</v>
          </cell>
          <cell r="I26" t="str">
            <v>Boulon 16x650VRS+ 4 long đền vuông D18-50x50x3/Zn</v>
          </cell>
          <cell r="J26" t="str">
            <v>10</v>
          </cell>
          <cell r="K26" t="str">
            <v>72.300</v>
          </cell>
          <cell r="L26">
            <v>723000</v>
          </cell>
          <cell r="M26">
            <v>0</v>
          </cell>
          <cell r="N26" t="b">
            <v>1</v>
          </cell>
          <cell r="O26" t="str">
            <v>B</v>
          </cell>
          <cell r="P26">
            <v>72300</v>
          </cell>
        </row>
        <row r="27">
          <cell r="A27" t="str">
            <v>B16750V</v>
          </cell>
          <cell r="B27">
            <v>11</v>
          </cell>
          <cell r="C27" t="str">
            <v>Boulon 16x750VRS+ 4 long đền vuông D18-50x50x3/Zn</v>
          </cell>
          <cell r="D27" t="str">
            <v>Mô tả kỹ thuật chương V</v>
          </cell>
          <cell r="E27">
            <v>10</v>
          </cell>
          <cell r="F27" t="str">
            <v>bộ</v>
          </cell>
          <cell r="G27">
            <v>79300</v>
          </cell>
          <cell r="H27">
            <v>793000</v>
          </cell>
          <cell r="I27" t="str">
            <v>Boulon 16x750VRS+ 4 long đền vuông D18-50x50x3/Zn</v>
          </cell>
          <cell r="J27" t="str">
            <v>10</v>
          </cell>
          <cell r="K27" t="str">
            <v>79.300</v>
          </cell>
          <cell r="L27">
            <v>793000</v>
          </cell>
          <cell r="M27">
            <v>0</v>
          </cell>
          <cell r="N27" t="b">
            <v>1</v>
          </cell>
          <cell r="O27" t="str">
            <v>B</v>
          </cell>
          <cell r="P27">
            <v>79300</v>
          </cell>
        </row>
        <row r="28">
          <cell r="A28" t="str">
            <v>LVANK</v>
          </cell>
          <cell r="B28">
            <v>12</v>
          </cell>
          <cell r="C28" t="str">
            <v>Ván khuôn gỗ móng - móng vuông, chữ nhật</v>
          </cell>
          <cell r="E28">
            <v>0.45</v>
          </cell>
          <cell r="F28" t="str">
            <v>100m2</v>
          </cell>
          <cell r="G28">
            <v>11308800</v>
          </cell>
          <cell r="H28">
            <v>5088960</v>
          </cell>
          <cell r="I28" t="str">
            <v>Ván khuôn gỗ móng - móng vuông, chữ nhật</v>
          </cell>
          <cell r="J28" t="str">
            <v>0,45</v>
          </cell>
          <cell r="K28" t="str">
            <v>11.308.800</v>
          </cell>
          <cell r="L28">
            <v>5088960</v>
          </cell>
          <cell r="M28">
            <v>0</v>
          </cell>
          <cell r="N28" t="b">
            <v>1</v>
          </cell>
          <cell r="O28" t="str">
            <v>B</v>
          </cell>
          <cell r="P28">
            <v>11308800</v>
          </cell>
        </row>
        <row r="29">
          <cell r="A29" t="str">
            <v>DBTM150CS</v>
          </cell>
          <cell r="B29">
            <v>13</v>
          </cell>
          <cell r="C29" t="str">
            <v>Đổ bêtông móng trụ M150 &lt;=250cm</v>
          </cell>
          <cell r="E29">
            <v>11.34</v>
          </cell>
          <cell r="F29" t="str">
            <v>m3</v>
          </cell>
          <cell r="G29">
            <v>24500</v>
          </cell>
          <cell r="H29">
            <v>277830</v>
          </cell>
          <cell r="I29" t="str">
            <v>Đổ bêtông móng trụ M150 &lt;=250cm</v>
          </cell>
          <cell r="J29" t="str">
            <v>11,34</v>
          </cell>
          <cell r="K29" t="str">
            <v>24.500</v>
          </cell>
          <cell r="L29">
            <v>277830</v>
          </cell>
          <cell r="M29">
            <v>0</v>
          </cell>
          <cell r="N29" t="b">
            <v>1</v>
          </cell>
          <cell r="O29" t="str">
            <v>B</v>
          </cell>
          <cell r="P29">
            <v>24500</v>
          </cell>
        </row>
        <row r="30">
          <cell r="A30" t="str">
            <v>M14a</v>
          </cell>
          <cell r="C30" t="str">
            <v>Móng M14a</v>
          </cell>
          <cell r="E30">
            <v>15</v>
          </cell>
          <cell r="F30" t="str">
            <v>Móng</v>
          </cell>
          <cell r="G30">
            <v>0</v>
          </cell>
          <cell r="H30">
            <v>0</v>
          </cell>
          <cell r="I30" t="str">
            <v>Móng M14a</v>
          </cell>
          <cell r="L30">
            <v>0</v>
          </cell>
          <cell r="M30">
            <v>0</v>
          </cell>
          <cell r="N30" t="b">
            <v>1</v>
          </cell>
          <cell r="O30" t="str">
            <v>A</v>
          </cell>
          <cell r="P30">
            <v>0</v>
          </cell>
        </row>
        <row r="31">
          <cell r="A31" t="str">
            <v>d15</v>
          </cell>
          <cell r="B31">
            <v>1</v>
          </cell>
          <cell r="C31" t="str">
            <v>Đà cản BTCT 1,5m</v>
          </cell>
          <cell r="D31" t="str">
            <v>ĐL cấp</v>
          </cell>
          <cell r="E31">
            <v>15</v>
          </cell>
          <cell r="F31" t="str">
            <v>cái</v>
          </cell>
          <cell r="G31">
            <v>0</v>
          </cell>
          <cell r="H31">
            <v>0</v>
          </cell>
          <cell r="I31" t="str">
            <v>Đà cản BTCT 1,5m</v>
          </cell>
          <cell r="J31" t="str">
            <v>15</v>
          </cell>
          <cell r="K31" t="str">
            <v>0</v>
          </cell>
          <cell r="L31">
            <v>0</v>
          </cell>
          <cell r="M31">
            <v>0</v>
          </cell>
          <cell r="N31" t="b">
            <v>1</v>
          </cell>
          <cell r="O31" t="str">
            <v>A</v>
          </cell>
          <cell r="P31">
            <v>900000</v>
          </cell>
        </row>
        <row r="32">
          <cell r="A32" t="str">
            <v>b22650</v>
          </cell>
          <cell r="B32">
            <v>2</v>
          </cell>
          <cell r="C32" t="str">
            <v>Boulon 22x650+ 2 long đền vuông D24-50x50x3/Zn</v>
          </cell>
          <cell r="D32" t="str">
            <v>Mô tả kỹ thuật chương V</v>
          </cell>
          <cell r="E32">
            <v>15</v>
          </cell>
          <cell r="F32" t="str">
            <v>bộ</v>
          </cell>
          <cell r="G32">
            <v>117800</v>
          </cell>
          <cell r="H32">
            <v>1767000</v>
          </cell>
          <cell r="I32" t="str">
            <v>Boulon 22x650+ 2 long đền vuông D24-50x50x3/Zn</v>
          </cell>
          <cell r="J32" t="str">
            <v>15</v>
          </cell>
          <cell r="K32" t="str">
            <v>117.800</v>
          </cell>
          <cell r="L32">
            <v>1767000</v>
          </cell>
          <cell r="M32">
            <v>0</v>
          </cell>
          <cell r="N32" t="b">
            <v>1</v>
          </cell>
          <cell r="O32" t="str">
            <v>B</v>
          </cell>
          <cell r="P32">
            <v>117800</v>
          </cell>
        </row>
        <row r="33">
          <cell r="A33" t="str">
            <v>MDD3DC</v>
          </cell>
          <cell r="B33">
            <v>3</v>
          </cell>
          <cell r="C33" t="str">
            <v>Đào đất móng cột, trụ, hố kiểm tra rộng &gt;3m, sâu ≤2m, đất cấp 3 bằng thủ công (áp dụng cho móng đà cản)</v>
          </cell>
          <cell r="E33">
            <v>15</v>
          </cell>
          <cell r="F33" t="str">
            <v>bộ</v>
          </cell>
          <cell r="G33">
            <v>309900</v>
          </cell>
          <cell r="H33">
            <v>4648500</v>
          </cell>
          <cell r="I33" t="str">
            <v>Đào đất móng cột, trụ, hố kiểm tra rộng &gt;3m, sâu ≤2m, đất cấp 3 bằng thủ công (áp dụng cho móng đà cản)</v>
          </cell>
          <cell r="J33" t="str">
            <v>15</v>
          </cell>
          <cell r="K33" t="str">
            <v>309.900</v>
          </cell>
          <cell r="L33">
            <v>4648500</v>
          </cell>
          <cell r="M33">
            <v>0</v>
          </cell>
          <cell r="N33" t="b">
            <v>1</v>
          </cell>
          <cell r="O33" t="str">
            <v>B</v>
          </cell>
          <cell r="P33">
            <v>309900</v>
          </cell>
        </row>
        <row r="34">
          <cell r="A34" t="str">
            <v>MDAP3</v>
          </cell>
          <cell r="B34">
            <v>4</v>
          </cell>
          <cell r="C34" t="str">
            <v>Đắp đất hố móng cột , độ chặt k=0,9</v>
          </cell>
          <cell r="E34">
            <v>15</v>
          </cell>
          <cell r="F34" t="str">
            <v>bộ</v>
          </cell>
          <cell r="G34">
            <v>63200</v>
          </cell>
          <cell r="H34">
            <v>948000</v>
          </cell>
          <cell r="I34" t="str">
            <v>Đắp đất hố móng cột , độ chặt k=0,9</v>
          </cell>
          <cell r="J34" t="str">
            <v>15</v>
          </cell>
          <cell r="K34" t="str">
            <v>63.200</v>
          </cell>
          <cell r="L34">
            <v>948000</v>
          </cell>
          <cell r="M34">
            <v>0</v>
          </cell>
          <cell r="N34" t="b">
            <v>1</v>
          </cell>
          <cell r="O34" t="str">
            <v>B</v>
          </cell>
          <cell r="P34">
            <v>63200</v>
          </cell>
        </row>
        <row r="35">
          <cell r="A35" t="str">
            <v>TDTT12HH</v>
          </cell>
          <cell r="C35" t="str">
            <v>Tiếp địa lặp lại (trụ 12m) hiện hữu</v>
          </cell>
          <cell r="E35">
            <v>14</v>
          </cell>
          <cell r="F35" t="str">
            <v>Bộ</v>
          </cell>
          <cell r="G35">
            <v>0</v>
          </cell>
          <cell r="H35">
            <v>0</v>
          </cell>
          <cell r="I35" t="str">
            <v>Tiếp địa lặp lại (trụ 12m) hiện hữu</v>
          </cell>
          <cell r="L35">
            <v>0</v>
          </cell>
          <cell r="M35">
            <v>0</v>
          </cell>
          <cell r="N35" t="b">
            <v>1</v>
          </cell>
          <cell r="O35" t="str">
            <v>A</v>
          </cell>
          <cell r="P35">
            <v>0</v>
          </cell>
        </row>
        <row r="36">
          <cell r="A36" t="str">
            <v>m25</v>
          </cell>
          <cell r="B36">
            <v>1</v>
          </cell>
          <cell r="C36" t="str">
            <v>Cáp đồng trần M25mm2 : 2m/vị trí</v>
          </cell>
          <cell r="D36" t="str">
            <v>ĐL cấp</v>
          </cell>
          <cell r="E36">
            <v>6.3</v>
          </cell>
          <cell r="F36" t="str">
            <v>kg</v>
          </cell>
          <cell r="G36">
            <v>0</v>
          </cell>
          <cell r="H36">
            <v>0</v>
          </cell>
          <cell r="I36" t="str">
            <v>Cáp đồng trần M25mm2 : 2m/vị trí</v>
          </cell>
          <cell r="J36" t="str">
            <v>6,3</v>
          </cell>
          <cell r="K36" t="str">
            <v>0</v>
          </cell>
          <cell r="L36">
            <v>0</v>
          </cell>
          <cell r="M36">
            <v>0</v>
          </cell>
          <cell r="N36" t="b">
            <v>1</v>
          </cell>
          <cell r="O36" t="str">
            <v>A</v>
          </cell>
          <cell r="P36">
            <v>219600</v>
          </cell>
        </row>
        <row r="37">
          <cell r="A37" t="str">
            <v>KE399</v>
          </cell>
          <cell r="B37">
            <v>2</v>
          </cell>
          <cell r="C37" t="str">
            <v>Kẹp ép WR 399</v>
          </cell>
          <cell r="D37" t="str">
            <v>Mô tả kỹ thuật chương V</v>
          </cell>
          <cell r="E37">
            <v>28</v>
          </cell>
          <cell r="F37" t="str">
            <v>cái</v>
          </cell>
          <cell r="G37">
            <v>17100</v>
          </cell>
          <cell r="H37">
            <v>478800</v>
          </cell>
          <cell r="I37" t="str">
            <v>Kẹp ép WR 399</v>
          </cell>
          <cell r="J37" t="str">
            <v>28</v>
          </cell>
          <cell r="K37" t="str">
            <v>17.100</v>
          </cell>
          <cell r="L37">
            <v>478800</v>
          </cell>
          <cell r="M37">
            <v>0</v>
          </cell>
          <cell r="N37" t="b">
            <v>1</v>
          </cell>
          <cell r="O37" t="str">
            <v>B</v>
          </cell>
          <cell r="P37">
            <v>17100</v>
          </cell>
        </row>
        <row r="38">
          <cell r="A38" t="str">
            <v>OXC</v>
          </cell>
          <cell r="B38">
            <v>3</v>
          </cell>
          <cell r="C38" t="str">
            <v>Ốc xiết cáp</v>
          </cell>
          <cell r="D38" t="str">
            <v>Mô tả kỹ thuật chương V</v>
          </cell>
          <cell r="E38">
            <v>28</v>
          </cell>
          <cell r="F38" t="str">
            <v>cái</v>
          </cell>
          <cell r="G38">
            <v>20500</v>
          </cell>
          <cell r="H38">
            <v>574000</v>
          </cell>
          <cell r="I38" t="str">
            <v>Ốc xiết cáp</v>
          </cell>
          <cell r="J38" t="str">
            <v>28</v>
          </cell>
          <cell r="K38" t="str">
            <v>20.500</v>
          </cell>
          <cell r="L38">
            <v>574000</v>
          </cell>
          <cell r="M38">
            <v>0</v>
          </cell>
          <cell r="N38" t="b">
            <v>1</v>
          </cell>
          <cell r="O38" t="str">
            <v>B</v>
          </cell>
          <cell r="P38">
            <v>20500</v>
          </cell>
        </row>
        <row r="39">
          <cell r="A39" t="str">
            <v>TDLL12</v>
          </cell>
          <cell r="C39" t="str">
            <v>Tiếp địa lặp lại trụ 12m</v>
          </cell>
          <cell r="E39">
            <v>15</v>
          </cell>
          <cell r="F39" t="str">
            <v>Bộ</v>
          </cell>
          <cell r="G39">
            <v>0</v>
          </cell>
          <cell r="H39">
            <v>0</v>
          </cell>
          <cell r="I39" t="str">
            <v>Tiếp địa lặp lại trụ 12m</v>
          </cell>
          <cell r="L39">
            <v>0</v>
          </cell>
          <cell r="M39">
            <v>0</v>
          </cell>
          <cell r="N39" t="b">
            <v>1</v>
          </cell>
          <cell r="O39" t="str">
            <v>A</v>
          </cell>
          <cell r="P39">
            <v>0</v>
          </cell>
        </row>
        <row r="40">
          <cell r="A40" t="str">
            <v>m25</v>
          </cell>
          <cell r="B40">
            <v>1</v>
          </cell>
          <cell r="C40" t="str">
            <v>Cáp đồng trần M25mm2 10m/vị trí</v>
          </cell>
          <cell r="D40" t="str">
            <v>ĐL cấp</v>
          </cell>
          <cell r="E40">
            <v>33.6</v>
          </cell>
          <cell r="F40" t="str">
            <v>kg</v>
          </cell>
          <cell r="G40">
            <v>0</v>
          </cell>
          <cell r="H40">
            <v>0</v>
          </cell>
          <cell r="I40" t="str">
            <v>Cáp đồng trần M25mm2 10m/vị trí</v>
          </cell>
          <cell r="J40" t="str">
            <v>33,6</v>
          </cell>
          <cell r="K40" t="str">
            <v>0</v>
          </cell>
          <cell r="L40">
            <v>0</v>
          </cell>
          <cell r="M40">
            <v>0</v>
          </cell>
          <cell r="N40" t="b">
            <v>1</v>
          </cell>
          <cell r="O40" t="str">
            <v>A</v>
          </cell>
          <cell r="P40">
            <v>219600</v>
          </cell>
        </row>
        <row r="41">
          <cell r="A41" t="str">
            <v>CTD+K</v>
          </cell>
          <cell r="B41">
            <v>2</v>
          </cell>
          <cell r="C41" t="str">
            <v>Cọc tiếp đất Þ 16- 2,4m + kẹp cọc</v>
          </cell>
          <cell r="D41" t="str">
            <v>Mô tả kỹ thuật chương V</v>
          </cell>
          <cell r="E41">
            <v>15</v>
          </cell>
          <cell r="F41" t="str">
            <v>bộ</v>
          </cell>
          <cell r="G41">
            <v>180700</v>
          </cell>
          <cell r="H41">
            <v>2710500</v>
          </cell>
          <cell r="I41" t="str">
            <v>Cọc tiếp đất Þ 16- 2,4m + kẹp cọc</v>
          </cell>
          <cell r="J41" t="str">
            <v>15</v>
          </cell>
          <cell r="K41" t="str">
            <v>180.700</v>
          </cell>
          <cell r="L41">
            <v>2710500</v>
          </cell>
          <cell r="M41">
            <v>0</v>
          </cell>
          <cell r="N41" t="b">
            <v>1</v>
          </cell>
          <cell r="O41" t="str">
            <v>B</v>
          </cell>
          <cell r="P41">
            <v>180700</v>
          </cell>
        </row>
        <row r="42">
          <cell r="A42" t="str">
            <v>KE399</v>
          </cell>
          <cell r="B42">
            <v>3</v>
          </cell>
          <cell r="C42" t="str">
            <v>Kẹp ép WR 399</v>
          </cell>
          <cell r="D42" t="str">
            <v>Mô tả kỹ thuật chương V</v>
          </cell>
          <cell r="E42">
            <v>30</v>
          </cell>
          <cell r="F42" t="str">
            <v>cái</v>
          </cell>
          <cell r="G42">
            <v>17100</v>
          </cell>
          <cell r="H42">
            <v>513000</v>
          </cell>
          <cell r="I42" t="str">
            <v>Kẹp ép WR 399</v>
          </cell>
          <cell r="J42" t="str">
            <v>30</v>
          </cell>
          <cell r="K42" t="str">
            <v>17.100</v>
          </cell>
          <cell r="L42">
            <v>513000</v>
          </cell>
          <cell r="M42">
            <v>0</v>
          </cell>
          <cell r="N42" t="b">
            <v>1</v>
          </cell>
          <cell r="O42" t="str">
            <v>B</v>
          </cell>
          <cell r="P42">
            <v>17100</v>
          </cell>
        </row>
        <row r="43">
          <cell r="A43" t="str">
            <v>OXC</v>
          </cell>
          <cell r="B43">
            <v>4</v>
          </cell>
          <cell r="C43" t="str">
            <v>Ốc xiết cáp</v>
          </cell>
          <cell r="D43" t="str">
            <v>Mô tả kỹ thuật chương V</v>
          </cell>
          <cell r="E43">
            <v>30</v>
          </cell>
          <cell r="F43" t="str">
            <v>cái</v>
          </cell>
          <cell r="G43">
            <v>20500</v>
          </cell>
          <cell r="H43">
            <v>615000</v>
          </cell>
          <cell r="I43" t="str">
            <v>Ốc xiết cáp</v>
          </cell>
          <cell r="J43" t="str">
            <v>30</v>
          </cell>
          <cell r="K43" t="str">
            <v>20.500</v>
          </cell>
          <cell r="L43">
            <v>615000</v>
          </cell>
          <cell r="M43">
            <v>0</v>
          </cell>
          <cell r="N43" t="b">
            <v>1</v>
          </cell>
          <cell r="O43" t="str">
            <v>B</v>
          </cell>
          <cell r="P43">
            <v>20500</v>
          </cell>
        </row>
        <row r="44">
          <cell r="A44" t="str">
            <v>KTD</v>
          </cell>
          <cell r="B44">
            <v>5</v>
          </cell>
          <cell r="C44" t="str">
            <v>Kéo dây tiếp địa</v>
          </cell>
          <cell r="E44">
            <v>33.6</v>
          </cell>
          <cell r="F44" t="str">
            <v>kg</v>
          </cell>
          <cell r="G44">
            <v>4300</v>
          </cell>
          <cell r="H44">
            <v>144480</v>
          </cell>
          <cell r="I44" t="str">
            <v>Kéo dây tiếp địa</v>
          </cell>
          <cell r="J44" t="str">
            <v>33,6</v>
          </cell>
          <cell r="K44" t="str">
            <v>4.300</v>
          </cell>
          <cell r="L44">
            <v>144480</v>
          </cell>
          <cell r="M44">
            <v>0</v>
          </cell>
          <cell r="N44" t="b">
            <v>1</v>
          </cell>
          <cell r="O44" t="str">
            <v>B</v>
          </cell>
          <cell r="P44">
            <v>4300</v>
          </cell>
        </row>
        <row r="45">
          <cell r="A45" t="str">
            <v>DCTD3</v>
          </cell>
          <cell r="B45">
            <v>6</v>
          </cell>
          <cell r="C45" t="str">
            <v>Đóng cọc tiếp địa đất cấp 3</v>
          </cell>
          <cell r="E45">
            <v>15</v>
          </cell>
          <cell r="F45" t="str">
            <v>cọc</v>
          </cell>
          <cell r="G45">
            <v>144100</v>
          </cell>
          <cell r="H45">
            <v>2161500</v>
          </cell>
          <cell r="I45" t="str">
            <v>Đóng cọc tiếp địa đất cấp 3</v>
          </cell>
          <cell r="J45" t="str">
            <v>15</v>
          </cell>
          <cell r="K45" t="str">
            <v>144.100</v>
          </cell>
          <cell r="L45">
            <v>2161500</v>
          </cell>
          <cell r="M45">
            <v>0</v>
          </cell>
          <cell r="N45" t="b">
            <v>1</v>
          </cell>
          <cell r="O45" t="str">
            <v>B</v>
          </cell>
          <cell r="P45">
            <v>144100</v>
          </cell>
        </row>
        <row r="46">
          <cell r="A46" t="str">
            <v>dtd3</v>
          </cell>
          <cell r="B46">
            <v>7</v>
          </cell>
          <cell r="C46" t="str">
            <v>Đào rãnh tiếp địa đất cấp 3, sâu &lt;1m</v>
          </cell>
          <cell r="E46">
            <v>15</v>
          </cell>
          <cell r="F46" t="str">
            <v>bộ</v>
          </cell>
          <cell r="G46">
            <v>14100</v>
          </cell>
          <cell r="H46">
            <v>211500</v>
          </cell>
          <cell r="I46" t="str">
            <v>Đào rãnh tiếp địa đất cấp 3, sâu &lt;1m</v>
          </cell>
          <cell r="J46" t="str">
            <v>15</v>
          </cell>
          <cell r="K46" t="str">
            <v>14.100</v>
          </cell>
          <cell r="L46">
            <v>211500</v>
          </cell>
          <cell r="M46">
            <v>0</v>
          </cell>
          <cell r="N46" t="b">
            <v>1</v>
          </cell>
          <cell r="O46" t="str">
            <v>B</v>
          </cell>
          <cell r="P46">
            <v>14100</v>
          </cell>
        </row>
        <row r="47">
          <cell r="A47" t="str">
            <v>datd3</v>
          </cell>
          <cell r="B47">
            <v>8</v>
          </cell>
          <cell r="C47" t="str">
            <v>Đắp đất rãnh tiếp địa cấp 3, độ chặt k=0,85</v>
          </cell>
          <cell r="E47">
            <v>15</v>
          </cell>
          <cell r="F47" t="str">
            <v>bộ</v>
          </cell>
          <cell r="G47">
            <v>6300</v>
          </cell>
          <cell r="H47">
            <v>94500</v>
          </cell>
          <cell r="I47" t="str">
            <v>Đắp đất rãnh tiếp địa cấp 3, độ chặt k=0,85</v>
          </cell>
          <cell r="J47" t="str">
            <v>15</v>
          </cell>
          <cell r="K47" t="str">
            <v>6.300</v>
          </cell>
          <cell r="L47">
            <v>94500</v>
          </cell>
          <cell r="M47">
            <v>0</v>
          </cell>
          <cell r="N47" t="b">
            <v>1</v>
          </cell>
          <cell r="O47" t="str">
            <v>B</v>
          </cell>
          <cell r="P47">
            <v>6300</v>
          </cell>
        </row>
        <row r="48">
          <cell r="A48" t="str">
            <v>PVC21</v>
          </cell>
          <cell r="B48">
            <v>9</v>
          </cell>
          <cell r="C48" t="str">
            <v>Ống PVC D21x1,6mm</v>
          </cell>
          <cell r="D48" t="str">
            <v>Mô tả kỹ thuật chương V</v>
          </cell>
          <cell r="E48">
            <v>22.5</v>
          </cell>
          <cell r="F48" t="str">
            <v>m</v>
          </cell>
          <cell r="G48">
            <v>4200</v>
          </cell>
          <cell r="H48">
            <v>94500</v>
          </cell>
          <cell r="I48" t="str">
            <v>Ống PVC D21x1,6mm</v>
          </cell>
          <cell r="J48" t="str">
            <v>22,5</v>
          </cell>
          <cell r="K48" t="str">
            <v>4.200</v>
          </cell>
          <cell r="L48">
            <v>94500</v>
          </cell>
          <cell r="M48">
            <v>0</v>
          </cell>
          <cell r="N48" t="b">
            <v>1</v>
          </cell>
          <cell r="O48" t="str">
            <v>B</v>
          </cell>
          <cell r="P48">
            <v>4200</v>
          </cell>
        </row>
        <row r="49">
          <cell r="A49" t="str">
            <v>CD21</v>
          </cell>
          <cell r="B49">
            <v>10</v>
          </cell>
          <cell r="C49" t="str">
            <v>Cổ dê kẹp ống PVC Þ 21</v>
          </cell>
          <cell r="D49" t="str">
            <v>Mô tả kỹ thuật chương V</v>
          </cell>
          <cell r="E49">
            <v>30</v>
          </cell>
          <cell r="F49" t="str">
            <v>bộ</v>
          </cell>
          <cell r="G49">
            <v>26200</v>
          </cell>
          <cell r="H49">
            <v>786000</v>
          </cell>
          <cell r="I49" t="str">
            <v>Cổ dê kẹp ống PVC Þ 21</v>
          </cell>
          <cell r="J49" t="str">
            <v>30</v>
          </cell>
          <cell r="K49" t="str">
            <v>26.200</v>
          </cell>
          <cell r="L49">
            <v>786000</v>
          </cell>
          <cell r="M49">
            <v>0</v>
          </cell>
          <cell r="N49" t="b">
            <v>1</v>
          </cell>
          <cell r="O49" t="str">
            <v>B</v>
          </cell>
          <cell r="P49">
            <v>26200</v>
          </cell>
        </row>
        <row r="50">
          <cell r="A50" t="str">
            <v>TDDD12</v>
          </cell>
          <cell r="C50" t="str">
            <v>Tiếp địa trụ recloser và TBA 1 pha</v>
          </cell>
          <cell r="E50">
            <v>10</v>
          </cell>
          <cell r="F50" t="str">
            <v>Bộ</v>
          </cell>
          <cell r="G50">
            <v>0</v>
          </cell>
          <cell r="H50">
            <v>0</v>
          </cell>
          <cell r="I50" t="str">
            <v>Tiếp địa trụ recloser và TBA 1 pha</v>
          </cell>
          <cell r="L50">
            <v>0</v>
          </cell>
          <cell r="M50">
            <v>0</v>
          </cell>
          <cell r="N50" t="b">
            <v>1</v>
          </cell>
          <cell r="O50" t="str">
            <v>A</v>
          </cell>
          <cell r="P50">
            <v>0</v>
          </cell>
        </row>
        <row r="51">
          <cell r="A51" t="str">
            <v>m25</v>
          </cell>
          <cell r="B51">
            <v>1</v>
          </cell>
          <cell r="C51" t="str">
            <v>Cáp đồng trần M25mm2 : 10m</v>
          </cell>
          <cell r="D51" t="str">
            <v>ĐL cấp</v>
          </cell>
          <cell r="E51">
            <v>22.4</v>
          </cell>
          <cell r="F51" t="str">
            <v>kg</v>
          </cell>
          <cell r="G51">
            <v>0</v>
          </cell>
          <cell r="H51">
            <v>0</v>
          </cell>
          <cell r="I51" t="str">
            <v>Cáp đồng trần M25mm2 : 10m</v>
          </cell>
          <cell r="J51" t="str">
            <v>22,4</v>
          </cell>
          <cell r="K51" t="str">
            <v>0</v>
          </cell>
          <cell r="L51">
            <v>0</v>
          </cell>
          <cell r="M51">
            <v>0</v>
          </cell>
          <cell r="N51" t="b">
            <v>1</v>
          </cell>
          <cell r="O51" t="str">
            <v>A</v>
          </cell>
          <cell r="P51">
            <v>219600</v>
          </cell>
        </row>
        <row r="52">
          <cell r="A52" t="str">
            <v>KE399</v>
          </cell>
          <cell r="B52">
            <v>2</v>
          </cell>
          <cell r="C52" t="str">
            <v>Kẹp ép WR 399</v>
          </cell>
          <cell r="D52" t="str">
            <v>Mô tả kỹ thuật chương V</v>
          </cell>
          <cell r="E52">
            <v>40</v>
          </cell>
          <cell r="F52" t="str">
            <v>cái</v>
          </cell>
          <cell r="G52">
            <v>17100</v>
          </cell>
          <cell r="H52">
            <v>684000</v>
          </cell>
          <cell r="I52" t="str">
            <v>Kẹp ép WR 399</v>
          </cell>
          <cell r="J52" t="str">
            <v>40</v>
          </cell>
          <cell r="K52" t="str">
            <v>17.100</v>
          </cell>
          <cell r="L52">
            <v>684000</v>
          </cell>
          <cell r="M52">
            <v>0</v>
          </cell>
          <cell r="N52" t="b">
            <v>1</v>
          </cell>
          <cell r="O52" t="str">
            <v>B</v>
          </cell>
          <cell r="P52">
            <v>17100</v>
          </cell>
        </row>
        <row r="53">
          <cell r="A53" t="str">
            <v>OXC</v>
          </cell>
          <cell r="B53">
            <v>3</v>
          </cell>
          <cell r="C53" t="str">
            <v>Ốc xiết cáp</v>
          </cell>
          <cell r="D53" t="str">
            <v>Mô tả kỹ thuật chương V</v>
          </cell>
          <cell r="E53">
            <v>40</v>
          </cell>
          <cell r="F53" t="str">
            <v>cái</v>
          </cell>
          <cell r="G53">
            <v>20500</v>
          </cell>
          <cell r="H53">
            <v>820000</v>
          </cell>
          <cell r="I53" t="str">
            <v>Ốc xiết cáp</v>
          </cell>
          <cell r="J53" t="str">
            <v>40</v>
          </cell>
          <cell r="K53" t="str">
            <v>20.500</v>
          </cell>
          <cell r="L53">
            <v>820000</v>
          </cell>
          <cell r="M53">
            <v>0</v>
          </cell>
          <cell r="N53" t="b">
            <v>1</v>
          </cell>
          <cell r="O53" t="str">
            <v>B</v>
          </cell>
          <cell r="P53">
            <v>20500</v>
          </cell>
        </row>
        <row r="54">
          <cell r="A54" t="str">
            <v>BTLT 12 F540</v>
          </cell>
          <cell r="C54" t="str">
            <v>Trụ bê tông ly tâm 12m</v>
          </cell>
          <cell r="E54">
            <v>96</v>
          </cell>
          <cell r="F54" t="str">
            <v>Trụ</v>
          </cell>
          <cell r="G54">
            <v>0</v>
          </cell>
          <cell r="H54">
            <v>0</v>
          </cell>
          <cell r="I54" t="str">
            <v>Trụ bê tông ly tâm 12m</v>
          </cell>
          <cell r="L54">
            <v>0</v>
          </cell>
          <cell r="M54">
            <v>0</v>
          </cell>
          <cell r="N54" t="b">
            <v>1</v>
          </cell>
          <cell r="O54" t="str">
            <v>A</v>
          </cell>
          <cell r="P54">
            <v>0</v>
          </cell>
        </row>
        <row r="55">
          <cell r="A55" t="str">
            <v>T12540</v>
          </cell>
          <cell r="B55">
            <v>1</v>
          </cell>
          <cell r="C55" t="str">
            <v>Trụ BTLT 12m F540 dự ứng lực (k=2)</v>
          </cell>
          <cell r="D55" t="str">
            <v>ĐL cấp</v>
          </cell>
          <cell r="E55">
            <v>96</v>
          </cell>
          <cell r="F55" t="str">
            <v>trụ</v>
          </cell>
          <cell r="G55">
            <v>0</v>
          </cell>
          <cell r="H55">
            <v>0</v>
          </cell>
          <cell r="I55" t="str">
            <v>Trụ BTLT 12m F540 dự ứng lực (k=2)</v>
          </cell>
          <cell r="J55" t="str">
            <v>96</v>
          </cell>
          <cell r="K55" t="str">
            <v>0</v>
          </cell>
          <cell r="L55">
            <v>0</v>
          </cell>
          <cell r="M55">
            <v>0</v>
          </cell>
          <cell r="N55" t="b">
            <v>1</v>
          </cell>
          <cell r="O55" t="str">
            <v>A</v>
          </cell>
          <cell r="P55">
            <v>5910000</v>
          </cell>
        </row>
        <row r="56">
          <cell r="A56" t="str">
            <v>C12m</v>
          </cell>
          <cell r="B56">
            <v>2</v>
          </cell>
          <cell r="C56" t="str">
            <v>Dựng trụ BTLT &lt;=12m thủ công + cơ giới</v>
          </cell>
          <cell r="E56">
            <v>96</v>
          </cell>
          <cell r="F56" t="str">
            <v>trụ</v>
          </cell>
          <cell r="G56">
            <v>1216500</v>
          </cell>
          <cell r="H56">
            <v>116784000</v>
          </cell>
          <cell r="I56" t="str">
            <v>Dựng trụ BTLT &lt;=12m thủ công + cơ giới</v>
          </cell>
          <cell r="J56" t="str">
            <v>96</v>
          </cell>
          <cell r="K56" t="str">
            <v>1.216.500</v>
          </cell>
          <cell r="L56">
            <v>116784000</v>
          </cell>
          <cell r="M56">
            <v>0</v>
          </cell>
          <cell r="N56" t="b">
            <v>1</v>
          </cell>
          <cell r="O56" t="str">
            <v>B</v>
          </cell>
          <cell r="P56">
            <v>1216500</v>
          </cell>
        </row>
        <row r="57">
          <cell r="A57" t="str">
            <v>BTLT 14 F650</v>
          </cell>
          <cell r="C57" t="str">
            <v>Trụ bê tông ly tâm 14m</v>
          </cell>
          <cell r="E57">
            <v>15</v>
          </cell>
          <cell r="F57" t="str">
            <v>Trụ</v>
          </cell>
          <cell r="G57">
            <v>0</v>
          </cell>
          <cell r="H57">
            <v>0</v>
          </cell>
          <cell r="I57" t="str">
            <v>Trụ bê tông ly tâm 14m</v>
          </cell>
          <cell r="L57">
            <v>0</v>
          </cell>
          <cell r="M57">
            <v>0</v>
          </cell>
          <cell r="N57" t="b">
            <v>1</v>
          </cell>
          <cell r="O57" t="str">
            <v>A</v>
          </cell>
          <cell r="P57">
            <v>0</v>
          </cell>
        </row>
        <row r="58">
          <cell r="A58" t="str">
            <v>T14</v>
          </cell>
          <cell r="B58">
            <v>1</v>
          </cell>
          <cell r="C58" t="str">
            <v>Trụ BTLT 14m F650 dự ứng lực (k=2)</v>
          </cell>
          <cell r="D58" t="str">
            <v>ĐL cấp</v>
          </cell>
          <cell r="E58">
            <v>15</v>
          </cell>
          <cell r="F58" t="str">
            <v>trụ</v>
          </cell>
          <cell r="G58">
            <v>0</v>
          </cell>
          <cell r="H58">
            <v>0</v>
          </cell>
          <cell r="I58" t="str">
            <v>Trụ BTLT 14m F650 dự ứng lực (k=2)</v>
          </cell>
          <cell r="J58" t="str">
            <v>15</v>
          </cell>
          <cell r="K58" t="str">
            <v>0</v>
          </cell>
          <cell r="L58">
            <v>0</v>
          </cell>
          <cell r="M58">
            <v>0</v>
          </cell>
          <cell r="N58" t="b">
            <v>1</v>
          </cell>
          <cell r="O58" t="str">
            <v>A</v>
          </cell>
          <cell r="P58">
            <v>8360000</v>
          </cell>
        </row>
        <row r="59">
          <cell r="A59" t="str">
            <v>C14m</v>
          </cell>
          <cell r="B59">
            <v>2</v>
          </cell>
          <cell r="C59" t="str">
            <v>Dựng trụ BTLT 14m thủ công + cơ giới</v>
          </cell>
          <cell r="E59">
            <v>15</v>
          </cell>
          <cell r="F59" t="str">
            <v>trụ</v>
          </cell>
          <cell r="G59">
            <v>1457000</v>
          </cell>
          <cell r="H59">
            <v>21855000</v>
          </cell>
          <cell r="I59" t="str">
            <v>Dựng trụ BTLT 14m thủ công + cơ giới</v>
          </cell>
          <cell r="J59" t="str">
            <v>15</v>
          </cell>
          <cell r="K59" t="str">
            <v>1.457.000</v>
          </cell>
          <cell r="L59">
            <v>21855000</v>
          </cell>
          <cell r="M59">
            <v>0</v>
          </cell>
          <cell r="N59" t="b">
            <v>1</v>
          </cell>
          <cell r="O59" t="str">
            <v>B</v>
          </cell>
          <cell r="P59">
            <v>1457000</v>
          </cell>
        </row>
        <row r="60">
          <cell r="A60" t="str">
            <v>X-22K</v>
          </cell>
          <cell r="C60" t="str">
            <v>Bộ xà kép L75x75x8 dài 2.2m: X-22K - C810</v>
          </cell>
          <cell r="E60">
            <v>5</v>
          </cell>
          <cell r="F60" t="str">
            <v>Bộ</v>
          </cell>
          <cell r="G60">
            <v>0</v>
          </cell>
          <cell r="H60">
            <v>0</v>
          </cell>
          <cell r="I60" t="str">
            <v>Bộ xà kép L75x75x8 dài 2.2m: X-22K - C810</v>
          </cell>
          <cell r="L60">
            <v>0</v>
          </cell>
          <cell r="M60">
            <v>0</v>
          </cell>
          <cell r="N60" t="b">
            <v>1</v>
          </cell>
          <cell r="O60" t="str">
            <v>A</v>
          </cell>
          <cell r="P60">
            <v>0</v>
          </cell>
        </row>
        <row r="61">
          <cell r="A61" t="str">
            <v>d22</v>
          </cell>
          <cell r="B61">
            <v>1</v>
          </cell>
          <cell r="C61" t="str">
            <v>Đà Sắt góc L75 x75 x8 dài 2,2m (4 ốp)</v>
          </cell>
          <cell r="D61" t="str">
            <v>Mô tả kỹ thuật chương V</v>
          </cell>
          <cell r="E61">
            <v>4</v>
          </cell>
          <cell r="F61" t="str">
            <v>thanh</v>
          </cell>
          <cell r="G61">
            <v>1513000</v>
          </cell>
          <cell r="H61">
            <v>6052000</v>
          </cell>
          <cell r="I61" t="str">
            <v>Đà Sắt góc L75 x75 x8 dài 2,2m (4 ốp)</v>
          </cell>
          <cell r="J61" t="str">
            <v>4</v>
          </cell>
          <cell r="K61" t="str">
            <v>1.513.000</v>
          </cell>
          <cell r="L61">
            <v>6052000</v>
          </cell>
          <cell r="M61">
            <v>0</v>
          </cell>
          <cell r="N61" t="b">
            <v>1</v>
          </cell>
          <cell r="O61" t="str">
            <v>B</v>
          </cell>
          <cell r="P61">
            <v>1513000</v>
          </cell>
        </row>
        <row r="62">
          <cell r="A62" t="str">
            <v>t81</v>
          </cell>
          <cell r="B62">
            <v>2</v>
          </cell>
          <cell r="C62" t="str">
            <v>Thanh chống đà sắt góc L50x50x5 dài 0,81m</v>
          </cell>
          <cell r="D62" t="str">
            <v>Mô tả kỹ thuật chương V</v>
          </cell>
          <cell r="E62">
            <v>8</v>
          </cell>
          <cell r="F62" t="str">
            <v>thanh</v>
          </cell>
          <cell r="G62">
            <v>412900</v>
          </cell>
          <cell r="H62">
            <v>3303200</v>
          </cell>
          <cell r="I62" t="str">
            <v>Thanh chống đà sắt góc L50x50x5 dài 0,81m</v>
          </cell>
          <cell r="J62" t="str">
            <v>8</v>
          </cell>
          <cell r="K62" t="str">
            <v>412.900</v>
          </cell>
          <cell r="L62">
            <v>3303200</v>
          </cell>
          <cell r="M62">
            <v>0</v>
          </cell>
          <cell r="N62" t="b">
            <v>1</v>
          </cell>
          <cell r="O62" t="str">
            <v>B</v>
          </cell>
          <cell r="P62">
            <v>412900</v>
          </cell>
        </row>
        <row r="63">
          <cell r="A63" t="str">
            <v>d22</v>
          </cell>
          <cell r="B63">
            <v>3</v>
          </cell>
          <cell r="C63" t="str">
            <v>Đà Sắt góc L75 x75 x8 dài 2,2m (4 ốp)</v>
          </cell>
          <cell r="D63" t="str">
            <v>ĐL cấp</v>
          </cell>
          <cell r="E63">
            <v>6</v>
          </cell>
          <cell r="F63" t="str">
            <v>thanh</v>
          </cell>
          <cell r="G63">
            <v>0</v>
          </cell>
          <cell r="H63">
            <v>0</v>
          </cell>
          <cell r="I63" t="str">
            <v>Đà Sắt góc L75 x75 x8 dài 2,2m (4 ốp)</v>
          </cell>
          <cell r="J63" t="str">
            <v>6</v>
          </cell>
          <cell r="K63" t="str">
            <v>0</v>
          </cell>
          <cell r="L63">
            <v>0</v>
          </cell>
          <cell r="M63">
            <v>0</v>
          </cell>
          <cell r="N63" t="b">
            <v>1</v>
          </cell>
          <cell r="O63" t="str">
            <v>A</v>
          </cell>
          <cell r="P63">
            <v>660000</v>
          </cell>
        </row>
        <row r="64">
          <cell r="A64" t="str">
            <v>t81</v>
          </cell>
          <cell r="B64">
            <v>4</v>
          </cell>
          <cell r="C64" t="str">
            <v>Thanh chống đà sắt góc L50x50x5 dài 0,81m</v>
          </cell>
          <cell r="D64" t="str">
            <v>ĐL cấp</v>
          </cell>
          <cell r="E64">
            <v>12</v>
          </cell>
          <cell r="F64" t="str">
            <v>thanh</v>
          </cell>
          <cell r="G64">
            <v>0</v>
          </cell>
          <cell r="H64">
            <v>0</v>
          </cell>
          <cell r="I64" t="str">
            <v>Thanh chống đà sắt góc L50x50x5 dài 0,81m</v>
          </cell>
          <cell r="J64" t="str">
            <v>12</v>
          </cell>
          <cell r="K64" t="str">
            <v>0</v>
          </cell>
          <cell r="L64">
            <v>0</v>
          </cell>
          <cell r="M64">
            <v>0</v>
          </cell>
          <cell r="N64" t="b">
            <v>1</v>
          </cell>
          <cell r="O64" t="str">
            <v>A</v>
          </cell>
          <cell r="P64">
            <v>100000</v>
          </cell>
        </row>
        <row r="65">
          <cell r="A65" t="str">
            <v>B16300</v>
          </cell>
          <cell r="B65">
            <v>5</v>
          </cell>
          <cell r="C65" t="str">
            <v>Boulon 16x300+ 2 long đền vuông D18-50x50x3/Zn</v>
          </cell>
          <cell r="D65" t="str">
            <v>Mô tả kỹ thuật chương V</v>
          </cell>
          <cell r="E65">
            <v>10</v>
          </cell>
          <cell r="F65" t="str">
            <v>bộ</v>
          </cell>
          <cell r="G65">
            <v>35000</v>
          </cell>
          <cell r="H65">
            <v>350000</v>
          </cell>
          <cell r="I65" t="str">
            <v>Boulon 16x300+ 2 long đền vuông D18-50x50x3/Zn</v>
          </cell>
          <cell r="J65" t="str">
            <v>10</v>
          </cell>
          <cell r="K65" t="str">
            <v>35.000</v>
          </cell>
          <cell r="L65">
            <v>350000</v>
          </cell>
          <cell r="M65">
            <v>0</v>
          </cell>
          <cell r="N65" t="b">
            <v>1</v>
          </cell>
          <cell r="O65" t="str">
            <v>B</v>
          </cell>
          <cell r="P65">
            <v>35000</v>
          </cell>
        </row>
        <row r="66">
          <cell r="A66" t="str">
            <v>B16300v</v>
          </cell>
          <cell r="B66">
            <v>6</v>
          </cell>
          <cell r="C66" t="str">
            <v>Boulon 16x300VRS+ 4 long đền vuông D18-50x50x3/Zn</v>
          </cell>
          <cell r="D66" t="str">
            <v>Mô tả kỹ thuật chương V</v>
          </cell>
          <cell r="E66">
            <v>20</v>
          </cell>
          <cell r="F66" t="str">
            <v>bộ</v>
          </cell>
          <cell r="G66">
            <v>47800</v>
          </cell>
          <cell r="H66">
            <v>956000</v>
          </cell>
          <cell r="I66" t="str">
            <v>Boulon 16x300VRS+ 4 long đền vuông D18-50x50x3/Zn</v>
          </cell>
          <cell r="J66" t="str">
            <v>20</v>
          </cell>
          <cell r="K66" t="str">
            <v>47.800</v>
          </cell>
          <cell r="L66">
            <v>956000</v>
          </cell>
          <cell r="M66">
            <v>0</v>
          </cell>
          <cell r="N66" t="b">
            <v>1</v>
          </cell>
          <cell r="O66" t="str">
            <v>B</v>
          </cell>
          <cell r="P66">
            <v>47800</v>
          </cell>
        </row>
        <row r="67">
          <cell r="A67" t="str">
            <v>B1650</v>
          </cell>
          <cell r="B67">
            <v>7</v>
          </cell>
          <cell r="C67" t="str">
            <v>Boulon 16x50+ 2 long đền vuông D18-50x50x3/Zn</v>
          </cell>
          <cell r="D67" t="str">
            <v>Mô tả kỹ thuật chương V</v>
          </cell>
          <cell r="E67">
            <v>20</v>
          </cell>
          <cell r="F67" t="str">
            <v>bộ</v>
          </cell>
          <cell r="G67">
            <v>19800</v>
          </cell>
          <cell r="H67">
            <v>396000</v>
          </cell>
          <cell r="I67" t="str">
            <v>Boulon 16x50+ 2 long đền vuông D18-50x50x3/Zn</v>
          </cell>
          <cell r="J67" t="str">
            <v>20</v>
          </cell>
          <cell r="K67" t="str">
            <v>19.800</v>
          </cell>
          <cell r="L67">
            <v>396000</v>
          </cell>
          <cell r="M67">
            <v>0</v>
          </cell>
          <cell r="N67" t="b">
            <v>1</v>
          </cell>
          <cell r="O67" t="str">
            <v>B</v>
          </cell>
          <cell r="P67">
            <v>19800</v>
          </cell>
        </row>
        <row r="68">
          <cell r="A68" t="str">
            <v>LXIN</v>
          </cell>
          <cell r="B68">
            <v>8</v>
          </cell>
          <cell r="C68" t="str">
            <v>Lắp xà néo 58,63kg (X22K)</v>
          </cell>
          <cell r="E68">
            <v>5</v>
          </cell>
          <cell r="F68" t="str">
            <v>bộ</v>
          </cell>
          <cell r="G68">
            <v>1042300</v>
          </cell>
          <cell r="H68">
            <v>5211500</v>
          </cell>
          <cell r="I68" t="str">
            <v>Lắp xà néo 58,63kg (X22K)</v>
          </cell>
          <cell r="J68" t="str">
            <v>5</v>
          </cell>
          <cell r="K68" t="str">
            <v>1.042.300</v>
          </cell>
          <cell r="L68">
            <v>5211500</v>
          </cell>
          <cell r="M68">
            <v>0</v>
          </cell>
          <cell r="N68" t="b">
            <v>1</v>
          </cell>
          <cell r="O68" t="str">
            <v>B</v>
          </cell>
          <cell r="P68">
            <v>1042300</v>
          </cell>
        </row>
        <row r="69">
          <cell r="A69" t="str">
            <v>X-22KK</v>
          </cell>
          <cell r="C69" t="str">
            <v>Bộ xà kép L75x75x8 dài 2.2m: X-22KK - C810 (trụ ghép)</v>
          </cell>
          <cell r="E69">
            <v>10</v>
          </cell>
          <cell r="F69" t="str">
            <v>Bộ</v>
          </cell>
          <cell r="G69">
            <v>0</v>
          </cell>
          <cell r="H69">
            <v>0</v>
          </cell>
          <cell r="I69" t="str">
            <v>Bộ xà kép L75x75x8 dài 2.2m: X-22KK - C810 (trụ ghép)</v>
          </cell>
          <cell r="L69">
            <v>0</v>
          </cell>
          <cell r="M69">
            <v>0</v>
          </cell>
          <cell r="N69" t="b">
            <v>1</v>
          </cell>
          <cell r="O69" t="str">
            <v>A</v>
          </cell>
          <cell r="P69">
            <v>0</v>
          </cell>
        </row>
        <row r="70">
          <cell r="A70" t="str">
            <v>d22</v>
          </cell>
          <cell r="B70">
            <v>1</v>
          </cell>
          <cell r="C70" t="str">
            <v>Đà Sắt góc L75 x75 x8 dài 2,2m (4 ốp)</v>
          </cell>
          <cell r="D70" t="str">
            <v>ĐL cấp</v>
          </cell>
          <cell r="E70">
            <v>20</v>
          </cell>
          <cell r="F70" t="str">
            <v>thanh</v>
          </cell>
          <cell r="G70">
            <v>0</v>
          </cell>
          <cell r="H70">
            <v>0</v>
          </cell>
          <cell r="I70" t="str">
            <v>Đà Sắt góc L75 x75 x8 dài 2,2m (4 ốp)</v>
          </cell>
          <cell r="J70" t="str">
            <v>20</v>
          </cell>
          <cell r="K70" t="str">
            <v>0</v>
          </cell>
          <cell r="L70">
            <v>0</v>
          </cell>
          <cell r="M70">
            <v>0</v>
          </cell>
          <cell r="N70" t="b">
            <v>1</v>
          </cell>
          <cell r="O70" t="str">
            <v>A</v>
          </cell>
          <cell r="P70">
            <v>1513000</v>
          </cell>
        </row>
        <row r="71">
          <cell r="A71" t="str">
            <v>t81</v>
          </cell>
          <cell r="B71">
            <v>2</v>
          </cell>
          <cell r="C71" t="str">
            <v>Thanh chống đà sắt góc L50x50x5 dài 0,81m</v>
          </cell>
          <cell r="D71" t="str">
            <v>ĐL cấp</v>
          </cell>
          <cell r="E71">
            <v>40</v>
          </cell>
          <cell r="F71" t="str">
            <v>thanh</v>
          </cell>
          <cell r="G71">
            <v>0</v>
          </cell>
          <cell r="H71">
            <v>0</v>
          </cell>
          <cell r="I71" t="str">
            <v>Thanh chống đà sắt góc L50x50x5 dài 0,81m</v>
          </cell>
          <cell r="J71" t="str">
            <v>40</v>
          </cell>
          <cell r="K71" t="str">
            <v>0</v>
          </cell>
          <cell r="L71">
            <v>0</v>
          </cell>
          <cell r="M71">
            <v>0</v>
          </cell>
          <cell r="N71" t="b">
            <v>1</v>
          </cell>
          <cell r="O71" t="str">
            <v>A</v>
          </cell>
          <cell r="P71">
            <v>412900</v>
          </cell>
        </row>
        <row r="72">
          <cell r="A72" t="str">
            <v>B16500</v>
          </cell>
          <cell r="B72">
            <v>3</v>
          </cell>
          <cell r="C72" t="str">
            <v>Boulon 16x500+ 2 long đền vuông D18-50x50x3/Zn</v>
          </cell>
          <cell r="D72" t="str">
            <v>Mô tả kỹ thuật chương V</v>
          </cell>
          <cell r="E72">
            <v>20</v>
          </cell>
          <cell r="F72" t="str">
            <v>bộ</v>
          </cell>
          <cell r="G72">
            <v>49000</v>
          </cell>
          <cell r="H72">
            <v>980000</v>
          </cell>
          <cell r="I72" t="str">
            <v>Boulon 16x500+ 2 long đền vuông D18-50x50x3/Zn</v>
          </cell>
          <cell r="J72" t="str">
            <v>20</v>
          </cell>
          <cell r="K72" t="str">
            <v>49.000</v>
          </cell>
          <cell r="L72">
            <v>980000</v>
          </cell>
          <cell r="M72">
            <v>0</v>
          </cell>
          <cell r="N72" t="b">
            <v>1</v>
          </cell>
          <cell r="O72" t="str">
            <v>B</v>
          </cell>
          <cell r="P72">
            <v>49000</v>
          </cell>
        </row>
        <row r="73">
          <cell r="A73" t="str">
            <v>B16550V</v>
          </cell>
          <cell r="B73">
            <v>4</v>
          </cell>
          <cell r="C73" t="str">
            <v>Boulon 16x550VRS+ 4 long đền vuông D18-50x50x3/Zn</v>
          </cell>
          <cell r="D73" t="str">
            <v>Mô tả kỹ thuật chương V</v>
          </cell>
          <cell r="E73">
            <v>40</v>
          </cell>
          <cell r="F73" t="str">
            <v>bộ</v>
          </cell>
          <cell r="G73">
            <v>63000</v>
          </cell>
          <cell r="H73">
            <v>2520000</v>
          </cell>
          <cell r="I73" t="str">
            <v>Boulon 16x550VRS+ 4 long đền vuông D18-50x50x3/Zn</v>
          </cell>
          <cell r="J73" t="str">
            <v>40</v>
          </cell>
          <cell r="K73" t="str">
            <v>63.000</v>
          </cell>
          <cell r="L73">
            <v>2520000</v>
          </cell>
          <cell r="M73">
            <v>0</v>
          </cell>
          <cell r="N73" t="b">
            <v>1</v>
          </cell>
          <cell r="O73" t="str">
            <v>B</v>
          </cell>
          <cell r="P73">
            <v>63000</v>
          </cell>
        </row>
        <row r="74">
          <cell r="A74" t="str">
            <v>B1650</v>
          </cell>
          <cell r="B74">
            <v>5</v>
          </cell>
          <cell r="C74" t="str">
            <v>Boulon 16x50+ 2 long đền vuông D18-50x50x3/Zn</v>
          </cell>
          <cell r="D74" t="str">
            <v>Mô tả kỹ thuật chương V</v>
          </cell>
          <cell r="E74">
            <v>40</v>
          </cell>
          <cell r="F74" t="str">
            <v>bộ</v>
          </cell>
          <cell r="G74">
            <v>19800</v>
          </cell>
          <cell r="H74">
            <v>792000</v>
          </cell>
          <cell r="I74" t="str">
            <v>Boulon 16x50+ 2 long đền vuông D18-50x50x3/Zn</v>
          </cell>
          <cell r="J74" t="str">
            <v>40</v>
          </cell>
          <cell r="K74" t="str">
            <v>19.800</v>
          </cell>
          <cell r="L74">
            <v>792000</v>
          </cell>
          <cell r="M74">
            <v>0</v>
          </cell>
          <cell r="N74" t="b">
            <v>1</v>
          </cell>
          <cell r="O74" t="str">
            <v>B</v>
          </cell>
          <cell r="P74">
            <v>19800</v>
          </cell>
        </row>
        <row r="75">
          <cell r="A75" t="str">
            <v>LXIN</v>
          </cell>
          <cell r="B75">
            <v>6</v>
          </cell>
          <cell r="C75" t="str">
            <v>Lắp xà néo 58,63kg (X22K)</v>
          </cell>
          <cell r="E75">
            <v>10</v>
          </cell>
          <cell r="F75" t="str">
            <v>bộ</v>
          </cell>
          <cell r="G75">
            <v>1042300</v>
          </cell>
          <cell r="H75">
            <v>10423000</v>
          </cell>
          <cell r="I75" t="str">
            <v>Lắp xà néo 58,63kg (X22K)</v>
          </cell>
          <cell r="J75" t="str">
            <v>10</v>
          </cell>
          <cell r="K75" t="str">
            <v>1.042.300</v>
          </cell>
          <cell r="L75">
            <v>10423000</v>
          </cell>
          <cell r="M75">
            <v>0</v>
          </cell>
          <cell r="N75" t="b">
            <v>1</v>
          </cell>
          <cell r="O75" t="str">
            <v>B</v>
          </cell>
          <cell r="P75">
            <v>1042300</v>
          </cell>
        </row>
        <row r="76">
          <cell r="A76" t="str">
            <v>X-20ĐL2/3</v>
          </cell>
          <cell r="C76" t="str">
            <v>Bộ xà lệch đơn L75x75x8 dài 2m: X-20ĐL2/3</v>
          </cell>
          <cell r="E76">
            <v>151</v>
          </cell>
          <cell r="F76" t="str">
            <v>Bộ</v>
          </cell>
          <cell r="G76">
            <v>0</v>
          </cell>
          <cell r="H76">
            <v>0</v>
          </cell>
          <cell r="I76" t="str">
            <v>Bộ xà lệch đơn L75x75x8 dài 2m: X-20ĐL2/3</v>
          </cell>
          <cell r="L76">
            <v>0</v>
          </cell>
          <cell r="M76">
            <v>0</v>
          </cell>
          <cell r="N76" t="b">
            <v>1</v>
          </cell>
          <cell r="O76" t="str">
            <v>A</v>
          </cell>
          <cell r="P76">
            <v>0</v>
          </cell>
        </row>
        <row r="77">
          <cell r="A77" t="str">
            <v>d200</v>
          </cell>
          <cell r="B77">
            <v>1</v>
          </cell>
          <cell r="C77" t="str">
            <v>Đà Sắt góc L75 x75 x8 dài 2m (3 ốp)</v>
          </cell>
          <cell r="D77" t="str">
            <v>ĐL cấp</v>
          </cell>
          <cell r="E77">
            <v>151</v>
          </cell>
          <cell r="F77" t="str">
            <v>thanh</v>
          </cell>
          <cell r="G77">
            <v>0</v>
          </cell>
          <cell r="H77">
            <v>0</v>
          </cell>
          <cell r="I77" t="str">
            <v>Đà Sắt góc L75 x75 x8 dài 2m (3 ốp)</v>
          </cell>
          <cell r="J77" t="str">
            <v>151</v>
          </cell>
          <cell r="K77" t="str">
            <v>0</v>
          </cell>
          <cell r="L77">
            <v>0</v>
          </cell>
          <cell r="M77">
            <v>0</v>
          </cell>
          <cell r="N77" t="b">
            <v>1</v>
          </cell>
          <cell r="O77" t="str">
            <v>A</v>
          </cell>
          <cell r="P77">
            <v>611000</v>
          </cell>
        </row>
        <row r="78">
          <cell r="A78" t="str">
            <v>t115</v>
          </cell>
          <cell r="B78">
            <v>2</v>
          </cell>
          <cell r="C78" t="str">
            <v>Thanh chống đà sắt góc L50x50x5 dài 1,15m</v>
          </cell>
          <cell r="D78" t="str">
            <v>ĐL cấp</v>
          </cell>
          <cell r="E78">
            <v>151</v>
          </cell>
          <cell r="F78" t="str">
            <v>thanh</v>
          </cell>
          <cell r="G78">
            <v>0</v>
          </cell>
          <cell r="H78">
            <v>0</v>
          </cell>
          <cell r="I78" t="str">
            <v>Thanh chống đà sắt góc L50x50x5 dài 1,15m</v>
          </cell>
          <cell r="J78" t="str">
            <v>151</v>
          </cell>
          <cell r="K78" t="str">
            <v>0</v>
          </cell>
          <cell r="L78">
            <v>0</v>
          </cell>
          <cell r="M78">
            <v>0</v>
          </cell>
          <cell r="N78" t="b">
            <v>1</v>
          </cell>
          <cell r="O78" t="str">
            <v>A</v>
          </cell>
          <cell r="P78">
            <v>141000</v>
          </cell>
        </row>
        <row r="79">
          <cell r="A79" t="str">
            <v>B16250</v>
          </cell>
          <cell r="B79">
            <v>3</v>
          </cell>
          <cell r="C79" t="str">
            <v>Boulon 16x250+ 2 long đền vuông D18-50x50x3/Zn</v>
          </cell>
          <cell r="D79" t="str">
            <v>Mô tả kỹ thuật chương V</v>
          </cell>
          <cell r="E79">
            <v>302</v>
          </cell>
          <cell r="F79" t="str">
            <v>bộ</v>
          </cell>
          <cell r="G79">
            <v>32600</v>
          </cell>
          <cell r="H79">
            <v>9845200</v>
          </cell>
          <cell r="I79" t="str">
            <v>Boulon 16x250+ 2 long đền vuông D18-50x50x3/Zn</v>
          </cell>
          <cell r="J79" t="str">
            <v>302</v>
          </cell>
          <cell r="K79" t="str">
            <v>32.600</v>
          </cell>
          <cell r="L79">
            <v>9845200</v>
          </cell>
          <cell r="M79">
            <v>0</v>
          </cell>
          <cell r="N79" t="b">
            <v>1</v>
          </cell>
          <cell r="O79" t="str">
            <v>B</v>
          </cell>
          <cell r="P79">
            <v>32600</v>
          </cell>
        </row>
        <row r="80">
          <cell r="A80" t="str">
            <v>B1650</v>
          </cell>
          <cell r="B80">
            <v>4</v>
          </cell>
          <cell r="C80" t="str">
            <v>Boulon 16x50+ 2 long đền vuông D18-50x50x3/Zn</v>
          </cell>
          <cell r="D80" t="str">
            <v>Mô tả kỹ thuật chương V</v>
          </cell>
          <cell r="E80">
            <v>151</v>
          </cell>
          <cell r="F80" t="str">
            <v>bộ</v>
          </cell>
          <cell r="G80">
            <v>19800</v>
          </cell>
          <cell r="H80">
            <v>2989800</v>
          </cell>
          <cell r="I80" t="str">
            <v>Boulon 16x50+ 2 long đền vuông D18-50x50x3/Zn</v>
          </cell>
          <cell r="J80" t="str">
            <v>151</v>
          </cell>
          <cell r="K80" t="str">
            <v>19.800</v>
          </cell>
          <cell r="L80">
            <v>2989800</v>
          </cell>
          <cell r="M80">
            <v>0</v>
          </cell>
          <cell r="N80" t="b">
            <v>1</v>
          </cell>
          <cell r="O80" t="str">
            <v>B</v>
          </cell>
          <cell r="P80">
            <v>19800</v>
          </cell>
        </row>
        <row r="81">
          <cell r="A81" t="str">
            <v>XT2</v>
          </cell>
          <cell r="B81">
            <v>5</v>
          </cell>
          <cell r="C81" t="str">
            <v>Xà đỡ thẳng lệch 3 pha 2m - 1 mạch</v>
          </cell>
          <cell r="E81">
            <v>151</v>
          </cell>
          <cell r="F81" t="str">
            <v>bộ</v>
          </cell>
          <cell r="G81">
            <v>553900</v>
          </cell>
          <cell r="H81">
            <v>83638900</v>
          </cell>
          <cell r="I81" t="str">
            <v>Xà đỡ thẳng lệch 3 pha 2m - 1 mạch</v>
          </cell>
          <cell r="J81" t="str">
            <v>151</v>
          </cell>
          <cell r="K81" t="str">
            <v>553.900</v>
          </cell>
          <cell r="L81">
            <v>83638900</v>
          </cell>
          <cell r="M81">
            <v>0</v>
          </cell>
          <cell r="N81" t="b">
            <v>1</v>
          </cell>
          <cell r="O81" t="str">
            <v>B</v>
          </cell>
          <cell r="P81">
            <v>553900</v>
          </cell>
        </row>
        <row r="82">
          <cell r="A82" t="str">
            <v>X-20KL2/3</v>
          </cell>
          <cell r="C82" t="str">
            <v>Bộ xà lệch kép L75x75x8 dài 2m: X-20KL2/3</v>
          </cell>
          <cell r="E82">
            <v>8</v>
          </cell>
          <cell r="F82" t="str">
            <v>Bộ</v>
          </cell>
          <cell r="G82">
            <v>0</v>
          </cell>
          <cell r="H82">
            <v>0</v>
          </cell>
          <cell r="I82" t="str">
            <v>Bộ xà lệch kép L75x75x8 dài 2m: X-20KL2/3</v>
          </cell>
          <cell r="L82">
            <v>0</v>
          </cell>
          <cell r="M82">
            <v>0</v>
          </cell>
          <cell r="N82" t="b">
            <v>1</v>
          </cell>
          <cell r="O82" t="str">
            <v>A</v>
          </cell>
          <cell r="P82">
            <v>0</v>
          </cell>
        </row>
        <row r="83">
          <cell r="A83" t="str">
            <v>d200</v>
          </cell>
          <cell r="B83">
            <v>1</v>
          </cell>
          <cell r="C83" t="str">
            <v>Đà Sắt góc L75 x75 x8 dài 2m (3 ốp)</v>
          </cell>
          <cell r="D83" t="str">
            <v>ĐL cấp</v>
          </cell>
          <cell r="E83">
            <v>16</v>
          </cell>
          <cell r="F83" t="str">
            <v>thanh</v>
          </cell>
          <cell r="G83">
            <v>0</v>
          </cell>
          <cell r="H83">
            <v>0</v>
          </cell>
          <cell r="I83" t="str">
            <v>Đà Sắt góc L75 x75 x8 dài 2m (3 ốp)</v>
          </cell>
          <cell r="J83" t="str">
            <v>16</v>
          </cell>
          <cell r="K83" t="str">
            <v>0</v>
          </cell>
          <cell r="L83">
            <v>0</v>
          </cell>
          <cell r="M83">
            <v>0</v>
          </cell>
          <cell r="N83" t="b">
            <v>1</v>
          </cell>
          <cell r="O83" t="str">
            <v>A</v>
          </cell>
          <cell r="P83">
            <v>611000</v>
          </cell>
        </row>
        <row r="84">
          <cell r="A84" t="str">
            <v>t115</v>
          </cell>
          <cell r="B84">
            <v>2</v>
          </cell>
          <cell r="C84" t="str">
            <v>Thanh chống đà sắt góc L50x50x5 dài 1,15m</v>
          </cell>
          <cell r="D84" t="str">
            <v>ĐL cấp</v>
          </cell>
          <cell r="E84">
            <v>16</v>
          </cell>
          <cell r="F84" t="str">
            <v>thanh</v>
          </cell>
          <cell r="G84">
            <v>0</v>
          </cell>
          <cell r="H84">
            <v>0</v>
          </cell>
          <cell r="I84" t="str">
            <v>Thanh chống đà sắt góc L50x50x5 dài 1,15m</v>
          </cell>
          <cell r="J84" t="str">
            <v>16</v>
          </cell>
          <cell r="K84" t="str">
            <v>0</v>
          </cell>
          <cell r="L84">
            <v>0</v>
          </cell>
          <cell r="M84">
            <v>0</v>
          </cell>
          <cell r="N84" t="b">
            <v>1</v>
          </cell>
          <cell r="O84" t="str">
            <v>A</v>
          </cell>
          <cell r="P84">
            <v>141000</v>
          </cell>
        </row>
        <row r="85">
          <cell r="A85" t="str">
            <v>B16300v</v>
          </cell>
          <cell r="B85">
            <v>3</v>
          </cell>
          <cell r="C85" t="str">
            <v>Boulon 16x300VRS+ 4 long đền vuông D18-50x50x3/Zn</v>
          </cell>
          <cell r="D85" t="str">
            <v>Mô tả kỹ thuật chương V</v>
          </cell>
          <cell r="E85">
            <v>24</v>
          </cell>
          <cell r="F85" t="str">
            <v>bộ</v>
          </cell>
          <cell r="G85">
            <v>47800</v>
          </cell>
          <cell r="H85">
            <v>1147200</v>
          </cell>
          <cell r="I85" t="str">
            <v>Boulon 16x300VRS+ 4 long đền vuông D18-50x50x3/Zn</v>
          </cell>
          <cell r="J85" t="str">
            <v>24</v>
          </cell>
          <cell r="K85" t="str">
            <v>47.800</v>
          </cell>
          <cell r="L85">
            <v>1147200</v>
          </cell>
          <cell r="M85">
            <v>0</v>
          </cell>
          <cell r="N85" t="b">
            <v>1</v>
          </cell>
          <cell r="O85" t="str">
            <v>B</v>
          </cell>
          <cell r="P85">
            <v>47800</v>
          </cell>
        </row>
        <row r="86">
          <cell r="A86" t="str">
            <v>B16300</v>
          </cell>
          <cell r="B86">
            <v>4</v>
          </cell>
          <cell r="C86" t="str">
            <v>Boulon 16x300+ 2 long đền vuông D18-50x50x3/Zn</v>
          </cell>
          <cell r="D86" t="str">
            <v>Mô tả kỹ thuật chương V</v>
          </cell>
          <cell r="E86">
            <v>16</v>
          </cell>
          <cell r="F86" t="str">
            <v>bộ</v>
          </cell>
          <cell r="G86">
            <v>35000</v>
          </cell>
          <cell r="H86">
            <v>560000</v>
          </cell>
          <cell r="I86" t="str">
            <v>Boulon 16x300+ 2 long đền vuông D18-50x50x3/Zn</v>
          </cell>
          <cell r="J86" t="str">
            <v>16</v>
          </cell>
          <cell r="K86" t="str">
            <v>35.000</v>
          </cell>
          <cell r="L86">
            <v>560000</v>
          </cell>
          <cell r="M86">
            <v>0</v>
          </cell>
          <cell r="N86" t="b">
            <v>1</v>
          </cell>
          <cell r="O86" t="str">
            <v>B</v>
          </cell>
          <cell r="P86">
            <v>35000</v>
          </cell>
        </row>
        <row r="87">
          <cell r="A87" t="str">
            <v>B1650</v>
          </cell>
          <cell r="B87">
            <v>5</v>
          </cell>
          <cell r="C87" t="str">
            <v>Boulon 16x50+ 2 long đền vuông D18-50x50x3/Zn</v>
          </cell>
          <cell r="D87" t="str">
            <v>Mô tả kỹ thuật chương V</v>
          </cell>
          <cell r="E87">
            <v>16</v>
          </cell>
          <cell r="F87" t="str">
            <v>bộ</v>
          </cell>
          <cell r="G87">
            <v>19800</v>
          </cell>
          <cell r="H87">
            <v>316800</v>
          </cell>
          <cell r="I87" t="str">
            <v>Boulon 16x50+ 2 long đền vuông D18-50x50x3/Zn</v>
          </cell>
          <cell r="J87" t="str">
            <v>16</v>
          </cell>
          <cell r="K87" t="str">
            <v>19.800</v>
          </cell>
          <cell r="L87">
            <v>316800</v>
          </cell>
          <cell r="M87">
            <v>0</v>
          </cell>
          <cell r="N87" t="b">
            <v>1</v>
          </cell>
          <cell r="O87" t="str">
            <v>B</v>
          </cell>
          <cell r="P87">
            <v>19800</v>
          </cell>
        </row>
        <row r="88">
          <cell r="A88" t="str">
            <v>XTK2</v>
          </cell>
          <cell r="B88">
            <v>6</v>
          </cell>
          <cell r="C88" t="str">
            <v>Xà đỡ lệch góc 3 pha 2m - 1 mạch</v>
          </cell>
          <cell r="E88">
            <v>8</v>
          </cell>
          <cell r="F88" t="str">
            <v>bộ</v>
          </cell>
          <cell r="G88">
            <v>553900</v>
          </cell>
          <cell r="H88">
            <v>4431200</v>
          </cell>
          <cell r="I88" t="str">
            <v>Xà đỡ lệch góc 3 pha 2m - 1 mạch</v>
          </cell>
          <cell r="J88" t="str">
            <v>8</v>
          </cell>
          <cell r="K88" t="str">
            <v>553.900</v>
          </cell>
          <cell r="L88">
            <v>4431200</v>
          </cell>
          <cell r="M88">
            <v>0</v>
          </cell>
          <cell r="N88" t="b">
            <v>1</v>
          </cell>
          <cell r="O88" t="str">
            <v>B</v>
          </cell>
          <cell r="P88">
            <v>553900</v>
          </cell>
        </row>
        <row r="89">
          <cell r="A89" t="str">
            <v>CX12-B</v>
          </cell>
          <cell r="C89" t="str">
            <v>Bộ chằng xuống đơn cho trụ 12m: CX12-B</v>
          </cell>
          <cell r="E89">
            <v>7</v>
          </cell>
          <cell r="F89" t="str">
            <v>Bộ</v>
          </cell>
          <cell r="G89">
            <v>0</v>
          </cell>
          <cell r="H89">
            <v>0</v>
          </cell>
          <cell r="I89" t="str">
            <v>Bộ chằng xuống đơn cho trụ 12m: CX12-B</v>
          </cell>
          <cell r="L89">
            <v>0</v>
          </cell>
          <cell r="M89">
            <v>0</v>
          </cell>
          <cell r="N89" t="b">
            <v>1</v>
          </cell>
          <cell r="O89" t="str">
            <v>A</v>
          </cell>
          <cell r="P89">
            <v>0</v>
          </cell>
        </row>
        <row r="90">
          <cell r="A90" t="str">
            <v>BM16300</v>
          </cell>
          <cell r="B90">
            <v>1</v>
          </cell>
          <cell r="C90" t="str">
            <v>Boulon mắt 16x300+ 1 long đền vuông D18-50x50x3/Zn</v>
          </cell>
          <cell r="D90" t="str">
            <v>Mô tả kỹ thuật chương V</v>
          </cell>
          <cell r="E90">
            <v>7</v>
          </cell>
          <cell r="F90" t="str">
            <v>bộ</v>
          </cell>
          <cell r="G90">
            <v>45500</v>
          </cell>
          <cell r="H90">
            <v>318500</v>
          </cell>
          <cell r="I90" t="str">
            <v>Boulon mắt 16x300+ 1 long đền vuông D18-50x50x3/Zn</v>
          </cell>
          <cell r="J90" t="str">
            <v>7</v>
          </cell>
          <cell r="K90" t="str">
            <v>45.500</v>
          </cell>
          <cell r="L90">
            <v>318500</v>
          </cell>
          <cell r="M90">
            <v>0</v>
          </cell>
          <cell r="N90" t="b">
            <v>1</v>
          </cell>
          <cell r="O90" t="str">
            <v>B</v>
          </cell>
          <cell r="P90">
            <v>45500</v>
          </cell>
        </row>
        <row r="91">
          <cell r="A91" t="str">
            <v>SN</v>
          </cell>
          <cell r="B91">
            <v>2</v>
          </cell>
          <cell r="C91" t="str">
            <v>Sứ chằng lớn</v>
          </cell>
          <cell r="D91" t="str">
            <v>ĐL cấp</v>
          </cell>
          <cell r="E91">
            <v>7</v>
          </cell>
          <cell r="F91" t="str">
            <v>cái</v>
          </cell>
          <cell r="G91">
            <v>0</v>
          </cell>
          <cell r="H91">
            <v>0</v>
          </cell>
          <cell r="I91" t="str">
            <v>Sứ chằng lớn</v>
          </cell>
          <cell r="J91" t="str">
            <v>7</v>
          </cell>
          <cell r="K91" t="str">
            <v>0</v>
          </cell>
          <cell r="L91">
            <v>0</v>
          </cell>
          <cell r="M91">
            <v>0</v>
          </cell>
          <cell r="N91" t="b">
            <v>1</v>
          </cell>
          <cell r="O91" t="str">
            <v>A</v>
          </cell>
          <cell r="P91">
            <v>66000</v>
          </cell>
        </row>
        <row r="92">
          <cell r="A92" t="str">
            <v>K3B</v>
          </cell>
          <cell r="B92">
            <v>3</v>
          </cell>
          <cell r="C92" t="str">
            <v>Kẹp cáp 3 boulon 5/8 (B46x130)</v>
          </cell>
          <cell r="D92" t="str">
            <v>Mô tả kỹ thuật chương V</v>
          </cell>
          <cell r="E92">
            <v>56</v>
          </cell>
          <cell r="F92" t="str">
            <v>cái</v>
          </cell>
          <cell r="G92">
            <v>49000</v>
          </cell>
          <cell r="H92">
            <v>2744000</v>
          </cell>
          <cell r="I92" t="str">
            <v>Kẹp cáp 3 boulon 5/8 (B46x130)</v>
          </cell>
          <cell r="J92" t="str">
            <v>56</v>
          </cell>
          <cell r="K92" t="str">
            <v>49.000</v>
          </cell>
          <cell r="L92">
            <v>2744000</v>
          </cell>
          <cell r="M92">
            <v>0</v>
          </cell>
          <cell r="N92" t="b">
            <v>1</v>
          </cell>
          <cell r="O92" t="str">
            <v>B</v>
          </cell>
          <cell r="P92">
            <v>49000</v>
          </cell>
        </row>
        <row r="93">
          <cell r="A93" t="str">
            <v>C5/8</v>
          </cell>
          <cell r="B93">
            <v>4</v>
          </cell>
          <cell r="C93" t="str">
            <v>Cáp thép 5/8"</v>
          </cell>
          <cell r="D93" t="str">
            <v>ĐL cấp</v>
          </cell>
          <cell r="E93">
            <v>112</v>
          </cell>
          <cell r="F93" t="str">
            <v>mét</v>
          </cell>
          <cell r="G93">
            <v>0</v>
          </cell>
          <cell r="H93">
            <v>0</v>
          </cell>
          <cell r="I93" t="str">
            <v>Cáp thép 5/8"</v>
          </cell>
          <cell r="J93" t="str">
            <v>112</v>
          </cell>
          <cell r="K93" t="str">
            <v>0</v>
          </cell>
          <cell r="L93">
            <v>0</v>
          </cell>
          <cell r="M93">
            <v>0</v>
          </cell>
          <cell r="N93" t="b">
            <v>1</v>
          </cell>
          <cell r="O93" t="str">
            <v>A</v>
          </cell>
          <cell r="P93">
            <v>15350</v>
          </cell>
        </row>
        <row r="94">
          <cell r="A94" t="str">
            <v>YC</v>
          </cell>
          <cell r="B94">
            <v>5</v>
          </cell>
          <cell r="C94" t="str">
            <v>Yếm cáp dày 2mm</v>
          </cell>
          <cell r="D94" t="str">
            <v>Mô tả kỹ thuật chương V</v>
          </cell>
          <cell r="E94">
            <v>14</v>
          </cell>
          <cell r="F94" t="str">
            <v>cái</v>
          </cell>
          <cell r="G94">
            <v>8200</v>
          </cell>
          <cell r="H94">
            <v>114800</v>
          </cell>
          <cell r="I94" t="str">
            <v>Yếm cáp dày 2mm</v>
          </cell>
          <cell r="J94" t="str">
            <v>14</v>
          </cell>
          <cell r="K94" t="str">
            <v>8.200</v>
          </cell>
          <cell r="L94">
            <v>114800</v>
          </cell>
          <cell r="M94">
            <v>0</v>
          </cell>
          <cell r="N94" t="b">
            <v>1</v>
          </cell>
          <cell r="O94" t="str">
            <v>B</v>
          </cell>
          <cell r="P94">
            <v>8200</v>
          </cell>
        </row>
        <row r="95">
          <cell r="A95" t="str">
            <v>MANG4</v>
          </cell>
          <cell r="B95">
            <v>6</v>
          </cell>
          <cell r="C95" t="str">
            <v>Máng che dây chằng dày 0,4x2000</v>
          </cell>
          <cell r="D95" t="str">
            <v>Mô tả kỹ thuật chương V</v>
          </cell>
          <cell r="E95">
            <v>7</v>
          </cell>
          <cell r="F95" t="str">
            <v>cái</v>
          </cell>
          <cell r="G95">
            <v>61800</v>
          </cell>
          <cell r="H95">
            <v>432600</v>
          </cell>
          <cell r="I95" t="str">
            <v>Máng che dây chằng dày 0,4x2000</v>
          </cell>
          <cell r="J95" t="str">
            <v>7</v>
          </cell>
          <cell r="K95" t="str">
            <v>61.800</v>
          </cell>
          <cell r="L95">
            <v>432600</v>
          </cell>
          <cell r="M95">
            <v>0</v>
          </cell>
          <cell r="N95" t="b">
            <v>1</v>
          </cell>
          <cell r="O95" t="str">
            <v>B</v>
          </cell>
          <cell r="P95">
            <v>61800</v>
          </cell>
        </row>
        <row r="96">
          <cell r="A96" t="str">
            <v>LDN</v>
          </cell>
          <cell r="B96">
            <v>7</v>
          </cell>
          <cell r="C96" t="str">
            <v>Lắp bộ dây néo</v>
          </cell>
          <cell r="E96">
            <v>7</v>
          </cell>
          <cell r="F96" t="str">
            <v>bộ</v>
          </cell>
          <cell r="G96">
            <v>208100</v>
          </cell>
          <cell r="H96">
            <v>1456700</v>
          </cell>
          <cell r="I96" t="str">
            <v>Lắp bộ dây néo</v>
          </cell>
          <cell r="J96" t="str">
            <v>7</v>
          </cell>
          <cell r="K96" t="str">
            <v>208.100</v>
          </cell>
          <cell r="L96">
            <v>1456700</v>
          </cell>
          <cell r="M96">
            <v>0</v>
          </cell>
          <cell r="N96" t="b">
            <v>1</v>
          </cell>
          <cell r="O96" t="str">
            <v>B</v>
          </cell>
          <cell r="P96">
            <v>208100</v>
          </cell>
        </row>
        <row r="97">
          <cell r="A97" t="str">
            <v>CL12-B</v>
          </cell>
          <cell r="C97" t="str">
            <v>Bộ chằng lệch đơn cho trụ 12m: CL12-B</v>
          </cell>
          <cell r="E97">
            <v>3</v>
          </cell>
          <cell r="F97" t="str">
            <v>Bộ</v>
          </cell>
          <cell r="G97">
            <v>0</v>
          </cell>
          <cell r="H97">
            <v>0</v>
          </cell>
          <cell r="I97" t="str">
            <v>Bộ chằng lệch đơn cho trụ 12m: CL12-B</v>
          </cell>
          <cell r="L97">
            <v>0</v>
          </cell>
          <cell r="M97">
            <v>0</v>
          </cell>
          <cell r="N97" t="b">
            <v>1</v>
          </cell>
          <cell r="O97" t="str">
            <v>A</v>
          </cell>
          <cell r="P97">
            <v>0</v>
          </cell>
        </row>
        <row r="98">
          <cell r="A98" t="str">
            <v>BM16300</v>
          </cell>
          <cell r="B98">
            <v>1</v>
          </cell>
          <cell r="C98" t="str">
            <v>Boulon mắt 16x300+ 1 long đền vuông D18-50x50x3/Zn</v>
          </cell>
          <cell r="D98" t="str">
            <v>Mô tả kỹ thuật chương V</v>
          </cell>
          <cell r="E98">
            <v>3</v>
          </cell>
          <cell r="F98" t="str">
            <v>bộ</v>
          </cell>
          <cell r="G98">
            <v>45500</v>
          </cell>
          <cell r="H98">
            <v>136500</v>
          </cell>
          <cell r="I98" t="str">
            <v>Boulon mắt 16x300+ 1 long đền vuông D18-50x50x3/Zn</v>
          </cell>
          <cell r="J98" t="str">
            <v>3</v>
          </cell>
          <cell r="K98" t="str">
            <v>45.500</v>
          </cell>
          <cell r="L98">
            <v>136500</v>
          </cell>
          <cell r="M98">
            <v>0</v>
          </cell>
          <cell r="N98" t="b">
            <v>1</v>
          </cell>
          <cell r="O98" t="str">
            <v>B</v>
          </cell>
          <cell r="P98">
            <v>45500</v>
          </cell>
        </row>
        <row r="99">
          <cell r="A99" t="str">
            <v>SN</v>
          </cell>
          <cell r="B99">
            <v>2</v>
          </cell>
          <cell r="C99" t="str">
            <v>Sứ chằng lớn</v>
          </cell>
          <cell r="D99" t="str">
            <v>ĐL cấp</v>
          </cell>
          <cell r="E99">
            <v>3</v>
          </cell>
          <cell r="F99" t="str">
            <v>cái</v>
          </cell>
          <cell r="G99">
            <v>0</v>
          </cell>
          <cell r="H99">
            <v>0</v>
          </cell>
          <cell r="I99" t="str">
            <v>Sứ chằng lớn</v>
          </cell>
          <cell r="J99" t="str">
            <v>3</v>
          </cell>
          <cell r="K99" t="str">
            <v>0</v>
          </cell>
          <cell r="L99">
            <v>0</v>
          </cell>
          <cell r="M99">
            <v>0</v>
          </cell>
          <cell r="N99" t="b">
            <v>1</v>
          </cell>
          <cell r="O99" t="str">
            <v>A</v>
          </cell>
          <cell r="P99">
            <v>66000</v>
          </cell>
        </row>
        <row r="100">
          <cell r="A100" t="str">
            <v>K3B</v>
          </cell>
          <cell r="B100">
            <v>3</v>
          </cell>
          <cell r="C100" t="str">
            <v>Kẹp cáp 3 boulon 5/8 (B46x130)</v>
          </cell>
          <cell r="D100" t="str">
            <v>Mô tả kỹ thuật chương V</v>
          </cell>
          <cell r="E100">
            <v>24</v>
          </cell>
          <cell r="F100" t="str">
            <v>cái</v>
          </cell>
          <cell r="G100">
            <v>49000</v>
          </cell>
          <cell r="H100">
            <v>1176000</v>
          </cell>
          <cell r="I100" t="str">
            <v>Kẹp cáp 3 boulon 5/8 (B46x130)</v>
          </cell>
          <cell r="J100" t="str">
            <v>24</v>
          </cell>
          <cell r="K100" t="str">
            <v>49.000</v>
          </cell>
          <cell r="L100">
            <v>1176000</v>
          </cell>
          <cell r="M100">
            <v>0</v>
          </cell>
          <cell r="N100" t="b">
            <v>1</v>
          </cell>
          <cell r="O100" t="str">
            <v>B</v>
          </cell>
          <cell r="P100">
            <v>49000</v>
          </cell>
        </row>
        <row r="101">
          <cell r="A101" t="str">
            <v>C5/8</v>
          </cell>
          <cell r="B101">
            <v>4</v>
          </cell>
          <cell r="C101" t="str">
            <v>Cáp thép 5/8"</v>
          </cell>
          <cell r="D101" t="str">
            <v>ĐL cấp</v>
          </cell>
          <cell r="E101">
            <v>42</v>
          </cell>
          <cell r="F101" t="str">
            <v>mét</v>
          </cell>
          <cell r="G101">
            <v>0</v>
          </cell>
          <cell r="H101">
            <v>0</v>
          </cell>
          <cell r="I101" t="str">
            <v>Cáp thép 5/8"</v>
          </cell>
          <cell r="J101" t="str">
            <v>42</v>
          </cell>
          <cell r="K101" t="str">
            <v>0</v>
          </cell>
          <cell r="L101">
            <v>0</v>
          </cell>
          <cell r="M101">
            <v>0</v>
          </cell>
          <cell r="N101" t="b">
            <v>1</v>
          </cell>
          <cell r="O101" t="str">
            <v>A</v>
          </cell>
          <cell r="P101">
            <v>15350</v>
          </cell>
        </row>
        <row r="102">
          <cell r="A102" t="str">
            <v>CL</v>
          </cell>
          <cell r="B102">
            <v>5</v>
          </cell>
          <cell r="C102" t="str">
            <v>Bộ chống chằng hẹp Þ60/50x1500+2BL12x40+BL16x250/80</v>
          </cell>
          <cell r="D102" t="str">
            <v>Mô tả kỹ thuật chương V</v>
          </cell>
          <cell r="E102">
            <v>3</v>
          </cell>
          <cell r="F102" t="str">
            <v>bộ</v>
          </cell>
          <cell r="G102">
            <v>396400</v>
          </cell>
          <cell r="H102">
            <v>1189200</v>
          </cell>
          <cell r="I102" t="str">
            <v>Bộ chống chằng hẹp Þ60/50x1500+2BL12x40+BL16x250/80</v>
          </cell>
          <cell r="J102" t="str">
            <v>3</v>
          </cell>
          <cell r="K102" t="str">
            <v>396.400</v>
          </cell>
          <cell r="L102">
            <v>1189200</v>
          </cell>
          <cell r="M102">
            <v>0</v>
          </cell>
          <cell r="N102" t="b">
            <v>1</v>
          </cell>
          <cell r="O102" t="str">
            <v>B</v>
          </cell>
          <cell r="P102">
            <v>396400</v>
          </cell>
        </row>
        <row r="103">
          <cell r="A103" t="str">
            <v>YC</v>
          </cell>
          <cell r="B103">
            <v>6</v>
          </cell>
          <cell r="C103" t="str">
            <v>Yếm cáp dày 2mm</v>
          </cell>
          <cell r="D103" t="str">
            <v>Mô tả kỹ thuật chương V</v>
          </cell>
          <cell r="E103">
            <v>6</v>
          </cell>
          <cell r="F103" t="str">
            <v>cái</v>
          </cell>
          <cell r="G103">
            <v>8200</v>
          </cell>
          <cell r="H103">
            <v>49200</v>
          </cell>
          <cell r="I103" t="str">
            <v>Yếm cáp dày 2mm</v>
          </cell>
          <cell r="J103" t="str">
            <v>6</v>
          </cell>
          <cell r="K103" t="str">
            <v>8.200</v>
          </cell>
          <cell r="L103">
            <v>49200</v>
          </cell>
          <cell r="M103">
            <v>0</v>
          </cell>
          <cell r="N103" t="b">
            <v>1</v>
          </cell>
          <cell r="O103" t="str">
            <v>B</v>
          </cell>
          <cell r="P103">
            <v>8200</v>
          </cell>
        </row>
        <row r="104">
          <cell r="A104" t="str">
            <v>MANG</v>
          </cell>
          <cell r="B104">
            <v>7</v>
          </cell>
          <cell r="C104" t="str">
            <v>Máng che dây chằng dày 0,8x2000</v>
          </cell>
          <cell r="D104" t="str">
            <v>Mô tả kỹ thuật chương V</v>
          </cell>
          <cell r="E104">
            <v>3</v>
          </cell>
          <cell r="F104" t="str">
            <v>cái</v>
          </cell>
          <cell r="G104">
            <v>61800</v>
          </cell>
          <cell r="H104">
            <v>185400</v>
          </cell>
          <cell r="I104" t="str">
            <v>Máng che dây chằng dày 0,8x2000</v>
          </cell>
          <cell r="J104" t="str">
            <v>3</v>
          </cell>
          <cell r="K104" t="str">
            <v>61.800</v>
          </cell>
          <cell r="L104">
            <v>185400</v>
          </cell>
          <cell r="M104">
            <v>0</v>
          </cell>
          <cell r="N104" t="b">
            <v>1</v>
          </cell>
          <cell r="O104" t="str">
            <v>B</v>
          </cell>
          <cell r="P104">
            <v>61800</v>
          </cell>
        </row>
        <row r="105">
          <cell r="A105" t="str">
            <v>LDN</v>
          </cell>
          <cell r="B105">
            <v>8</v>
          </cell>
          <cell r="C105" t="str">
            <v>Lắp bộ dây néo</v>
          </cell>
          <cell r="E105">
            <v>3</v>
          </cell>
          <cell r="F105" t="str">
            <v>bộ</v>
          </cell>
          <cell r="G105">
            <v>208100</v>
          </cell>
          <cell r="H105">
            <v>624300</v>
          </cell>
          <cell r="I105" t="str">
            <v>Lắp bộ dây néo</v>
          </cell>
          <cell r="J105" t="str">
            <v>3</v>
          </cell>
          <cell r="K105" t="str">
            <v>208.100</v>
          </cell>
          <cell r="L105">
            <v>624300</v>
          </cell>
          <cell r="M105">
            <v>0</v>
          </cell>
          <cell r="N105" t="b">
            <v>1</v>
          </cell>
          <cell r="O105" t="str">
            <v>B</v>
          </cell>
          <cell r="P105">
            <v>208100</v>
          </cell>
        </row>
        <row r="106">
          <cell r="A106" t="str">
            <v>LCL</v>
          </cell>
          <cell r="B106">
            <v>9</v>
          </cell>
          <cell r="C106" t="str">
            <v>Lắp bộ chống lệch</v>
          </cell>
          <cell r="E106">
            <v>3</v>
          </cell>
          <cell r="F106" t="str">
            <v>bộ</v>
          </cell>
          <cell r="G106">
            <v>161800</v>
          </cell>
          <cell r="H106">
            <v>485400</v>
          </cell>
          <cell r="I106" t="str">
            <v>Lắp bộ chống lệch</v>
          </cell>
          <cell r="J106" t="str">
            <v>3</v>
          </cell>
          <cell r="K106" t="str">
            <v>161.800</v>
          </cell>
          <cell r="L106">
            <v>485400</v>
          </cell>
          <cell r="M106">
            <v>0</v>
          </cell>
          <cell r="N106" t="b">
            <v>1</v>
          </cell>
          <cell r="O106" t="str">
            <v>B</v>
          </cell>
          <cell r="P106">
            <v>161800</v>
          </cell>
        </row>
        <row r="107">
          <cell r="A107" t="str">
            <v>CX14-B</v>
          </cell>
          <cell r="C107" t="str">
            <v>Bộ chằng xuống đơn cho trụ 14m: CX14-B</v>
          </cell>
          <cell r="E107">
            <v>2</v>
          </cell>
          <cell r="F107" t="str">
            <v>Bộ</v>
          </cell>
          <cell r="G107">
            <v>0</v>
          </cell>
          <cell r="H107">
            <v>0</v>
          </cell>
          <cell r="I107" t="str">
            <v>Bộ chằng xuống đơn cho trụ 14m: CX14-B</v>
          </cell>
          <cell r="L107">
            <v>0</v>
          </cell>
          <cell r="M107">
            <v>0</v>
          </cell>
          <cell r="N107" t="b">
            <v>1</v>
          </cell>
          <cell r="O107" t="str">
            <v>A</v>
          </cell>
          <cell r="P107">
            <v>0</v>
          </cell>
        </row>
        <row r="108">
          <cell r="A108" t="str">
            <v>BM16300</v>
          </cell>
          <cell r="B108">
            <v>1</v>
          </cell>
          <cell r="C108" t="str">
            <v>Boulon mắt 16x300+ 1 long đền vuông D18-50x50x3/Zn</v>
          </cell>
          <cell r="D108" t="str">
            <v>Mô tả kỹ thuật chương V</v>
          </cell>
          <cell r="E108">
            <v>2</v>
          </cell>
          <cell r="F108" t="str">
            <v>bộ</v>
          </cell>
          <cell r="G108">
            <v>45500</v>
          </cell>
          <cell r="H108">
            <v>91000</v>
          </cell>
          <cell r="I108" t="str">
            <v>Boulon mắt 16x300+ 1 long đền vuông D18-50x50x3/Zn</v>
          </cell>
          <cell r="J108" t="str">
            <v>2</v>
          </cell>
          <cell r="K108" t="str">
            <v>45.500</v>
          </cell>
          <cell r="L108">
            <v>91000</v>
          </cell>
          <cell r="M108">
            <v>0</v>
          </cell>
          <cell r="N108" t="b">
            <v>1</v>
          </cell>
          <cell r="O108" t="str">
            <v>B</v>
          </cell>
          <cell r="P108">
            <v>45500</v>
          </cell>
        </row>
        <row r="109">
          <cell r="A109" t="str">
            <v>SN</v>
          </cell>
          <cell r="B109">
            <v>2</v>
          </cell>
          <cell r="C109" t="str">
            <v>Sứ chằng lớn</v>
          </cell>
          <cell r="D109" t="str">
            <v>ĐL cấp</v>
          </cell>
          <cell r="E109">
            <v>2</v>
          </cell>
          <cell r="F109" t="str">
            <v>cái</v>
          </cell>
          <cell r="G109">
            <v>0</v>
          </cell>
          <cell r="H109">
            <v>0</v>
          </cell>
          <cell r="I109" t="str">
            <v>Sứ chằng lớn</v>
          </cell>
          <cell r="J109" t="str">
            <v>2</v>
          </cell>
          <cell r="K109" t="str">
            <v>0</v>
          </cell>
          <cell r="L109">
            <v>0</v>
          </cell>
          <cell r="M109">
            <v>0</v>
          </cell>
          <cell r="N109" t="b">
            <v>1</v>
          </cell>
          <cell r="O109" t="str">
            <v>A</v>
          </cell>
          <cell r="P109">
            <v>66000</v>
          </cell>
        </row>
        <row r="110">
          <cell r="A110" t="str">
            <v>K3B</v>
          </cell>
          <cell r="B110">
            <v>3</v>
          </cell>
          <cell r="C110" t="str">
            <v>Kẹp cáp 3 boulon 5/8 (B46x130)</v>
          </cell>
          <cell r="D110" t="str">
            <v>Mô tả kỹ thuật chương V</v>
          </cell>
          <cell r="E110">
            <v>16</v>
          </cell>
          <cell r="F110" t="str">
            <v>cái</v>
          </cell>
          <cell r="G110">
            <v>49000</v>
          </cell>
          <cell r="H110">
            <v>784000</v>
          </cell>
          <cell r="I110" t="str">
            <v>Kẹp cáp 3 boulon 5/8 (B46x130)</v>
          </cell>
          <cell r="J110" t="str">
            <v>16</v>
          </cell>
          <cell r="K110" t="str">
            <v>49.000</v>
          </cell>
          <cell r="L110">
            <v>784000</v>
          </cell>
          <cell r="M110">
            <v>0</v>
          </cell>
          <cell r="N110" t="b">
            <v>1</v>
          </cell>
          <cell r="O110" t="str">
            <v>B</v>
          </cell>
          <cell r="P110">
            <v>49000</v>
          </cell>
        </row>
        <row r="111">
          <cell r="A111" t="str">
            <v>C5/8</v>
          </cell>
          <cell r="B111">
            <v>4</v>
          </cell>
          <cell r="C111" t="str">
            <v>Cáp thép 5/8"</v>
          </cell>
          <cell r="D111" t="str">
            <v>ĐL cấp</v>
          </cell>
          <cell r="E111">
            <v>34</v>
          </cell>
          <cell r="F111" t="str">
            <v>mét</v>
          </cell>
          <cell r="G111">
            <v>0</v>
          </cell>
          <cell r="H111">
            <v>0</v>
          </cell>
          <cell r="I111" t="str">
            <v>Cáp thép 5/8"</v>
          </cell>
          <cell r="J111" t="str">
            <v>34</v>
          </cell>
          <cell r="K111" t="str">
            <v>0</v>
          </cell>
          <cell r="L111">
            <v>0</v>
          </cell>
          <cell r="M111">
            <v>0</v>
          </cell>
          <cell r="N111" t="b">
            <v>1</v>
          </cell>
          <cell r="O111" t="str">
            <v>A</v>
          </cell>
          <cell r="P111">
            <v>15350</v>
          </cell>
        </row>
        <row r="112">
          <cell r="A112" t="str">
            <v>YC</v>
          </cell>
          <cell r="B112">
            <v>5</v>
          </cell>
          <cell r="C112" t="str">
            <v>Yếm cáp dày 2mm</v>
          </cell>
          <cell r="D112" t="str">
            <v>Mô tả kỹ thuật chương V</v>
          </cell>
          <cell r="E112">
            <v>4</v>
          </cell>
          <cell r="F112" t="str">
            <v>cái</v>
          </cell>
          <cell r="G112">
            <v>8200</v>
          </cell>
          <cell r="H112">
            <v>32800</v>
          </cell>
          <cell r="I112" t="str">
            <v>Yếm cáp dày 2mm</v>
          </cell>
          <cell r="J112" t="str">
            <v>4</v>
          </cell>
          <cell r="K112" t="str">
            <v>8.200</v>
          </cell>
          <cell r="L112">
            <v>32800</v>
          </cell>
          <cell r="M112">
            <v>0</v>
          </cell>
          <cell r="N112" t="b">
            <v>1</v>
          </cell>
          <cell r="O112" t="str">
            <v>B</v>
          </cell>
          <cell r="P112">
            <v>8200</v>
          </cell>
        </row>
        <row r="113">
          <cell r="A113" t="str">
            <v>MANG</v>
          </cell>
          <cell r="B113">
            <v>6</v>
          </cell>
          <cell r="C113" t="str">
            <v>Máng che dây chằng dày 0,8x2000</v>
          </cell>
          <cell r="D113" t="str">
            <v>Mô tả kỹ thuật chương V</v>
          </cell>
          <cell r="E113">
            <v>2</v>
          </cell>
          <cell r="F113" t="str">
            <v>cái</v>
          </cell>
          <cell r="G113">
            <v>61800</v>
          </cell>
          <cell r="H113">
            <v>123600</v>
          </cell>
          <cell r="I113" t="str">
            <v>Máng che dây chằng dày 0,8x2000</v>
          </cell>
          <cell r="J113" t="str">
            <v>2</v>
          </cell>
          <cell r="K113" t="str">
            <v>61.800</v>
          </cell>
          <cell r="L113">
            <v>123600</v>
          </cell>
          <cell r="M113">
            <v>0</v>
          </cell>
          <cell r="N113" t="b">
            <v>1</v>
          </cell>
          <cell r="O113" t="str">
            <v>B</v>
          </cell>
          <cell r="P113">
            <v>61800</v>
          </cell>
        </row>
        <row r="114">
          <cell r="A114" t="str">
            <v>LDN</v>
          </cell>
          <cell r="B114">
            <v>7</v>
          </cell>
          <cell r="C114" t="str">
            <v>Lắp bộ dây néo</v>
          </cell>
          <cell r="E114">
            <v>2</v>
          </cell>
          <cell r="F114" t="str">
            <v>bộ</v>
          </cell>
          <cell r="G114">
            <v>208100</v>
          </cell>
          <cell r="H114">
            <v>416200</v>
          </cell>
          <cell r="I114" t="str">
            <v>Lắp bộ dây néo</v>
          </cell>
          <cell r="J114" t="str">
            <v>2</v>
          </cell>
          <cell r="K114" t="str">
            <v>208.100</v>
          </cell>
          <cell r="L114">
            <v>416200</v>
          </cell>
          <cell r="M114">
            <v>0</v>
          </cell>
          <cell r="N114" t="b">
            <v>1</v>
          </cell>
          <cell r="O114" t="str">
            <v>B</v>
          </cell>
          <cell r="P114">
            <v>208100</v>
          </cell>
        </row>
        <row r="115">
          <cell r="A115" t="str">
            <v>CXX14-B</v>
          </cell>
          <cell r="C115" t="str">
            <v>Bộ chằng xuống kép cho trụ 14m: CXX14-B</v>
          </cell>
          <cell r="E115">
            <v>2</v>
          </cell>
          <cell r="F115" t="str">
            <v>Bộ</v>
          </cell>
          <cell r="G115">
            <v>0</v>
          </cell>
          <cell r="H115">
            <v>0</v>
          </cell>
          <cell r="I115" t="str">
            <v>Bộ chằng xuống kép cho trụ 14m: CXX14-B</v>
          </cell>
          <cell r="L115">
            <v>0</v>
          </cell>
          <cell r="M115">
            <v>0</v>
          </cell>
          <cell r="N115" t="b">
            <v>1</v>
          </cell>
          <cell r="O115" t="str">
            <v>A</v>
          </cell>
          <cell r="P115">
            <v>0</v>
          </cell>
        </row>
        <row r="116">
          <cell r="A116" t="str">
            <v>BM16300</v>
          </cell>
          <cell r="B116">
            <v>1</v>
          </cell>
          <cell r="C116" t="str">
            <v>Boulon mắt 16x300+ 1 long đền vuông D18-50x50x3/Zn</v>
          </cell>
          <cell r="D116" t="str">
            <v>Mô tả kỹ thuật chương V</v>
          </cell>
          <cell r="E116">
            <v>4</v>
          </cell>
          <cell r="F116" t="str">
            <v>bộ</v>
          </cell>
          <cell r="G116">
            <v>45500</v>
          </cell>
          <cell r="H116">
            <v>182000</v>
          </cell>
          <cell r="I116" t="str">
            <v>Boulon mắt 16x300+ 1 long đền vuông D18-50x50x3/Zn</v>
          </cell>
          <cell r="J116" t="str">
            <v>4</v>
          </cell>
          <cell r="K116" t="str">
            <v>45.500</v>
          </cell>
          <cell r="L116">
            <v>182000</v>
          </cell>
          <cell r="M116">
            <v>0</v>
          </cell>
          <cell r="N116" t="b">
            <v>1</v>
          </cell>
          <cell r="O116" t="str">
            <v>B</v>
          </cell>
          <cell r="P116">
            <v>45500</v>
          </cell>
        </row>
        <row r="117">
          <cell r="A117" t="str">
            <v>SN</v>
          </cell>
          <cell r="B117">
            <v>2</v>
          </cell>
          <cell r="C117" t="str">
            <v>Sứ chằng lớn</v>
          </cell>
          <cell r="D117" t="str">
            <v>ĐL cấp</v>
          </cell>
          <cell r="E117">
            <v>4</v>
          </cell>
          <cell r="F117" t="str">
            <v>cái</v>
          </cell>
          <cell r="G117">
            <v>0</v>
          </cell>
          <cell r="H117">
            <v>0</v>
          </cell>
          <cell r="I117" t="str">
            <v>Sứ chằng lớn</v>
          </cell>
          <cell r="J117" t="str">
            <v>4</v>
          </cell>
          <cell r="K117" t="str">
            <v>0</v>
          </cell>
          <cell r="L117">
            <v>0</v>
          </cell>
          <cell r="M117">
            <v>0</v>
          </cell>
          <cell r="N117" t="b">
            <v>1</v>
          </cell>
          <cell r="O117" t="str">
            <v>A</v>
          </cell>
          <cell r="P117">
            <v>66000</v>
          </cell>
        </row>
        <row r="118">
          <cell r="A118" t="str">
            <v>K3B</v>
          </cell>
          <cell r="B118">
            <v>3</v>
          </cell>
          <cell r="C118" t="str">
            <v>Kẹp cáp 3 boulon 5/8 (B46x130)</v>
          </cell>
          <cell r="D118" t="str">
            <v>Mô tả kỹ thuật chương V</v>
          </cell>
          <cell r="E118">
            <v>32</v>
          </cell>
          <cell r="F118" t="str">
            <v>cái</v>
          </cell>
          <cell r="G118">
            <v>49000</v>
          </cell>
          <cell r="H118">
            <v>1568000</v>
          </cell>
          <cell r="I118" t="str">
            <v>Kẹp cáp 3 boulon 5/8 (B46x130)</v>
          </cell>
          <cell r="J118" t="str">
            <v>32</v>
          </cell>
          <cell r="K118" t="str">
            <v>49.000</v>
          </cell>
          <cell r="L118">
            <v>1568000</v>
          </cell>
          <cell r="M118">
            <v>0</v>
          </cell>
          <cell r="N118" t="b">
            <v>1</v>
          </cell>
          <cell r="O118" t="str">
            <v>B</v>
          </cell>
          <cell r="P118">
            <v>49000</v>
          </cell>
        </row>
        <row r="119">
          <cell r="A119" t="str">
            <v>C5/8</v>
          </cell>
          <cell r="B119">
            <v>4</v>
          </cell>
          <cell r="C119" t="str">
            <v>Cáp thép 5/8"</v>
          </cell>
          <cell r="D119" t="str">
            <v>ĐL cấp</v>
          </cell>
          <cell r="E119">
            <v>60</v>
          </cell>
          <cell r="F119" t="str">
            <v>mét</v>
          </cell>
          <cell r="G119">
            <v>0</v>
          </cell>
          <cell r="H119">
            <v>0</v>
          </cell>
          <cell r="I119" t="str">
            <v>Cáp thép 5/8"</v>
          </cell>
          <cell r="J119" t="str">
            <v>60</v>
          </cell>
          <cell r="K119" t="str">
            <v>0</v>
          </cell>
          <cell r="L119">
            <v>0</v>
          </cell>
          <cell r="M119">
            <v>0</v>
          </cell>
          <cell r="N119" t="b">
            <v>1</v>
          </cell>
          <cell r="O119" t="str">
            <v>A</v>
          </cell>
          <cell r="P119">
            <v>15350</v>
          </cell>
        </row>
        <row r="120">
          <cell r="A120" t="str">
            <v>YC</v>
          </cell>
          <cell r="B120">
            <v>5</v>
          </cell>
          <cell r="C120" t="str">
            <v>Yếm cáp dày 2mm</v>
          </cell>
          <cell r="D120" t="str">
            <v>Mô tả kỹ thuật chương V</v>
          </cell>
          <cell r="E120">
            <v>8</v>
          </cell>
          <cell r="F120" t="str">
            <v>cái</v>
          </cell>
          <cell r="G120">
            <v>8200</v>
          </cell>
          <cell r="H120">
            <v>65600</v>
          </cell>
          <cell r="I120" t="str">
            <v>Yếm cáp dày 2mm</v>
          </cell>
          <cell r="J120" t="str">
            <v>8</v>
          </cell>
          <cell r="K120" t="str">
            <v>8.200</v>
          </cell>
          <cell r="L120">
            <v>65600</v>
          </cell>
          <cell r="M120">
            <v>0</v>
          </cell>
          <cell r="N120" t="b">
            <v>1</v>
          </cell>
          <cell r="O120" t="str">
            <v>B</v>
          </cell>
          <cell r="P120">
            <v>8200</v>
          </cell>
        </row>
        <row r="121">
          <cell r="A121" t="str">
            <v>MANG</v>
          </cell>
          <cell r="B121">
            <v>6</v>
          </cell>
          <cell r="C121" t="str">
            <v>Máng che dây chằng dày 0,8x2000</v>
          </cell>
          <cell r="D121" t="str">
            <v>Mô tả kỹ thuật chương V</v>
          </cell>
          <cell r="E121">
            <v>2</v>
          </cell>
          <cell r="F121" t="str">
            <v>cái</v>
          </cell>
          <cell r="G121">
            <v>61800</v>
          </cell>
          <cell r="H121">
            <v>123600</v>
          </cell>
          <cell r="I121" t="str">
            <v>Máng che dây chằng dày 0,8x2000</v>
          </cell>
          <cell r="J121" t="str">
            <v>2</v>
          </cell>
          <cell r="K121" t="str">
            <v>61.800</v>
          </cell>
          <cell r="L121">
            <v>123600</v>
          </cell>
          <cell r="M121">
            <v>0</v>
          </cell>
          <cell r="N121" t="b">
            <v>1</v>
          </cell>
          <cell r="O121" t="str">
            <v>B</v>
          </cell>
          <cell r="P121">
            <v>61800</v>
          </cell>
        </row>
        <row r="122">
          <cell r="A122" t="str">
            <v>LDN</v>
          </cell>
          <cell r="B122">
            <v>7</v>
          </cell>
          <cell r="C122" t="str">
            <v>Lắp bộ dây néo</v>
          </cell>
          <cell r="E122">
            <v>4</v>
          </cell>
          <cell r="F122" t="str">
            <v>bộ</v>
          </cell>
          <cell r="G122">
            <v>208100</v>
          </cell>
          <cell r="H122">
            <v>832400</v>
          </cell>
          <cell r="I122" t="str">
            <v>Lắp bộ dây néo</v>
          </cell>
          <cell r="J122" t="str">
            <v>4</v>
          </cell>
          <cell r="K122" t="str">
            <v>208.100</v>
          </cell>
          <cell r="L122">
            <v>832400</v>
          </cell>
          <cell r="M122">
            <v>0</v>
          </cell>
          <cell r="N122" t="b">
            <v>1</v>
          </cell>
          <cell r="O122" t="str">
            <v>B</v>
          </cell>
          <cell r="P122">
            <v>208100</v>
          </cell>
        </row>
        <row r="123">
          <cell r="A123" t="str">
            <v>CK-B</v>
          </cell>
          <cell r="C123" t="str">
            <v>Bộ chằng vượt đơn: CK-B</v>
          </cell>
          <cell r="E123">
            <v>1</v>
          </cell>
          <cell r="F123" t="str">
            <v>Bộ</v>
          </cell>
          <cell r="G123">
            <v>0</v>
          </cell>
          <cell r="H123">
            <v>0</v>
          </cell>
          <cell r="I123" t="str">
            <v>Bộ chằng vượt đơn: CK-B</v>
          </cell>
          <cell r="L123">
            <v>0</v>
          </cell>
          <cell r="M123">
            <v>0</v>
          </cell>
          <cell r="N123" t="b">
            <v>1</v>
          </cell>
          <cell r="O123" t="str">
            <v>A</v>
          </cell>
          <cell r="P123">
            <v>0</v>
          </cell>
        </row>
        <row r="124">
          <cell r="A124" t="str">
            <v>BM16300</v>
          </cell>
          <cell r="B124">
            <v>1</v>
          </cell>
          <cell r="C124" t="str">
            <v>Boulon mắt 16x300+ 1 long đền vuông D18-50x50x3/Zn</v>
          </cell>
          <cell r="D124" t="str">
            <v>Mô tả kỹ thuật chương V</v>
          </cell>
          <cell r="E124">
            <v>3</v>
          </cell>
          <cell r="F124" t="str">
            <v>bộ</v>
          </cell>
          <cell r="G124">
            <v>45500</v>
          </cell>
          <cell r="H124">
            <v>136500</v>
          </cell>
          <cell r="I124" t="str">
            <v>Boulon mắt 16x300+ 1 long đền vuông D18-50x50x3/Zn</v>
          </cell>
          <cell r="J124" t="str">
            <v>3</v>
          </cell>
          <cell r="K124" t="str">
            <v>45.500</v>
          </cell>
          <cell r="L124">
            <v>136500</v>
          </cell>
          <cell r="M124">
            <v>0</v>
          </cell>
          <cell r="N124" t="b">
            <v>1</v>
          </cell>
          <cell r="O124" t="str">
            <v>B</v>
          </cell>
          <cell r="P124">
            <v>45500</v>
          </cell>
        </row>
        <row r="125">
          <cell r="A125" t="str">
            <v>SN</v>
          </cell>
          <cell r="B125">
            <v>2</v>
          </cell>
          <cell r="C125" t="str">
            <v>Sứ chằng lớn</v>
          </cell>
          <cell r="D125" t="str">
            <v>ĐL cấp</v>
          </cell>
          <cell r="E125">
            <v>2</v>
          </cell>
          <cell r="F125" t="str">
            <v>cái</v>
          </cell>
          <cell r="G125">
            <v>0</v>
          </cell>
          <cell r="H125">
            <v>0</v>
          </cell>
          <cell r="I125" t="str">
            <v>Sứ chằng lớn</v>
          </cell>
          <cell r="J125" t="str">
            <v>2</v>
          </cell>
          <cell r="K125" t="str">
            <v>0</v>
          </cell>
          <cell r="L125">
            <v>0</v>
          </cell>
          <cell r="M125">
            <v>0</v>
          </cell>
          <cell r="N125" t="b">
            <v>1</v>
          </cell>
          <cell r="O125" t="str">
            <v>A</v>
          </cell>
          <cell r="P125">
            <v>66000</v>
          </cell>
        </row>
        <row r="126">
          <cell r="A126" t="str">
            <v>K3B</v>
          </cell>
          <cell r="B126">
            <v>3</v>
          </cell>
          <cell r="C126" t="str">
            <v>Kẹp cáp 3 boulon 5/8 (B46x130)</v>
          </cell>
          <cell r="D126" t="str">
            <v>Mô tả kỹ thuật chương V</v>
          </cell>
          <cell r="E126">
            <v>16</v>
          </cell>
          <cell r="F126" t="str">
            <v>cái</v>
          </cell>
          <cell r="G126">
            <v>49000</v>
          </cell>
          <cell r="H126">
            <v>784000</v>
          </cell>
          <cell r="I126" t="str">
            <v>Kẹp cáp 3 boulon 5/8 (B46x130)</v>
          </cell>
          <cell r="J126" t="str">
            <v>16</v>
          </cell>
          <cell r="K126" t="str">
            <v>49.000</v>
          </cell>
          <cell r="L126">
            <v>784000</v>
          </cell>
          <cell r="M126">
            <v>0</v>
          </cell>
          <cell r="N126" t="b">
            <v>1</v>
          </cell>
          <cell r="O126" t="str">
            <v>B</v>
          </cell>
          <cell r="P126">
            <v>49000</v>
          </cell>
        </row>
        <row r="127">
          <cell r="A127" t="str">
            <v>C5/8</v>
          </cell>
          <cell r="B127">
            <v>4</v>
          </cell>
          <cell r="C127" t="str">
            <v>Cáp thép 5/8"</v>
          </cell>
          <cell r="D127" t="str">
            <v>ĐL cấp</v>
          </cell>
          <cell r="E127">
            <v>30</v>
          </cell>
          <cell r="F127" t="str">
            <v>mét</v>
          </cell>
          <cell r="G127">
            <v>0</v>
          </cell>
          <cell r="H127">
            <v>0</v>
          </cell>
          <cell r="I127" t="str">
            <v>Cáp thép 5/8"</v>
          </cell>
          <cell r="J127" t="str">
            <v>30</v>
          </cell>
          <cell r="K127" t="str">
            <v>0</v>
          </cell>
          <cell r="L127">
            <v>0</v>
          </cell>
          <cell r="M127">
            <v>0</v>
          </cell>
          <cell r="N127" t="b">
            <v>1</v>
          </cell>
          <cell r="O127" t="str">
            <v>A</v>
          </cell>
          <cell r="P127">
            <v>15350</v>
          </cell>
        </row>
        <row r="128">
          <cell r="A128" t="str">
            <v>YC</v>
          </cell>
          <cell r="B128">
            <v>5</v>
          </cell>
          <cell r="C128" t="str">
            <v>Yếm cáp dày 2mm</v>
          </cell>
          <cell r="D128" t="str">
            <v>Mô tả kỹ thuật chương V</v>
          </cell>
          <cell r="E128">
            <v>4</v>
          </cell>
          <cell r="F128" t="str">
            <v>cái</v>
          </cell>
          <cell r="G128">
            <v>8200</v>
          </cell>
          <cell r="H128">
            <v>32800</v>
          </cell>
          <cell r="I128" t="str">
            <v>Yếm cáp dày 2mm</v>
          </cell>
          <cell r="J128" t="str">
            <v>4</v>
          </cell>
          <cell r="K128" t="str">
            <v>8.200</v>
          </cell>
          <cell r="L128">
            <v>32800</v>
          </cell>
          <cell r="M128">
            <v>0</v>
          </cell>
          <cell r="N128" t="b">
            <v>1</v>
          </cell>
          <cell r="O128" t="str">
            <v>B</v>
          </cell>
          <cell r="P128">
            <v>8200</v>
          </cell>
        </row>
        <row r="129">
          <cell r="A129" t="str">
            <v>MANG</v>
          </cell>
          <cell r="B129">
            <v>6</v>
          </cell>
          <cell r="C129" t="str">
            <v>Máng che dây chằng dày 0,8x2000</v>
          </cell>
          <cell r="D129" t="str">
            <v>Mô tả kỹ thuật chương V</v>
          </cell>
          <cell r="E129">
            <v>1</v>
          </cell>
          <cell r="F129" t="str">
            <v>cái</v>
          </cell>
          <cell r="G129">
            <v>61800</v>
          </cell>
          <cell r="H129">
            <v>61800</v>
          </cell>
          <cell r="I129" t="str">
            <v>Máng che dây chằng dày 0,8x2000</v>
          </cell>
          <cell r="J129" t="str">
            <v>1</v>
          </cell>
          <cell r="K129" t="str">
            <v>61.800</v>
          </cell>
          <cell r="L129">
            <v>61800</v>
          </cell>
          <cell r="M129">
            <v>0</v>
          </cell>
          <cell r="N129" t="b">
            <v>1</v>
          </cell>
          <cell r="O129" t="str">
            <v>B</v>
          </cell>
          <cell r="P129">
            <v>61800</v>
          </cell>
        </row>
        <row r="130">
          <cell r="A130" t="str">
            <v>LDN</v>
          </cell>
          <cell r="B130">
            <v>7</v>
          </cell>
          <cell r="C130" t="str">
            <v>Lắp bộ dây néo</v>
          </cell>
          <cell r="E130">
            <v>2</v>
          </cell>
          <cell r="F130" t="str">
            <v>bộ</v>
          </cell>
          <cell r="G130">
            <v>208100</v>
          </cell>
          <cell r="H130">
            <v>416200</v>
          </cell>
          <cell r="I130" t="str">
            <v>Lắp bộ dây néo</v>
          </cell>
          <cell r="J130" t="str">
            <v>2</v>
          </cell>
          <cell r="K130" t="str">
            <v>208.100</v>
          </cell>
          <cell r="L130">
            <v>416200</v>
          </cell>
          <cell r="M130">
            <v>0</v>
          </cell>
          <cell r="N130" t="b">
            <v>1</v>
          </cell>
          <cell r="O130" t="str">
            <v>B</v>
          </cell>
          <cell r="P130">
            <v>208100</v>
          </cell>
        </row>
        <row r="131">
          <cell r="A131" t="str">
            <v>NXX</v>
          </cell>
          <cell r="C131" t="str">
            <v>Bộ móng neo xòe cho chằng xuống: NXX</v>
          </cell>
          <cell r="E131">
            <v>2</v>
          </cell>
          <cell r="F131" t="str">
            <v>Bộ</v>
          </cell>
          <cell r="G131">
            <v>0</v>
          </cell>
          <cell r="H131">
            <v>0</v>
          </cell>
          <cell r="I131" t="str">
            <v>Bộ móng neo xòe cho chằng xuống: NXX</v>
          </cell>
          <cell r="L131">
            <v>0</v>
          </cell>
          <cell r="M131">
            <v>0</v>
          </cell>
          <cell r="N131" t="b">
            <v>1</v>
          </cell>
          <cell r="O131" t="str">
            <v>A</v>
          </cell>
          <cell r="P131">
            <v>0</v>
          </cell>
        </row>
        <row r="132">
          <cell r="A132" t="str">
            <v>TN1824</v>
          </cell>
          <cell r="B132">
            <v>1</v>
          </cell>
          <cell r="C132" t="str">
            <v>Ty neo Þ18x2400</v>
          </cell>
          <cell r="D132" t="str">
            <v>Mô tả kỹ thuật chương V</v>
          </cell>
          <cell r="E132">
            <v>2</v>
          </cell>
          <cell r="F132" t="str">
            <v>cái</v>
          </cell>
          <cell r="G132">
            <v>198200</v>
          </cell>
          <cell r="H132">
            <v>396400</v>
          </cell>
          <cell r="I132" t="str">
            <v>Ty neo Þ18x2400</v>
          </cell>
          <cell r="J132" t="str">
            <v>2</v>
          </cell>
          <cell r="K132" t="str">
            <v>198.200</v>
          </cell>
          <cell r="L132">
            <v>396400</v>
          </cell>
          <cell r="M132">
            <v>0</v>
          </cell>
          <cell r="N132" t="b">
            <v>1</v>
          </cell>
          <cell r="O132" t="str">
            <v>B</v>
          </cell>
          <cell r="P132">
            <v>198200</v>
          </cell>
        </row>
        <row r="133">
          <cell r="A133" t="str">
            <v>NX</v>
          </cell>
          <cell r="B133">
            <v>2</v>
          </cell>
          <cell r="C133" t="str">
            <v>Neo xòe 8 hướng (dày 3,2mm)</v>
          </cell>
          <cell r="D133" t="str">
            <v>Mô tả kỹ thuật chương V</v>
          </cell>
          <cell r="E133">
            <v>2</v>
          </cell>
          <cell r="F133" t="str">
            <v>cái</v>
          </cell>
          <cell r="G133">
            <v>117800</v>
          </cell>
          <cell r="H133">
            <v>235600</v>
          </cell>
          <cell r="I133" t="str">
            <v>Neo xòe 8 hướng (dày 3,2mm)</v>
          </cell>
          <cell r="J133" t="str">
            <v>2</v>
          </cell>
          <cell r="K133" t="str">
            <v>117.800</v>
          </cell>
          <cell r="L133">
            <v>235600</v>
          </cell>
          <cell r="M133">
            <v>0</v>
          </cell>
          <cell r="N133" t="b">
            <v>1</v>
          </cell>
          <cell r="O133" t="str">
            <v>B</v>
          </cell>
          <cell r="P133">
            <v>117800</v>
          </cell>
        </row>
        <row r="134">
          <cell r="A134" t="str">
            <v>MDD3</v>
          </cell>
          <cell r="B134">
            <v>3</v>
          </cell>
          <cell r="C134" t="str">
            <v>Đào hố móng đất cấp 3 sâu &gt;1m</v>
          </cell>
          <cell r="E134">
            <v>2</v>
          </cell>
          <cell r="F134" t="str">
            <v>bộ</v>
          </cell>
          <cell r="G134">
            <v>326900</v>
          </cell>
          <cell r="H134">
            <v>653800</v>
          </cell>
          <cell r="I134" t="str">
            <v>Đào hố móng đất cấp 3 sâu &gt;1m</v>
          </cell>
          <cell r="J134" t="str">
            <v>2</v>
          </cell>
          <cell r="K134" t="str">
            <v>326.900</v>
          </cell>
          <cell r="L134">
            <v>653800</v>
          </cell>
          <cell r="M134">
            <v>0</v>
          </cell>
          <cell r="N134" t="b">
            <v>1</v>
          </cell>
          <cell r="O134" t="str">
            <v>B</v>
          </cell>
          <cell r="P134">
            <v>326900</v>
          </cell>
        </row>
        <row r="135">
          <cell r="A135" t="str">
            <v>MDAP3</v>
          </cell>
          <cell r="B135">
            <v>4</v>
          </cell>
          <cell r="C135" t="str">
            <v>Đắp đất hố móng cột , độ chặt k=0,9</v>
          </cell>
          <cell r="E135">
            <v>2</v>
          </cell>
          <cell r="F135" t="str">
            <v>bộ</v>
          </cell>
          <cell r="G135">
            <v>93600</v>
          </cell>
          <cell r="H135">
            <v>187200</v>
          </cell>
          <cell r="I135" t="str">
            <v>Đắp đất hố móng cột , độ chặt k=0,9</v>
          </cell>
          <cell r="J135" t="str">
            <v>2</v>
          </cell>
          <cell r="K135" t="str">
            <v>93.600</v>
          </cell>
          <cell r="L135">
            <v>187200</v>
          </cell>
          <cell r="M135">
            <v>0</v>
          </cell>
          <cell r="N135" t="b">
            <v>1</v>
          </cell>
          <cell r="O135" t="str">
            <v>B</v>
          </cell>
          <cell r="P135">
            <v>93600</v>
          </cell>
        </row>
        <row r="136">
          <cell r="A136">
            <v>0</v>
          </cell>
          <cell r="C136" t="str">
            <v>Phần dây, sứ và phụ kiện</v>
          </cell>
          <cell r="E136">
            <v>1</v>
          </cell>
          <cell r="F136" t="str">
            <v>T. Bộ</v>
          </cell>
          <cell r="G136">
            <v>0</v>
          </cell>
          <cell r="H136">
            <v>0</v>
          </cell>
          <cell r="I136" t="str">
            <v>Phần dây, sứ và phụ kiện</v>
          </cell>
          <cell r="L136">
            <v>0</v>
          </cell>
          <cell r="M136">
            <v>0</v>
          </cell>
          <cell r="N136" t="b">
            <v>1</v>
          </cell>
          <cell r="O136" t="str">
            <v>A</v>
          </cell>
          <cell r="P136">
            <v>0</v>
          </cell>
        </row>
        <row r="137">
          <cell r="A137" t="str">
            <v>AC120</v>
          </cell>
          <cell r="B137">
            <v>1</v>
          </cell>
          <cell r="C137" t="str">
            <v>Cáp nhôm lõi thép AC-120/19 (0,471kg/m)</v>
          </cell>
          <cell r="D137" t="str">
            <v>ĐL cấp</v>
          </cell>
          <cell r="E137">
            <v>3044.9</v>
          </cell>
          <cell r="F137" t="str">
            <v>kg</v>
          </cell>
          <cell r="G137">
            <v>0</v>
          </cell>
          <cell r="H137">
            <v>0</v>
          </cell>
          <cell r="I137" t="str">
            <v>Cáp nhôm lõi thép AC-120/19 (0,471kg/m)</v>
          </cell>
          <cell r="J137" t="str">
            <v>3.044,9</v>
          </cell>
          <cell r="K137" t="str">
            <v>0</v>
          </cell>
          <cell r="L137">
            <v>0</v>
          </cell>
          <cell r="M137">
            <v>0</v>
          </cell>
          <cell r="N137" t="b">
            <v>1</v>
          </cell>
          <cell r="O137" t="str">
            <v>A</v>
          </cell>
          <cell r="P137">
            <v>69630</v>
          </cell>
        </row>
        <row r="138">
          <cell r="A138" t="str">
            <v>XLPE185A</v>
          </cell>
          <cell r="B138">
            <v>2</v>
          </cell>
          <cell r="C138" t="str">
            <v>Cáp nhôm lõi thép bọc 24KV AC/XLPE/PVC185 mm2</v>
          </cell>
          <cell r="D138" t="str">
            <v>ĐL cấp</v>
          </cell>
          <cell r="E138">
            <v>19394</v>
          </cell>
          <cell r="F138" t="str">
            <v>mét</v>
          </cell>
          <cell r="G138">
            <v>0</v>
          </cell>
          <cell r="H138">
            <v>0</v>
          </cell>
          <cell r="I138" t="str">
            <v>Cáp nhôm lõi thép bọc 24KV AC/XLPE/PVC185 mm2</v>
          </cell>
          <cell r="J138" t="str">
            <v>19.394</v>
          </cell>
          <cell r="K138" t="str">
            <v>0</v>
          </cell>
          <cell r="L138">
            <v>0</v>
          </cell>
          <cell r="M138">
            <v>0</v>
          </cell>
          <cell r="N138" t="b">
            <v>1</v>
          </cell>
          <cell r="O138" t="str">
            <v>A</v>
          </cell>
          <cell r="P138">
            <v>100610</v>
          </cell>
        </row>
        <row r="139">
          <cell r="A139" t="str">
            <v>ACX50</v>
          </cell>
          <cell r="B139">
            <v>3</v>
          </cell>
          <cell r="C139" t="str">
            <v>Cáp nhôm lõi thép bọc 24KV AC/XLPE50 mm2</v>
          </cell>
          <cell r="D139" t="str">
            <v>ĐL cấp</v>
          </cell>
          <cell r="E139">
            <v>162</v>
          </cell>
          <cell r="F139" t="str">
            <v>mét</v>
          </cell>
          <cell r="G139">
            <v>0</v>
          </cell>
          <cell r="H139">
            <v>0</v>
          </cell>
          <cell r="I139" t="str">
            <v>Cáp nhôm lõi thép bọc 24KV AC/XLPE50 mm2</v>
          </cell>
          <cell r="J139" t="str">
            <v>162</v>
          </cell>
          <cell r="K139" t="str">
            <v>0</v>
          </cell>
          <cell r="L139">
            <v>0</v>
          </cell>
          <cell r="M139">
            <v>0</v>
          </cell>
          <cell r="N139" t="b">
            <v>1</v>
          </cell>
          <cell r="O139" t="str">
            <v>A</v>
          </cell>
          <cell r="P139">
            <v>41160</v>
          </cell>
        </row>
        <row r="140">
          <cell r="A140" t="str">
            <v>XLPE150</v>
          </cell>
          <cell r="B140">
            <v>4</v>
          </cell>
          <cell r="C140" t="str">
            <v>Cáp 24KV C/XLPE/PVC 150mm2</v>
          </cell>
          <cell r="D140" t="str">
            <v>ĐL cấp</v>
          </cell>
          <cell r="E140">
            <v>24</v>
          </cell>
          <cell r="F140" t="str">
            <v>mét</v>
          </cell>
          <cell r="G140">
            <v>0</v>
          </cell>
          <cell r="H140">
            <v>0</v>
          </cell>
          <cell r="I140" t="str">
            <v>Cáp 24KV C/XLPE/PVC 150mm2</v>
          </cell>
          <cell r="J140" t="str">
            <v>24</v>
          </cell>
          <cell r="K140" t="str">
            <v>0</v>
          </cell>
          <cell r="L140">
            <v>0</v>
          </cell>
          <cell r="M140">
            <v>0</v>
          </cell>
          <cell r="N140" t="b">
            <v>1</v>
          </cell>
          <cell r="O140" t="str">
            <v>A</v>
          </cell>
          <cell r="P140">
            <v>480490</v>
          </cell>
        </row>
        <row r="141">
          <cell r="A141" t="str">
            <v>XLPE25</v>
          </cell>
          <cell r="B141">
            <v>5</v>
          </cell>
          <cell r="C141" t="str">
            <v>Cáp 24KV C/XLPE/PVC 25mm2 đấu nối đầu nhánh+TBA</v>
          </cell>
          <cell r="D141" t="str">
            <v>ĐL cấp</v>
          </cell>
          <cell r="E141">
            <v>59</v>
          </cell>
          <cell r="F141" t="str">
            <v>mét</v>
          </cell>
          <cell r="G141">
            <v>0</v>
          </cell>
          <cell r="H141">
            <v>0</v>
          </cell>
          <cell r="I141" t="str">
            <v>Cáp 24KV C/XLPE/PVC 25mm2 đấu nối đầu nhánh+TBA</v>
          </cell>
          <cell r="J141" t="str">
            <v>59</v>
          </cell>
          <cell r="K141" t="str">
            <v>0</v>
          </cell>
          <cell r="L141">
            <v>0</v>
          </cell>
          <cell r="M141">
            <v>0</v>
          </cell>
          <cell r="N141" t="b">
            <v>1</v>
          </cell>
          <cell r="O141" t="str">
            <v>A</v>
          </cell>
          <cell r="P141">
            <v>87180</v>
          </cell>
        </row>
        <row r="142">
          <cell r="A142" t="str">
            <v>Đth-U</v>
          </cell>
          <cell r="C142" t="str">
            <v>Bộ Uclevis đỡ dây trung hòa: Đth-U</v>
          </cell>
          <cell r="E142">
            <v>163</v>
          </cell>
          <cell r="F142" t="str">
            <v>bộ</v>
          </cell>
          <cell r="G142">
            <v>0</v>
          </cell>
          <cell r="H142">
            <v>0</v>
          </cell>
          <cell r="I142" t="str">
            <v>Bộ Uclevis đỡ dây trung hòa: Đth-U</v>
          </cell>
          <cell r="L142">
            <v>0</v>
          </cell>
          <cell r="M142">
            <v>0</v>
          </cell>
          <cell r="N142" t="b">
            <v>1</v>
          </cell>
          <cell r="O142" t="str">
            <v>A</v>
          </cell>
          <cell r="P142">
            <v>0</v>
          </cell>
        </row>
        <row r="143">
          <cell r="A143" t="str">
            <v>R1</v>
          </cell>
          <cell r="B143">
            <v>1</v>
          </cell>
          <cell r="C143" t="str">
            <v>Uclevis</v>
          </cell>
          <cell r="D143" t="str">
            <v>Mô tả kỹ thuật chương V</v>
          </cell>
          <cell r="E143">
            <v>163</v>
          </cell>
          <cell r="F143" t="str">
            <v>bộ</v>
          </cell>
          <cell r="G143">
            <v>16200</v>
          </cell>
          <cell r="H143">
            <v>2640600</v>
          </cell>
          <cell r="I143" t="str">
            <v>Uclevis</v>
          </cell>
          <cell r="J143" t="str">
            <v>163</v>
          </cell>
          <cell r="K143" t="str">
            <v>16.200</v>
          </cell>
          <cell r="L143">
            <v>2640600</v>
          </cell>
          <cell r="M143">
            <v>0</v>
          </cell>
          <cell r="N143" t="b">
            <v>1</v>
          </cell>
          <cell r="O143" t="str">
            <v>B</v>
          </cell>
          <cell r="P143">
            <v>16200</v>
          </cell>
        </row>
        <row r="144">
          <cell r="A144" t="str">
            <v>soc</v>
          </cell>
          <cell r="B144">
            <v>2</v>
          </cell>
          <cell r="C144" t="str">
            <v>Sứ ống chỉ</v>
          </cell>
          <cell r="D144" t="str">
            <v>ĐL cấp</v>
          </cell>
          <cell r="E144">
            <v>163</v>
          </cell>
          <cell r="F144" t="str">
            <v>cái</v>
          </cell>
          <cell r="G144">
            <v>0</v>
          </cell>
          <cell r="H144">
            <v>0</v>
          </cell>
          <cell r="I144" t="str">
            <v>Sứ ống chỉ</v>
          </cell>
          <cell r="J144" t="str">
            <v>163</v>
          </cell>
          <cell r="K144" t="str">
            <v>0</v>
          </cell>
          <cell r="L144">
            <v>0</v>
          </cell>
          <cell r="M144">
            <v>0</v>
          </cell>
          <cell r="N144" t="b">
            <v>1</v>
          </cell>
          <cell r="O144" t="str">
            <v>A</v>
          </cell>
          <cell r="P144">
            <v>20000</v>
          </cell>
        </row>
        <row r="145">
          <cell r="A145" t="str">
            <v>B16300</v>
          </cell>
          <cell r="B145">
            <v>3</v>
          </cell>
          <cell r="C145" t="str">
            <v>Boulon 16x300+ 2 long đền vuông D18-50x50x3/Zn</v>
          </cell>
          <cell r="D145" t="str">
            <v>Mô tả kỹ thuật chương V</v>
          </cell>
          <cell r="E145">
            <v>163</v>
          </cell>
          <cell r="F145" t="str">
            <v>bộ</v>
          </cell>
          <cell r="G145">
            <v>35000</v>
          </cell>
          <cell r="H145">
            <v>5705000</v>
          </cell>
          <cell r="I145" t="str">
            <v>Boulon 16x300+ 2 long đền vuông D18-50x50x3/Zn</v>
          </cell>
          <cell r="J145" t="str">
            <v>163</v>
          </cell>
          <cell r="K145" t="str">
            <v>35.000</v>
          </cell>
          <cell r="L145">
            <v>5705000</v>
          </cell>
          <cell r="M145">
            <v>0</v>
          </cell>
          <cell r="N145" t="b">
            <v>1</v>
          </cell>
          <cell r="O145" t="str">
            <v>B</v>
          </cell>
          <cell r="P145">
            <v>35000</v>
          </cell>
        </row>
        <row r="146">
          <cell r="A146" t="str">
            <v>Nth-T</v>
          </cell>
          <cell r="C146" t="str">
            <v>Bộ khóa néo dây trung hòa vào trụ: Nth-T</v>
          </cell>
          <cell r="E146">
            <v>29</v>
          </cell>
          <cell r="F146" t="str">
            <v>bộ</v>
          </cell>
          <cell r="G146">
            <v>0</v>
          </cell>
          <cell r="H146">
            <v>0</v>
          </cell>
          <cell r="I146" t="str">
            <v>Bộ khóa néo dây trung hòa vào trụ: Nth-T</v>
          </cell>
          <cell r="L146">
            <v>0</v>
          </cell>
          <cell r="M146">
            <v>0</v>
          </cell>
          <cell r="N146" t="b">
            <v>1</v>
          </cell>
          <cell r="O146" t="str">
            <v>A</v>
          </cell>
          <cell r="P146">
            <v>0</v>
          </cell>
        </row>
        <row r="147">
          <cell r="A147" t="str">
            <v>KN120</v>
          </cell>
          <cell r="B147">
            <v>1</v>
          </cell>
          <cell r="C147" t="str">
            <v>Khóa néo dây cỡ dây 120 (5U)</v>
          </cell>
          <cell r="D147" t="str">
            <v>Mô tả kỹ thuật chương V</v>
          </cell>
          <cell r="E147">
            <v>29</v>
          </cell>
          <cell r="F147" t="str">
            <v>cái</v>
          </cell>
          <cell r="G147">
            <v>152700</v>
          </cell>
          <cell r="H147">
            <v>4428300</v>
          </cell>
          <cell r="I147" t="str">
            <v>Khóa néo dây cỡ dây 120 (5U)</v>
          </cell>
          <cell r="J147" t="str">
            <v>29</v>
          </cell>
          <cell r="K147" t="str">
            <v>152.700</v>
          </cell>
          <cell r="L147">
            <v>4428300</v>
          </cell>
          <cell r="M147">
            <v>0</v>
          </cell>
          <cell r="N147" t="b">
            <v>1</v>
          </cell>
          <cell r="O147" t="str">
            <v>B</v>
          </cell>
          <cell r="P147">
            <v>152700</v>
          </cell>
        </row>
        <row r="148">
          <cell r="A148" t="str">
            <v>BM16300</v>
          </cell>
          <cell r="B148">
            <v>2</v>
          </cell>
          <cell r="C148" t="str">
            <v>Boulon mắt 16x300+ 1 long đền vuông D18-50x50x3/Zn</v>
          </cell>
          <cell r="D148" t="str">
            <v>Mô tả kỹ thuật chương V</v>
          </cell>
          <cell r="E148">
            <v>29</v>
          </cell>
          <cell r="F148" t="str">
            <v>bộ</v>
          </cell>
          <cell r="G148">
            <v>45500</v>
          </cell>
          <cell r="H148">
            <v>1319500</v>
          </cell>
          <cell r="I148" t="str">
            <v>Boulon mắt 16x300+ 1 long đền vuông D18-50x50x3/Zn</v>
          </cell>
          <cell r="J148" t="str">
            <v>29</v>
          </cell>
          <cell r="K148" t="str">
            <v>45.500</v>
          </cell>
          <cell r="L148">
            <v>1319500</v>
          </cell>
          <cell r="M148">
            <v>0</v>
          </cell>
          <cell r="N148" t="b">
            <v>1</v>
          </cell>
          <cell r="O148" t="str">
            <v>B</v>
          </cell>
          <cell r="P148">
            <v>45500</v>
          </cell>
        </row>
        <row r="149">
          <cell r="A149" t="str">
            <v>SĐU</v>
          </cell>
          <cell r="C149" t="str">
            <v>Bộ cách điện đứng+ty sứ : SĐU</v>
          </cell>
          <cell r="E149">
            <v>591</v>
          </cell>
          <cell r="F149" t="str">
            <v>bộ</v>
          </cell>
          <cell r="G149">
            <v>0</v>
          </cell>
          <cell r="H149">
            <v>0</v>
          </cell>
          <cell r="I149" t="str">
            <v>Bộ cách điện đứng+ty sứ : SĐU</v>
          </cell>
          <cell r="L149">
            <v>0</v>
          </cell>
          <cell r="M149">
            <v>0</v>
          </cell>
          <cell r="N149" t="b">
            <v>1</v>
          </cell>
          <cell r="O149" t="str">
            <v>A</v>
          </cell>
          <cell r="P149">
            <v>0</v>
          </cell>
        </row>
        <row r="150">
          <cell r="A150" t="str">
            <v>SD</v>
          </cell>
          <cell r="B150">
            <v>1</v>
          </cell>
          <cell r="C150" t="str">
            <v>Sứ đứng 24KV ĐR 540mm (bọc chì)</v>
          </cell>
          <cell r="D150" t="str">
            <v>ĐL cấp</v>
          </cell>
          <cell r="E150">
            <v>591</v>
          </cell>
          <cell r="F150" t="str">
            <v>cái</v>
          </cell>
          <cell r="G150">
            <v>0</v>
          </cell>
          <cell r="H150">
            <v>0</v>
          </cell>
          <cell r="I150" t="str">
            <v>Sứ đứng 24KV ĐR 540mm (bọc chì)</v>
          </cell>
          <cell r="J150" t="str">
            <v>591</v>
          </cell>
          <cell r="K150" t="str">
            <v>0</v>
          </cell>
          <cell r="L150">
            <v>0</v>
          </cell>
          <cell r="M150">
            <v>0</v>
          </cell>
          <cell r="N150" t="b">
            <v>1</v>
          </cell>
          <cell r="O150" t="str">
            <v>A</v>
          </cell>
          <cell r="P150">
            <v>198000</v>
          </cell>
        </row>
        <row r="151">
          <cell r="A151" t="str">
            <v>CSD</v>
          </cell>
          <cell r="B151">
            <v>2</v>
          </cell>
          <cell r="C151" t="str">
            <v>Chân sứ đứng D20 bọc chì</v>
          </cell>
          <cell r="D151" t="str">
            <v>ĐL cấp</v>
          </cell>
          <cell r="E151">
            <v>591</v>
          </cell>
          <cell r="F151" t="str">
            <v>cái</v>
          </cell>
          <cell r="G151">
            <v>0</v>
          </cell>
          <cell r="H151">
            <v>0</v>
          </cell>
          <cell r="I151" t="str">
            <v>Chân sứ đứng D20 bọc chì</v>
          </cell>
          <cell r="J151" t="str">
            <v>591</v>
          </cell>
          <cell r="K151" t="str">
            <v>0</v>
          </cell>
          <cell r="L151">
            <v>0</v>
          </cell>
          <cell r="M151">
            <v>0</v>
          </cell>
          <cell r="N151" t="b">
            <v>1</v>
          </cell>
          <cell r="O151" t="str">
            <v>A</v>
          </cell>
          <cell r="P151">
            <v>66000</v>
          </cell>
        </row>
        <row r="152">
          <cell r="A152" t="str">
            <v>CĐTply-X</v>
          </cell>
          <cell r="C152" t="str">
            <v>Chuỗi sứ treo Polymer 25kV lắp vào xà : CĐT ply-X</v>
          </cell>
          <cell r="E152">
            <v>93</v>
          </cell>
          <cell r="F152" t="str">
            <v>chuỗi</v>
          </cell>
          <cell r="G152">
            <v>0</v>
          </cell>
          <cell r="H152">
            <v>0</v>
          </cell>
          <cell r="I152" t="str">
            <v>Chuỗi sứ treo Polymer 25kV lắp vào xà : CĐT ply-X</v>
          </cell>
          <cell r="L152">
            <v>0</v>
          </cell>
          <cell r="M152">
            <v>0</v>
          </cell>
          <cell r="N152" t="b">
            <v>1</v>
          </cell>
          <cell r="O152" t="str">
            <v>A</v>
          </cell>
          <cell r="P152">
            <v>0</v>
          </cell>
        </row>
        <row r="153">
          <cell r="A153" t="str">
            <v>Stply</v>
          </cell>
          <cell r="B153">
            <v>1</v>
          </cell>
          <cell r="C153" t="str">
            <v>Sứ treo polymer 24kV - 70N</v>
          </cell>
          <cell r="D153" t="str">
            <v>ĐL cấp</v>
          </cell>
          <cell r="E153">
            <v>93</v>
          </cell>
          <cell r="F153" t="str">
            <v>cái</v>
          </cell>
          <cell r="G153">
            <v>0</v>
          </cell>
          <cell r="H153">
            <v>0</v>
          </cell>
          <cell r="I153" t="str">
            <v>Sứ treo polymer 24kV - 70N</v>
          </cell>
          <cell r="J153" t="str">
            <v>93</v>
          </cell>
          <cell r="K153" t="str">
            <v>0</v>
          </cell>
          <cell r="L153">
            <v>0</v>
          </cell>
          <cell r="M153">
            <v>0</v>
          </cell>
          <cell r="N153" t="b">
            <v>1</v>
          </cell>
          <cell r="O153" t="str">
            <v>A</v>
          </cell>
          <cell r="P153">
            <v>235000</v>
          </cell>
        </row>
        <row r="154">
          <cell r="A154" t="str">
            <v>MT</v>
          </cell>
          <cell r="B154">
            <v>2</v>
          </cell>
          <cell r="C154" t="str">
            <v>Móc treo chữ U</v>
          </cell>
          <cell r="D154" t="str">
            <v>Mô tả kỹ thuật chương V</v>
          </cell>
          <cell r="E154">
            <v>186</v>
          </cell>
          <cell r="F154" t="str">
            <v>cái</v>
          </cell>
          <cell r="G154">
            <v>26800</v>
          </cell>
          <cell r="H154">
            <v>4984800</v>
          </cell>
          <cell r="I154" t="str">
            <v>Móc treo chữ U</v>
          </cell>
          <cell r="J154" t="str">
            <v>186</v>
          </cell>
          <cell r="K154" t="str">
            <v>26.800</v>
          </cell>
          <cell r="L154">
            <v>4984800</v>
          </cell>
          <cell r="M154">
            <v>0</v>
          </cell>
          <cell r="N154" t="b">
            <v>1</v>
          </cell>
          <cell r="O154" t="str">
            <v>B</v>
          </cell>
          <cell r="P154">
            <v>26800</v>
          </cell>
        </row>
        <row r="155">
          <cell r="A155" t="str">
            <v>GNIU 185</v>
          </cell>
          <cell r="B155">
            <v>3</v>
          </cell>
          <cell r="C155" t="str">
            <v>Giáp níu dừng dây bọc 185 + yếm móng U + Mắt nối yếm</v>
          </cell>
          <cell r="D155" t="str">
            <v>Mô tả kỹ thuật chương V</v>
          </cell>
          <cell r="E155">
            <v>96</v>
          </cell>
          <cell r="F155" t="str">
            <v>cái</v>
          </cell>
          <cell r="G155">
            <v>448900</v>
          </cell>
          <cell r="H155">
            <v>43094400</v>
          </cell>
          <cell r="I155" t="str">
            <v>Giáp níu dừng dây bọc 185 + yếm móng U + Mắt nối yếm</v>
          </cell>
          <cell r="J155" t="str">
            <v>96</v>
          </cell>
          <cell r="K155" t="str">
            <v>448.900</v>
          </cell>
          <cell r="L155">
            <v>43094400</v>
          </cell>
          <cell r="M155">
            <v>0</v>
          </cell>
          <cell r="N155" t="b">
            <v>1</v>
          </cell>
          <cell r="O155" t="str">
            <v>B</v>
          </cell>
          <cell r="P155">
            <v>448900</v>
          </cell>
        </row>
        <row r="156">
          <cell r="A156" t="str">
            <v>GNIU50</v>
          </cell>
          <cell r="B156">
            <v>4</v>
          </cell>
          <cell r="C156" t="str">
            <v>Giáp níu dừng dây bọc 50mm2 + yếm móng U + Mắt nối yếm</v>
          </cell>
          <cell r="D156" t="str">
            <v>Mô tả kỹ thuật chương V</v>
          </cell>
          <cell r="E156">
            <v>19</v>
          </cell>
          <cell r="F156" t="str">
            <v>cái</v>
          </cell>
          <cell r="G156">
            <v>361500</v>
          </cell>
          <cell r="H156">
            <v>6868500</v>
          </cell>
          <cell r="I156" t="str">
            <v>Giáp níu dừng dây bọc 50mm2 + yếm móng U + Mắt nối yếm</v>
          </cell>
          <cell r="J156" t="str">
            <v>19</v>
          </cell>
          <cell r="K156" t="str">
            <v>361.500</v>
          </cell>
          <cell r="L156">
            <v>6868500</v>
          </cell>
          <cell r="M156">
            <v>0</v>
          </cell>
          <cell r="N156" t="b">
            <v>1</v>
          </cell>
          <cell r="O156" t="str">
            <v>B</v>
          </cell>
          <cell r="P156">
            <v>361500</v>
          </cell>
        </row>
        <row r="157">
          <cell r="C157" t="str">
            <v>Phụ kiện phần đường dây</v>
          </cell>
          <cell r="E157">
            <v>1</v>
          </cell>
          <cell r="F157" t="str">
            <v>T. Bộ</v>
          </cell>
          <cell r="G157">
            <v>0</v>
          </cell>
          <cell r="H157">
            <v>0</v>
          </cell>
          <cell r="I157" t="str">
            <v>Phụ kiện phần đường dây</v>
          </cell>
          <cell r="L157">
            <v>0</v>
          </cell>
          <cell r="M157">
            <v>0</v>
          </cell>
          <cell r="N157" t="b">
            <v>1</v>
          </cell>
          <cell r="O157" t="str">
            <v>A</v>
          </cell>
          <cell r="P157">
            <v>0</v>
          </cell>
        </row>
        <row r="158">
          <cell r="A158" t="str">
            <v>ke279</v>
          </cell>
          <cell r="B158">
            <v>1</v>
          </cell>
          <cell r="C158" t="str">
            <v>Kẹp ép WR 279</v>
          </cell>
          <cell r="D158" t="str">
            <v>Mô tả kỹ thuật chương V</v>
          </cell>
          <cell r="E158">
            <v>10</v>
          </cell>
          <cell r="F158" t="str">
            <v>cái</v>
          </cell>
          <cell r="G158">
            <v>12200</v>
          </cell>
          <cell r="H158">
            <v>122000</v>
          </cell>
          <cell r="I158" t="str">
            <v>Kẹp ép WR 279</v>
          </cell>
          <cell r="J158" t="str">
            <v>10</v>
          </cell>
          <cell r="K158" t="str">
            <v>12.200</v>
          </cell>
          <cell r="L158">
            <v>122000</v>
          </cell>
          <cell r="M158">
            <v>0</v>
          </cell>
          <cell r="N158" t="b">
            <v>1</v>
          </cell>
          <cell r="O158" t="str">
            <v>B</v>
          </cell>
          <cell r="P158">
            <v>12200</v>
          </cell>
        </row>
        <row r="159">
          <cell r="A159" t="str">
            <v>KE399</v>
          </cell>
          <cell r="B159">
            <v>2</v>
          </cell>
          <cell r="C159" t="str">
            <v>Kẹp ép WR 399</v>
          </cell>
          <cell r="D159" t="str">
            <v>Mô tả kỹ thuật chương V</v>
          </cell>
          <cell r="E159">
            <v>4</v>
          </cell>
          <cell r="F159" t="str">
            <v>cái</v>
          </cell>
          <cell r="G159">
            <v>17100</v>
          </cell>
          <cell r="H159">
            <v>68400</v>
          </cell>
          <cell r="I159" t="str">
            <v>Kẹp ép WR 399</v>
          </cell>
          <cell r="J159" t="str">
            <v>4</v>
          </cell>
          <cell r="K159" t="str">
            <v>17.100</v>
          </cell>
          <cell r="L159">
            <v>68400</v>
          </cell>
          <cell r="M159">
            <v>0</v>
          </cell>
          <cell r="N159" t="b">
            <v>1</v>
          </cell>
          <cell r="O159" t="str">
            <v>B</v>
          </cell>
          <cell r="P159">
            <v>17100</v>
          </cell>
        </row>
        <row r="160">
          <cell r="A160" t="str">
            <v>ke419</v>
          </cell>
          <cell r="B160">
            <v>3</v>
          </cell>
          <cell r="C160" t="str">
            <v>Kẹp ép WR 419</v>
          </cell>
          <cell r="D160" t="str">
            <v>Mô tả kỹ thuật chương V</v>
          </cell>
          <cell r="E160">
            <v>70</v>
          </cell>
          <cell r="F160" t="str">
            <v>cái</v>
          </cell>
          <cell r="G160">
            <v>22000</v>
          </cell>
          <cell r="H160">
            <v>1540000</v>
          </cell>
          <cell r="I160" t="str">
            <v>Kẹp ép WR 419</v>
          </cell>
          <cell r="J160" t="str">
            <v>70</v>
          </cell>
          <cell r="K160" t="str">
            <v>22.000</v>
          </cell>
          <cell r="L160">
            <v>1540000</v>
          </cell>
          <cell r="M160">
            <v>0</v>
          </cell>
          <cell r="N160" t="b">
            <v>1</v>
          </cell>
          <cell r="O160" t="str">
            <v>B</v>
          </cell>
          <cell r="P160">
            <v>22000</v>
          </cell>
        </row>
        <row r="161">
          <cell r="A161" t="str">
            <v>ke929</v>
          </cell>
          <cell r="B161">
            <v>4</v>
          </cell>
          <cell r="C161" t="str">
            <v>Kẹp ép WR 929</v>
          </cell>
          <cell r="D161" t="str">
            <v>Mô tả kỹ thuật chương V</v>
          </cell>
          <cell r="E161">
            <v>100</v>
          </cell>
          <cell r="F161" t="str">
            <v>cái</v>
          </cell>
          <cell r="G161">
            <v>51300</v>
          </cell>
          <cell r="H161">
            <v>5130000</v>
          </cell>
          <cell r="I161" t="str">
            <v>Kẹp ép WR 929</v>
          </cell>
          <cell r="J161" t="str">
            <v>100</v>
          </cell>
          <cell r="K161" t="str">
            <v>51.300</v>
          </cell>
          <cell r="L161">
            <v>5130000</v>
          </cell>
          <cell r="M161">
            <v>0</v>
          </cell>
          <cell r="N161" t="b">
            <v>1</v>
          </cell>
          <cell r="O161" t="str">
            <v>B</v>
          </cell>
          <cell r="P161">
            <v>51300</v>
          </cell>
        </row>
        <row r="162">
          <cell r="A162" t="str">
            <v>B16300</v>
          </cell>
          <cell r="B162">
            <v>5</v>
          </cell>
          <cell r="C162" t="str">
            <v>Boulon 16x300+ 2 long đền vuông D18-50x50x3/Zn</v>
          </cell>
          <cell r="D162" t="str">
            <v>Mô tả kỹ thuật chương V</v>
          </cell>
          <cell r="E162">
            <v>42</v>
          </cell>
          <cell r="F162" t="str">
            <v>bộ</v>
          </cell>
          <cell r="G162">
            <v>35000</v>
          </cell>
          <cell r="H162">
            <v>1470000</v>
          </cell>
          <cell r="I162" t="str">
            <v>Boulon 16x300+ 2 long đền vuông D18-50x50x3/Zn</v>
          </cell>
          <cell r="J162" t="str">
            <v>42</v>
          </cell>
          <cell r="K162" t="str">
            <v>35.000</v>
          </cell>
          <cell r="L162">
            <v>1470000</v>
          </cell>
          <cell r="M162">
            <v>0</v>
          </cell>
          <cell r="N162" t="b">
            <v>1</v>
          </cell>
          <cell r="O162" t="str">
            <v>B</v>
          </cell>
          <cell r="P162">
            <v>35000</v>
          </cell>
        </row>
        <row r="163">
          <cell r="A163" t="str">
            <v>GIP95-35</v>
          </cell>
          <cell r="B163">
            <v>6</v>
          </cell>
          <cell r="C163" t="str">
            <v>Ghíp nối 2 boulon IPC 95-35</v>
          </cell>
          <cell r="D163" t="str">
            <v>Mô tả kỹ thuật chương V</v>
          </cell>
          <cell r="E163">
            <v>353</v>
          </cell>
          <cell r="F163" t="str">
            <v>cái</v>
          </cell>
          <cell r="G163">
            <v>49000</v>
          </cell>
          <cell r="H163">
            <v>17297000</v>
          </cell>
          <cell r="I163" t="str">
            <v>Ghíp nối 2 boulon IPC 95-35</v>
          </cell>
          <cell r="J163" t="str">
            <v>353</v>
          </cell>
          <cell r="K163" t="str">
            <v>49.000</v>
          </cell>
          <cell r="L163">
            <v>17297000</v>
          </cell>
          <cell r="M163">
            <v>0</v>
          </cell>
          <cell r="N163" t="b">
            <v>1</v>
          </cell>
          <cell r="O163" t="str">
            <v>B</v>
          </cell>
          <cell r="P163">
            <v>49000</v>
          </cell>
        </row>
        <row r="164">
          <cell r="A164" t="str">
            <v>Duplex 216</v>
          </cell>
          <cell r="B164">
            <v>7</v>
          </cell>
          <cell r="C164" t="str">
            <v>Cáp Duplex Al 2x16</v>
          </cell>
          <cell r="D164" t="str">
            <v>ĐL cấp</v>
          </cell>
          <cell r="E164">
            <v>174</v>
          </cell>
          <cell r="F164" t="str">
            <v>m</v>
          </cell>
          <cell r="G164">
            <v>0</v>
          </cell>
          <cell r="H164">
            <v>0</v>
          </cell>
          <cell r="I164" t="str">
            <v>Cáp Duplex Al 2x16</v>
          </cell>
          <cell r="J164" t="str">
            <v>174</v>
          </cell>
          <cell r="K164" t="str">
            <v>0</v>
          </cell>
          <cell r="L164">
            <v>0</v>
          </cell>
          <cell r="M164">
            <v>0</v>
          </cell>
          <cell r="N164" t="b">
            <v>1</v>
          </cell>
          <cell r="O164" t="str">
            <v>A</v>
          </cell>
          <cell r="P164">
            <v>13386.54</v>
          </cell>
        </row>
        <row r="165">
          <cell r="A165" t="str">
            <v>BMoc16300</v>
          </cell>
          <cell r="B165">
            <v>8</v>
          </cell>
          <cell r="C165" t="str">
            <v>Boulon móc 16x300+ 1 long đền tròn D18-50x50x3/Zn</v>
          </cell>
          <cell r="D165" t="str">
            <v>Mô tả kỹ thuật chương V</v>
          </cell>
          <cell r="E165">
            <v>42</v>
          </cell>
          <cell r="F165" t="str">
            <v>bộ</v>
          </cell>
          <cell r="G165">
            <v>48400</v>
          </cell>
          <cell r="H165">
            <v>2032800</v>
          </cell>
          <cell r="I165" t="str">
            <v>Boulon móc 16x300+ 1 long đền tròn D18-50x50x3/Zn</v>
          </cell>
          <cell r="J165" t="str">
            <v>42</v>
          </cell>
          <cell r="K165" t="str">
            <v>48.400</v>
          </cell>
          <cell r="L165">
            <v>2032800</v>
          </cell>
          <cell r="M165">
            <v>0</v>
          </cell>
          <cell r="N165" t="b">
            <v>1</v>
          </cell>
          <cell r="O165" t="str">
            <v>B</v>
          </cell>
          <cell r="P165">
            <v>48400</v>
          </cell>
        </row>
        <row r="166">
          <cell r="A166" t="str">
            <v>OCN</v>
          </cell>
          <cell r="B166">
            <v>9</v>
          </cell>
          <cell r="C166" t="str">
            <v>Ống co nhiệt cách điện 24kV D60</v>
          </cell>
          <cell r="D166" t="str">
            <v>Mô tả kỹ thuật chương V</v>
          </cell>
          <cell r="E166">
            <v>15</v>
          </cell>
          <cell r="F166" t="str">
            <v>m</v>
          </cell>
          <cell r="G166">
            <v>169100</v>
          </cell>
          <cell r="H166">
            <v>2536500</v>
          </cell>
          <cell r="I166" t="str">
            <v>Ống co nhiệt cách điện 24kV D60</v>
          </cell>
          <cell r="J166" t="str">
            <v>15</v>
          </cell>
          <cell r="K166" t="str">
            <v>169.100</v>
          </cell>
          <cell r="L166">
            <v>2536500</v>
          </cell>
          <cell r="M166">
            <v>0</v>
          </cell>
          <cell r="N166" t="b">
            <v>1</v>
          </cell>
          <cell r="O166" t="str">
            <v>B</v>
          </cell>
          <cell r="P166">
            <v>169100</v>
          </cell>
        </row>
        <row r="167">
          <cell r="A167" t="str">
            <v>COS150</v>
          </cell>
          <cell r="B167">
            <v>10</v>
          </cell>
          <cell r="C167" t="str">
            <v>Đầu cosse ép Cu 150mm2 2 bulon+ chụp đầu coss</v>
          </cell>
          <cell r="D167" t="str">
            <v>Mô tả kỹ thuật chương V</v>
          </cell>
          <cell r="E167">
            <v>15</v>
          </cell>
          <cell r="F167" t="str">
            <v>cái</v>
          </cell>
          <cell r="G167">
            <v>115600</v>
          </cell>
          <cell r="H167">
            <v>1734000</v>
          </cell>
          <cell r="I167" t="str">
            <v>Đầu cosse ép Cu 150mm2 2 bulon+ chụp đầu coss</v>
          </cell>
          <cell r="J167" t="str">
            <v>15</v>
          </cell>
          <cell r="K167" t="str">
            <v>115.600</v>
          </cell>
          <cell r="L167">
            <v>1734000</v>
          </cell>
          <cell r="M167">
            <v>0</v>
          </cell>
          <cell r="N167" t="b">
            <v>1</v>
          </cell>
          <cell r="O167" t="str">
            <v>B</v>
          </cell>
          <cell r="P167">
            <v>115600</v>
          </cell>
        </row>
        <row r="168">
          <cell r="A168" t="str">
            <v>KQ4/0</v>
          </cell>
          <cell r="B168">
            <v>11</v>
          </cell>
          <cell r="C168" t="str">
            <v>Kẹp quai 4/0 đấu nóng</v>
          </cell>
          <cell r="D168" t="str">
            <v>Mô tả kỹ thuật chương V</v>
          </cell>
          <cell r="E168">
            <v>56</v>
          </cell>
          <cell r="F168" t="str">
            <v>cái</v>
          </cell>
          <cell r="G168">
            <v>73500</v>
          </cell>
          <cell r="H168">
            <v>4116000</v>
          </cell>
          <cell r="I168" t="str">
            <v>Kẹp quai 4/0 đấu nóng</v>
          </cell>
          <cell r="J168" t="str">
            <v>56</v>
          </cell>
          <cell r="K168" t="str">
            <v>73.500</v>
          </cell>
          <cell r="L168">
            <v>4116000</v>
          </cell>
          <cell r="M168">
            <v>0</v>
          </cell>
          <cell r="N168" t="b">
            <v>1</v>
          </cell>
          <cell r="O168" t="str">
            <v>B</v>
          </cell>
          <cell r="P168">
            <v>73500</v>
          </cell>
        </row>
        <row r="169">
          <cell r="A169" t="str">
            <v>KH4/0</v>
          </cell>
          <cell r="B169">
            <v>12</v>
          </cell>
          <cell r="C169" t="str">
            <v>Kẹp hotline 4/0</v>
          </cell>
          <cell r="D169" t="str">
            <v>Mô tả kỹ thuật chương V</v>
          </cell>
          <cell r="E169">
            <v>47</v>
          </cell>
          <cell r="F169" t="str">
            <v>cái</v>
          </cell>
          <cell r="G169">
            <v>109600</v>
          </cell>
          <cell r="H169">
            <v>5151200</v>
          </cell>
          <cell r="I169" t="str">
            <v>Kẹp hotline 4/0</v>
          </cell>
          <cell r="J169" t="str">
            <v>47</v>
          </cell>
          <cell r="K169" t="str">
            <v>109.600</v>
          </cell>
          <cell r="L169">
            <v>5151200</v>
          </cell>
          <cell r="M169">
            <v>0</v>
          </cell>
          <cell r="N169" t="b">
            <v>1</v>
          </cell>
          <cell r="O169" t="str">
            <v>B</v>
          </cell>
          <cell r="P169">
            <v>109600</v>
          </cell>
        </row>
        <row r="170">
          <cell r="A170" t="str">
            <v>ON50</v>
          </cell>
          <cell r="B170">
            <v>13</v>
          </cell>
          <cell r="C170" t="str">
            <v>Ống nối dây cỡ 50mm2</v>
          </cell>
          <cell r="D170" t="str">
            <v>Mô tả kỹ thuật chương V</v>
          </cell>
          <cell r="E170">
            <v>12</v>
          </cell>
          <cell r="F170" t="str">
            <v>cái</v>
          </cell>
          <cell r="G170">
            <v>28000</v>
          </cell>
          <cell r="H170">
            <v>336000</v>
          </cell>
          <cell r="I170" t="str">
            <v>Ống nối dây cỡ 50mm2</v>
          </cell>
          <cell r="J170" t="str">
            <v>12</v>
          </cell>
          <cell r="K170" t="str">
            <v>28.000</v>
          </cell>
          <cell r="L170">
            <v>336000</v>
          </cell>
          <cell r="M170">
            <v>0</v>
          </cell>
          <cell r="N170" t="b">
            <v>1</v>
          </cell>
          <cell r="O170" t="str">
            <v>B</v>
          </cell>
          <cell r="P170">
            <v>28000</v>
          </cell>
        </row>
        <row r="171">
          <cell r="A171" t="str">
            <v>ON120</v>
          </cell>
          <cell r="B171">
            <v>14</v>
          </cell>
          <cell r="C171" t="str">
            <v>Ống nối dây cỡ 120mm2</v>
          </cell>
          <cell r="D171" t="str">
            <v>Mô tả kỹ thuật chương V</v>
          </cell>
          <cell r="E171">
            <v>5</v>
          </cell>
          <cell r="F171" t="str">
            <v>cái</v>
          </cell>
          <cell r="G171">
            <v>65300</v>
          </cell>
          <cell r="H171">
            <v>326500</v>
          </cell>
          <cell r="I171" t="str">
            <v>Ống nối dây cỡ 120mm2</v>
          </cell>
          <cell r="J171" t="str">
            <v>5</v>
          </cell>
          <cell r="K171" t="str">
            <v>65.300</v>
          </cell>
          <cell r="L171">
            <v>326500</v>
          </cell>
          <cell r="M171">
            <v>0</v>
          </cell>
          <cell r="N171" t="b">
            <v>1</v>
          </cell>
          <cell r="O171" t="str">
            <v>B</v>
          </cell>
          <cell r="P171">
            <v>65300</v>
          </cell>
        </row>
        <row r="172">
          <cell r="A172" t="str">
            <v>ON185</v>
          </cell>
          <cell r="B172">
            <v>15</v>
          </cell>
          <cell r="C172" t="str">
            <v>Ống nối dây cỡ 185mm2</v>
          </cell>
          <cell r="D172" t="str">
            <v>Mô tả kỹ thuật chương V</v>
          </cell>
          <cell r="E172">
            <v>16</v>
          </cell>
          <cell r="F172" t="str">
            <v>cái</v>
          </cell>
          <cell r="G172">
            <v>113100</v>
          </cell>
          <cell r="H172">
            <v>1809600</v>
          </cell>
          <cell r="I172" t="str">
            <v>Ống nối dây cỡ 185mm2</v>
          </cell>
          <cell r="J172" t="str">
            <v>16</v>
          </cell>
          <cell r="K172" t="str">
            <v>113.100</v>
          </cell>
          <cell r="L172">
            <v>1809600</v>
          </cell>
          <cell r="M172">
            <v>0</v>
          </cell>
          <cell r="N172" t="b">
            <v>1</v>
          </cell>
          <cell r="O172" t="str">
            <v>B</v>
          </cell>
          <cell r="P172">
            <v>113100</v>
          </cell>
        </row>
        <row r="173">
          <cell r="A173" t="str">
            <v>CCDQU</v>
          </cell>
          <cell r="B173">
            <v>16</v>
          </cell>
          <cell r="C173" t="str">
            <v>Chụp kẹp Uquai</v>
          </cell>
          <cell r="D173" t="str">
            <v>Mô tả kỹ thuật chương V</v>
          </cell>
          <cell r="E173">
            <v>56</v>
          </cell>
          <cell r="F173" t="str">
            <v>bộ</v>
          </cell>
          <cell r="G173">
            <v>142300</v>
          </cell>
          <cell r="H173">
            <v>7968800</v>
          </cell>
          <cell r="I173" t="str">
            <v>Chụp kẹp Uquai</v>
          </cell>
          <cell r="J173" t="str">
            <v>56</v>
          </cell>
          <cell r="K173" t="str">
            <v>142.300</v>
          </cell>
          <cell r="L173">
            <v>7968800</v>
          </cell>
          <cell r="M173">
            <v>0</v>
          </cell>
          <cell r="N173" t="b">
            <v>1</v>
          </cell>
          <cell r="O173" t="str">
            <v>B</v>
          </cell>
          <cell r="P173">
            <v>142300</v>
          </cell>
        </row>
        <row r="174">
          <cell r="A174" t="str">
            <v>KDIN</v>
          </cell>
          <cell r="B174">
            <v>17</v>
          </cell>
          <cell r="C174" t="str">
            <v>Dây đai + khóa đai Inoc</v>
          </cell>
          <cell r="D174" t="str">
            <v>Mô tả kỹ thuật chương V</v>
          </cell>
          <cell r="E174">
            <v>74</v>
          </cell>
          <cell r="F174" t="str">
            <v>Bộ</v>
          </cell>
          <cell r="G174">
            <v>15700</v>
          </cell>
          <cell r="H174">
            <v>1161800</v>
          </cell>
          <cell r="I174" t="str">
            <v>Dây đai + khóa đai Inoc</v>
          </cell>
          <cell r="J174" t="str">
            <v>74</v>
          </cell>
          <cell r="K174" t="str">
            <v>15.700</v>
          </cell>
          <cell r="L174">
            <v>1161800</v>
          </cell>
          <cell r="M174">
            <v>0</v>
          </cell>
          <cell r="N174" t="b">
            <v>1</v>
          </cell>
          <cell r="O174" t="str">
            <v>B</v>
          </cell>
          <cell r="P174">
            <v>15700</v>
          </cell>
        </row>
        <row r="175">
          <cell r="A175" t="str">
            <v>Dbsttf</v>
          </cell>
          <cell r="B175">
            <v>18</v>
          </cell>
          <cell r="C175" t="str">
            <v>Dây buộc đầu sứ TTF (185-240mm2)</v>
          </cell>
          <cell r="D175" t="str">
            <v>Mô tả kỹ thuật chương V</v>
          </cell>
          <cell r="E175">
            <v>543</v>
          </cell>
          <cell r="F175" t="str">
            <v>cái</v>
          </cell>
          <cell r="G175">
            <v>157400</v>
          </cell>
          <cell r="H175">
            <v>85468200</v>
          </cell>
          <cell r="I175" t="str">
            <v>Dây buộc đầu sứ TTF (185-240mm2)</v>
          </cell>
          <cell r="J175" t="str">
            <v>543</v>
          </cell>
          <cell r="K175" t="str">
            <v>157.400</v>
          </cell>
          <cell r="L175">
            <v>85468200</v>
          </cell>
          <cell r="M175">
            <v>0</v>
          </cell>
          <cell r="N175" t="b">
            <v>1</v>
          </cell>
          <cell r="O175" t="str">
            <v>B</v>
          </cell>
          <cell r="P175">
            <v>157400</v>
          </cell>
        </row>
        <row r="176">
          <cell r="A176" t="str">
            <v>Dbsssf</v>
          </cell>
          <cell r="B176">
            <v>19</v>
          </cell>
          <cell r="C176" t="str">
            <v>Dây buộc cổ sứ SSF (185-240mm2)</v>
          </cell>
          <cell r="D176" t="str">
            <v>Mô tả kỹ thuật chương V</v>
          </cell>
          <cell r="E176">
            <v>48</v>
          </cell>
          <cell r="F176" t="str">
            <v>cái</v>
          </cell>
          <cell r="G176">
            <v>160300</v>
          </cell>
          <cell r="H176">
            <v>7694400</v>
          </cell>
          <cell r="I176" t="str">
            <v>Dây buộc cổ sứ SSF (185-240mm2)</v>
          </cell>
          <cell r="J176" t="str">
            <v>48</v>
          </cell>
          <cell r="K176" t="str">
            <v>160.300</v>
          </cell>
          <cell r="L176">
            <v>7694400</v>
          </cell>
          <cell r="M176">
            <v>0</v>
          </cell>
          <cell r="N176" t="b">
            <v>1</v>
          </cell>
          <cell r="O176" t="str">
            <v>B</v>
          </cell>
          <cell r="P176">
            <v>160300</v>
          </cell>
        </row>
        <row r="177">
          <cell r="A177" t="str">
            <v>DAYA</v>
          </cell>
          <cell r="B177">
            <v>20</v>
          </cell>
          <cell r="C177" t="str">
            <v>Dây nhôm A70 buột sứ</v>
          </cell>
          <cell r="D177" t="str">
            <v>Mô tả kỹ thuật chương V</v>
          </cell>
          <cell r="E177">
            <v>4.5999999999999996</v>
          </cell>
          <cell r="F177" t="str">
            <v>kg</v>
          </cell>
          <cell r="G177">
            <v>69400</v>
          </cell>
          <cell r="H177">
            <v>319240</v>
          </cell>
          <cell r="I177" t="str">
            <v>Dây nhôm A70 buột sứ</v>
          </cell>
          <cell r="J177" t="str">
            <v>4,6</v>
          </cell>
          <cell r="K177" t="str">
            <v>69.400</v>
          </cell>
          <cell r="L177">
            <v>319240</v>
          </cell>
          <cell r="M177">
            <v>0</v>
          </cell>
          <cell r="N177" t="b">
            <v>1</v>
          </cell>
          <cell r="O177" t="str">
            <v>B</v>
          </cell>
          <cell r="P177">
            <v>69400</v>
          </cell>
        </row>
        <row r="178">
          <cell r="A178" t="str">
            <v>bnh</v>
          </cell>
          <cell r="B178">
            <v>21</v>
          </cell>
          <cell r="C178" t="str">
            <v>Sơn số trụ - Bảng nguy hiểm (sơn + chổi) (sơn lại trụ hiện hữu toàn tuyến)</v>
          </cell>
          <cell r="D178" t="str">
            <v>Mô tả kỹ thuật chương V</v>
          </cell>
          <cell r="E178">
            <v>24</v>
          </cell>
          <cell r="F178" t="str">
            <v>kg</v>
          </cell>
          <cell r="G178">
            <v>63900</v>
          </cell>
          <cell r="H178">
            <v>1533600</v>
          </cell>
          <cell r="I178" t="str">
            <v>Sơn số trụ - Bảng nguy hiểm (sơn + chổi) (sơn lại trụ hiện hữu toàn tuyến)</v>
          </cell>
          <cell r="J178" t="str">
            <v>24</v>
          </cell>
          <cell r="K178" t="str">
            <v>63.900</v>
          </cell>
          <cell r="L178">
            <v>1533600</v>
          </cell>
          <cell r="M178">
            <v>0</v>
          </cell>
          <cell r="N178" t="b">
            <v>1</v>
          </cell>
          <cell r="O178" t="str">
            <v>B</v>
          </cell>
          <cell r="P178">
            <v>63900</v>
          </cell>
        </row>
        <row r="179">
          <cell r="A179" t="str">
            <v>KDAC120</v>
          </cell>
          <cell r="B179">
            <v>22</v>
          </cell>
          <cell r="C179" t="str">
            <v>Kéo dây nhôm lõi thép cỡ dây 120mm2</v>
          </cell>
          <cell r="E179">
            <v>6.3380000000000001</v>
          </cell>
          <cell r="F179" t="str">
            <v>km</v>
          </cell>
          <cell r="G179">
            <v>8174000</v>
          </cell>
          <cell r="H179">
            <v>51806812</v>
          </cell>
          <cell r="I179" t="str">
            <v>Kéo dây nhôm lõi thép cỡ dây 120mm2</v>
          </cell>
          <cell r="J179" t="str">
            <v>6,338</v>
          </cell>
          <cell r="K179" t="str">
            <v>8.174.000</v>
          </cell>
          <cell r="L179">
            <v>51806812</v>
          </cell>
          <cell r="M179">
            <v>0</v>
          </cell>
          <cell r="N179" t="b">
            <v>1</v>
          </cell>
          <cell r="O179" t="str">
            <v>B</v>
          </cell>
          <cell r="P179">
            <v>8174000</v>
          </cell>
        </row>
        <row r="180">
          <cell r="A180" t="str">
            <v>KDA50B</v>
          </cell>
          <cell r="B180">
            <v>23</v>
          </cell>
          <cell r="C180" t="str">
            <v>Kéo dây nhôm bọc 50mm2</v>
          </cell>
          <cell r="E180">
            <v>0.159</v>
          </cell>
          <cell r="F180" t="str">
            <v>km</v>
          </cell>
          <cell r="G180">
            <v>4802000</v>
          </cell>
          <cell r="H180">
            <v>763518</v>
          </cell>
          <cell r="I180" t="str">
            <v>Kéo dây nhôm bọc 50mm2</v>
          </cell>
          <cell r="J180" t="str">
            <v>0,159</v>
          </cell>
          <cell r="K180" t="str">
            <v>4.802.000</v>
          </cell>
          <cell r="L180">
            <v>763518</v>
          </cell>
          <cell r="M180">
            <v>0</v>
          </cell>
          <cell r="N180" t="b">
            <v>1</v>
          </cell>
          <cell r="O180" t="str">
            <v>B</v>
          </cell>
          <cell r="P180">
            <v>4802000</v>
          </cell>
        </row>
        <row r="181">
          <cell r="A181" t="str">
            <v>KDA185B</v>
          </cell>
          <cell r="B181">
            <v>24</v>
          </cell>
          <cell r="C181" t="str">
            <v>Kéo dây nhôm bọc 185mm2</v>
          </cell>
          <cell r="E181">
            <v>19.013999999999999</v>
          </cell>
          <cell r="F181" t="str">
            <v>km</v>
          </cell>
          <cell r="G181">
            <v>10780000</v>
          </cell>
          <cell r="H181">
            <v>204970920</v>
          </cell>
          <cell r="I181" t="str">
            <v>Kéo dây nhôm bọc 185mm2</v>
          </cell>
          <cell r="J181" t="str">
            <v>19,014</v>
          </cell>
          <cell r="K181" t="str">
            <v>10.780.000</v>
          </cell>
          <cell r="L181">
            <v>204970920</v>
          </cell>
          <cell r="M181">
            <v>0</v>
          </cell>
          <cell r="N181" t="b">
            <v>1</v>
          </cell>
          <cell r="O181" t="str">
            <v>B</v>
          </cell>
          <cell r="P181">
            <v>10780000</v>
          </cell>
        </row>
        <row r="182">
          <cell r="A182" t="str">
            <v>LSDD</v>
          </cell>
          <cell r="B182">
            <v>25</v>
          </cell>
          <cell r="C182" t="str">
            <v>Lắp sứ đứng 24KV + ty</v>
          </cell>
          <cell r="E182">
            <v>591</v>
          </cell>
          <cell r="F182" t="str">
            <v>bộ</v>
          </cell>
          <cell r="G182">
            <v>96800</v>
          </cell>
          <cell r="H182">
            <v>57208800</v>
          </cell>
          <cell r="I182" t="str">
            <v>Lắp sứ đứng 24KV + ty</v>
          </cell>
          <cell r="J182" t="str">
            <v>591</v>
          </cell>
          <cell r="K182" t="str">
            <v>96.800</v>
          </cell>
          <cell r="L182">
            <v>57208800</v>
          </cell>
          <cell r="M182">
            <v>0</v>
          </cell>
          <cell r="N182" t="b">
            <v>1</v>
          </cell>
          <cell r="O182" t="str">
            <v>B</v>
          </cell>
          <cell r="P182">
            <v>96800</v>
          </cell>
        </row>
        <row r="183">
          <cell r="A183" t="str">
            <v>LCHSNply</v>
          </cell>
          <cell r="B183">
            <v>26</v>
          </cell>
          <cell r="C183" t="str">
            <v>Lắp chuỗi sứ néo Polymer</v>
          </cell>
          <cell r="E183">
            <v>93</v>
          </cell>
          <cell r="F183" t="str">
            <v>chuỗi</v>
          </cell>
          <cell r="G183">
            <v>116500</v>
          </cell>
          <cell r="H183">
            <v>10834500</v>
          </cell>
          <cell r="I183" t="str">
            <v>Lắp chuỗi sứ néo Polymer</v>
          </cell>
          <cell r="J183" t="str">
            <v>93</v>
          </cell>
          <cell r="K183" t="str">
            <v>116.500</v>
          </cell>
          <cell r="L183">
            <v>10834500</v>
          </cell>
          <cell r="M183">
            <v>0</v>
          </cell>
          <cell r="N183" t="b">
            <v>1</v>
          </cell>
          <cell r="O183" t="str">
            <v>B</v>
          </cell>
          <cell r="P183">
            <v>116500</v>
          </cell>
        </row>
        <row r="184">
          <cell r="A184" t="str">
            <v>LSOC</v>
          </cell>
          <cell r="B184">
            <v>27</v>
          </cell>
          <cell r="C184" t="str">
            <v>Lắp đặt sứ hạ thế, loại 1 sứ</v>
          </cell>
          <cell r="E184">
            <v>163</v>
          </cell>
          <cell r="F184" t="str">
            <v>bộ</v>
          </cell>
          <cell r="G184">
            <v>25700</v>
          </cell>
          <cell r="H184">
            <v>4189100</v>
          </cell>
          <cell r="I184" t="str">
            <v>Lắp đặt sứ hạ thế, loại 1 sứ</v>
          </cell>
          <cell r="J184" t="str">
            <v>163</v>
          </cell>
          <cell r="K184" t="str">
            <v>25.700</v>
          </cell>
          <cell r="L184">
            <v>4189100</v>
          </cell>
          <cell r="M184">
            <v>0</v>
          </cell>
          <cell r="N184" t="b">
            <v>1</v>
          </cell>
          <cell r="O184" t="str">
            <v>B</v>
          </cell>
          <cell r="P184">
            <v>25700</v>
          </cell>
        </row>
        <row r="185">
          <cell r="A185" t="str">
            <v>TBDD3p1m</v>
          </cell>
          <cell r="C185" t="str">
            <v>Phần thiết bị đường dây 3 pha XDM 1 mạch</v>
          </cell>
          <cell r="E185">
            <v>1</v>
          </cell>
          <cell r="F185" t="str">
            <v>T. Bộ</v>
          </cell>
          <cell r="G185">
            <v>0</v>
          </cell>
          <cell r="H185">
            <v>0</v>
          </cell>
          <cell r="I185" t="str">
            <v>Phần thiết bị đường dây 3 pha XDM 1 mạch</v>
          </cell>
          <cell r="L185">
            <v>0</v>
          </cell>
          <cell r="M185">
            <v>0</v>
          </cell>
          <cell r="N185" t="b">
            <v>1</v>
          </cell>
          <cell r="O185" t="str">
            <v>A</v>
          </cell>
          <cell r="P185">
            <v>0</v>
          </cell>
        </row>
        <row r="186">
          <cell r="A186" t="str">
            <v>LTD6</v>
          </cell>
          <cell r="B186">
            <v>1</v>
          </cell>
          <cell r="C186" t="str">
            <v>LTD 1P 24KV - 600A</v>
          </cell>
          <cell r="D186" t="str">
            <v>ĐL cấp</v>
          </cell>
          <cell r="E186">
            <v>3</v>
          </cell>
          <cell r="F186" t="str">
            <v>cái</v>
          </cell>
          <cell r="G186">
            <v>1148300</v>
          </cell>
          <cell r="H186">
            <v>3444900</v>
          </cell>
          <cell r="I186" t="str">
            <v>LTD 1P 24KV - 600A</v>
          </cell>
          <cell r="J186" t="str">
            <v>3</v>
          </cell>
          <cell r="K186" t="str">
            <v>1.148.300</v>
          </cell>
          <cell r="L186">
            <v>3444900</v>
          </cell>
          <cell r="M186">
            <v>0</v>
          </cell>
          <cell r="N186" t="b">
            <v>1</v>
          </cell>
          <cell r="O186" t="str">
            <v>A</v>
          </cell>
          <cell r="P186">
            <v>1148300</v>
          </cell>
        </row>
        <row r="187">
          <cell r="C187" t="str">
            <v>Phần tháo thu hồi và sử dụng lại</v>
          </cell>
          <cell r="E187">
            <v>1</v>
          </cell>
          <cell r="F187" t="str">
            <v>T. Bộ</v>
          </cell>
          <cell r="G187">
            <v>0</v>
          </cell>
          <cell r="H187">
            <v>0</v>
          </cell>
          <cell r="I187" t="str">
            <v>Phần tháo thu hồi và sử dụng lại</v>
          </cell>
          <cell r="L187">
            <v>0</v>
          </cell>
          <cell r="M187">
            <v>0</v>
          </cell>
          <cell r="N187" t="b">
            <v>1</v>
          </cell>
          <cell r="O187" t="str">
            <v>A</v>
          </cell>
        </row>
        <row r="188">
          <cell r="A188" t="str">
            <v>Tháo sứ đứng</v>
          </cell>
          <cell r="B188">
            <v>1</v>
          </cell>
          <cell r="C188" t="str">
            <v>Tháo sứ đứng + ty</v>
          </cell>
          <cell r="E188">
            <v>190</v>
          </cell>
          <cell r="F188" t="str">
            <v>sứ</v>
          </cell>
          <cell r="G188">
            <v>78400</v>
          </cell>
          <cell r="H188">
            <v>14896000</v>
          </cell>
          <cell r="I188" t="str">
            <v>Tháo sứ đứng + ty</v>
          </cell>
          <cell r="J188" t="str">
            <v>190</v>
          </cell>
          <cell r="K188" t="str">
            <v>78.400</v>
          </cell>
          <cell r="L188">
            <v>14896000</v>
          </cell>
          <cell r="M188">
            <v>0</v>
          </cell>
          <cell r="N188" t="b">
            <v>1</v>
          </cell>
          <cell r="O188" t="str">
            <v>B</v>
          </cell>
          <cell r="P188">
            <v>78400</v>
          </cell>
        </row>
        <row r="189">
          <cell r="A189" t="str">
            <v>Tháo sứ đỉnh</v>
          </cell>
          <cell r="B189">
            <v>2</v>
          </cell>
          <cell r="C189" t="str">
            <v>Tháo sứ đứng + chân sứ đỉnh</v>
          </cell>
          <cell r="E189">
            <v>93</v>
          </cell>
          <cell r="F189" t="str">
            <v>sứ</v>
          </cell>
          <cell r="G189">
            <v>78400</v>
          </cell>
          <cell r="H189">
            <v>7291200</v>
          </cell>
          <cell r="I189" t="str">
            <v>Tháo sứ đứng + chân sứ đỉnh</v>
          </cell>
          <cell r="J189" t="str">
            <v>93</v>
          </cell>
          <cell r="K189" t="str">
            <v>78.400</v>
          </cell>
          <cell r="L189">
            <v>7291200</v>
          </cell>
          <cell r="M189">
            <v>0</v>
          </cell>
          <cell r="N189" t="b">
            <v>1</v>
          </cell>
          <cell r="O189" t="str">
            <v>B</v>
          </cell>
          <cell r="P189">
            <v>78400</v>
          </cell>
        </row>
        <row r="190">
          <cell r="A190" t="str">
            <v>Tháo bộ đỡ trung hòa</v>
          </cell>
          <cell r="B190">
            <v>3</v>
          </cell>
          <cell r="C190" t="str">
            <v>Tháo Rack 1 + sứ ống chỉ</v>
          </cell>
          <cell r="E190">
            <v>87</v>
          </cell>
          <cell r="F190" t="str">
            <v>bộ</v>
          </cell>
          <cell r="G190">
            <v>20800</v>
          </cell>
          <cell r="H190">
            <v>1809600</v>
          </cell>
          <cell r="I190" t="str">
            <v>Tháo Rack 1 + sứ ống chỉ</v>
          </cell>
          <cell r="J190" t="str">
            <v>87</v>
          </cell>
          <cell r="K190" t="str">
            <v>20.800</v>
          </cell>
          <cell r="L190">
            <v>1809600</v>
          </cell>
          <cell r="M190">
            <v>0</v>
          </cell>
          <cell r="N190" t="b">
            <v>1</v>
          </cell>
          <cell r="O190" t="str">
            <v>B</v>
          </cell>
          <cell r="P190">
            <v>20800</v>
          </cell>
        </row>
        <row r="191">
          <cell r="A191" t="str">
            <v>Tháo sứ treo thủy tinh</v>
          </cell>
          <cell r="B191">
            <v>4</v>
          </cell>
          <cell r="C191" t="str">
            <v>Tháo sứ treo thủy tinh (2 bát)</v>
          </cell>
          <cell r="E191">
            <v>30</v>
          </cell>
          <cell r="F191" t="str">
            <v>bộ</v>
          </cell>
          <cell r="G191">
            <v>71200</v>
          </cell>
          <cell r="H191">
            <v>2136000</v>
          </cell>
          <cell r="I191" t="str">
            <v>Tháo sứ treo thủy tinh (2 bát)</v>
          </cell>
          <cell r="J191" t="str">
            <v>30</v>
          </cell>
          <cell r="K191" t="str">
            <v>71.200</v>
          </cell>
          <cell r="L191">
            <v>2136000</v>
          </cell>
          <cell r="M191">
            <v>0</v>
          </cell>
          <cell r="N191" t="b">
            <v>1</v>
          </cell>
          <cell r="O191" t="str">
            <v>B</v>
          </cell>
          <cell r="P191">
            <v>71200</v>
          </cell>
        </row>
        <row r="192">
          <cell r="A192" t="str">
            <v>Tháo sứ treo Polymer</v>
          </cell>
          <cell r="B192">
            <v>5</v>
          </cell>
          <cell r="C192" t="str">
            <v>Tháo chuỗi sứ treo Polymer</v>
          </cell>
          <cell r="E192">
            <v>6</v>
          </cell>
          <cell r="F192" t="str">
            <v>bộ</v>
          </cell>
          <cell r="G192">
            <v>94500</v>
          </cell>
          <cell r="H192">
            <v>567000</v>
          </cell>
          <cell r="I192" t="str">
            <v>Tháo chuỗi sứ treo Polymer</v>
          </cell>
          <cell r="J192" t="str">
            <v>6</v>
          </cell>
          <cell r="K192" t="str">
            <v>94.500</v>
          </cell>
          <cell r="L192">
            <v>567000</v>
          </cell>
          <cell r="M192">
            <v>0</v>
          </cell>
          <cell r="N192" t="b">
            <v>1</v>
          </cell>
          <cell r="O192" t="str">
            <v>B</v>
          </cell>
          <cell r="P192">
            <v>94500</v>
          </cell>
        </row>
        <row r="193">
          <cell r="A193" t="str">
            <v>Tháo R4 sứ</v>
          </cell>
          <cell r="B193">
            <v>6</v>
          </cell>
          <cell r="C193" t="str">
            <v>Tháo Rack 4 + sứ ống chỉ</v>
          </cell>
          <cell r="E193">
            <v>9</v>
          </cell>
          <cell r="F193" t="str">
            <v>bộ</v>
          </cell>
          <cell r="G193">
            <v>190900</v>
          </cell>
          <cell r="H193">
            <v>1718100</v>
          </cell>
          <cell r="I193" t="str">
            <v>Tháo Rack 4 + sứ ống chỉ</v>
          </cell>
          <cell r="J193" t="str">
            <v>9</v>
          </cell>
          <cell r="K193" t="str">
            <v>190.900</v>
          </cell>
          <cell r="L193">
            <v>1718100</v>
          </cell>
          <cell r="M193">
            <v>0</v>
          </cell>
          <cell r="N193" t="b">
            <v>1</v>
          </cell>
          <cell r="O193" t="str">
            <v>B</v>
          </cell>
          <cell r="P193">
            <v>190900</v>
          </cell>
        </row>
        <row r="194">
          <cell r="A194" t="str">
            <v>Tháo R3 sứ</v>
          </cell>
          <cell r="B194">
            <v>7</v>
          </cell>
          <cell r="C194" t="str">
            <v>Tháo Rack 3 + sứ ống chỉ</v>
          </cell>
          <cell r="E194">
            <v>36</v>
          </cell>
          <cell r="F194" t="str">
            <v>bộ</v>
          </cell>
          <cell r="G194">
            <v>135400</v>
          </cell>
          <cell r="H194">
            <v>4874400</v>
          </cell>
          <cell r="I194" t="str">
            <v>Tháo Rack 3 + sứ ống chỉ</v>
          </cell>
          <cell r="J194" t="str">
            <v>36</v>
          </cell>
          <cell r="K194" t="str">
            <v>135.400</v>
          </cell>
          <cell r="L194">
            <v>4874400</v>
          </cell>
          <cell r="M194">
            <v>0</v>
          </cell>
          <cell r="N194" t="b">
            <v>1</v>
          </cell>
          <cell r="O194" t="str">
            <v>B</v>
          </cell>
          <cell r="P194">
            <v>135400</v>
          </cell>
        </row>
        <row r="195">
          <cell r="A195" t="str">
            <v>Tháo hộp Domino</v>
          </cell>
          <cell r="B195">
            <v>8</v>
          </cell>
          <cell r="C195" t="str">
            <v>Thaó hộp Domino</v>
          </cell>
          <cell r="E195">
            <v>81</v>
          </cell>
          <cell r="F195" t="str">
            <v>cái</v>
          </cell>
          <cell r="G195">
            <v>161800</v>
          </cell>
          <cell r="H195">
            <v>13105800</v>
          </cell>
          <cell r="I195" t="str">
            <v>Thaó hộp Domino</v>
          </cell>
          <cell r="J195" t="str">
            <v>81</v>
          </cell>
          <cell r="K195" t="str">
            <v>161.800</v>
          </cell>
          <cell r="L195">
            <v>13105800</v>
          </cell>
          <cell r="M195">
            <v>0</v>
          </cell>
          <cell r="N195" t="b">
            <v>1</v>
          </cell>
          <cell r="O195" t="str">
            <v>B</v>
          </cell>
          <cell r="P195">
            <v>161800</v>
          </cell>
        </row>
        <row r="196">
          <cell r="A196" t="str">
            <v>Tháo dây AC95</v>
          </cell>
          <cell r="B196">
            <v>9</v>
          </cell>
          <cell r="C196" t="str">
            <v>Tháo hạ dây AC95</v>
          </cell>
          <cell r="E196">
            <v>19.010000000000002</v>
          </cell>
          <cell r="F196" t="str">
            <v>km</v>
          </cell>
          <cell r="G196">
            <v>10742800</v>
          </cell>
          <cell r="H196">
            <v>204220628</v>
          </cell>
          <cell r="I196" t="str">
            <v>Tháo hạ dây AC95</v>
          </cell>
          <cell r="J196" t="str">
            <v>19,01</v>
          </cell>
          <cell r="K196" t="str">
            <v>10.742.800</v>
          </cell>
          <cell r="L196">
            <v>204220628</v>
          </cell>
          <cell r="M196">
            <v>0</v>
          </cell>
          <cell r="N196" t="b">
            <v>1</v>
          </cell>
          <cell r="O196" t="str">
            <v>B</v>
          </cell>
          <cell r="P196">
            <v>10742800</v>
          </cell>
        </row>
        <row r="197">
          <cell r="A197" t="str">
            <v>Tháo dây AC70</v>
          </cell>
          <cell r="B197">
            <v>10</v>
          </cell>
          <cell r="C197" t="str">
            <v>Tháo hạ dây AC70</v>
          </cell>
          <cell r="E197">
            <v>3.15</v>
          </cell>
          <cell r="F197" t="str">
            <v>km</v>
          </cell>
          <cell r="G197">
            <v>7914300</v>
          </cell>
          <cell r="H197">
            <v>24930045</v>
          </cell>
          <cell r="I197" t="str">
            <v>Tháo hạ dây AC70</v>
          </cell>
          <cell r="J197" t="str">
            <v>3,15</v>
          </cell>
          <cell r="K197" t="str">
            <v>7.914.300</v>
          </cell>
          <cell r="L197">
            <v>24930045</v>
          </cell>
          <cell r="M197">
            <v>0</v>
          </cell>
          <cell r="N197" t="b">
            <v>1</v>
          </cell>
          <cell r="O197" t="str">
            <v>B</v>
          </cell>
          <cell r="P197">
            <v>7914300</v>
          </cell>
        </row>
        <row r="198">
          <cell r="A198" t="str">
            <v>Tháo dây AC50</v>
          </cell>
          <cell r="B198">
            <v>11</v>
          </cell>
          <cell r="C198" t="str">
            <v>Tháo hạ dây AC50</v>
          </cell>
          <cell r="E198">
            <v>0.159</v>
          </cell>
          <cell r="F198" t="str">
            <v>km</v>
          </cell>
          <cell r="G198">
            <v>3561000</v>
          </cell>
          <cell r="H198">
            <v>566199</v>
          </cell>
          <cell r="I198" t="str">
            <v>Tháo hạ dây AC50</v>
          </cell>
          <cell r="J198" t="str">
            <v>0,159</v>
          </cell>
          <cell r="K198" t="str">
            <v>3.561.000</v>
          </cell>
          <cell r="L198">
            <v>566199</v>
          </cell>
          <cell r="M198">
            <v>0</v>
          </cell>
          <cell r="N198" t="b">
            <v>1</v>
          </cell>
          <cell r="O198" t="str">
            <v>B</v>
          </cell>
          <cell r="P198">
            <v>3561000</v>
          </cell>
        </row>
        <row r="199">
          <cell r="A199" t="str">
            <v>Số dây Dupplex trên trụ</v>
          </cell>
          <cell r="B199">
            <v>12</v>
          </cell>
          <cell r="C199" t="str">
            <v>Tháo dây Branchment</v>
          </cell>
          <cell r="E199">
            <v>347</v>
          </cell>
          <cell r="F199" t="str">
            <v>sợi</v>
          </cell>
          <cell r="G199">
            <v>128500</v>
          </cell>
          <cell r="H199">
            <v>44589500</v>
          </cell>
          <cell r="I199" t="str">
            <v>Tháo dây Branchment</v>
          </cell>
          <cell r="J199" t="str">
            <v>347</v>
          </cell>
          <cell r="K199" t="str">
            <v>128.500</v>
          </cell>
          <cell r="L199">
            <v>44589500</v>
          </cell>
          <cell r="M199">
            <v>0</v>
          </cell>
          <cell r="N199" t="b">
            <v>1</v>
          </cell>
          <cell r="O199" t="str">
            <v>B</v>
          </cell>
          <cell r="P199">
            <v>128500</v>
          </cell>
        </row>
        <row r="200">
          <cell r="A200" t="str">
            <v>Tháo X-composite 0,8m</v>
          </cell>
          <cell r="B200">
            <v>13</v>
          </cell>
          <cell r="C200" t="str">
            <v>Tháo bộ xà compoxit 0,8m</v>
          </cell>
          <cell r="E200">
            <v>10</v>
          </cell>
          <cell r="F200" t="str">
            <v>bộ</v>
          </cell>
          <cell r="G200">
            <v>212400</v>
          </cell>
          <cell r="H200">
            <v>2124000</v>
          </cell>
          <cell r="I200" t="str">
            <v>Tháo bộ xà compoxit 0,8m</v>
          </cell>
          <cell r="J200" t="str">
            <v>10</v>
          </cell>
          <cell r="K200" t="str">
            <v>212.400</v>
          </cell>
          <cell r="L200">
            <v>2124000</v>
          </cell>
          <cell r="M200">
            <v>0</v>
          </cell>
          <cell r="N200" t="b">
            <v>1</v>
          </cell>
          <cell r="O200" t="str">
            <v>B</v>
          </cell>
          <cell r="P200">
            <v>212400</v>
          </cell>
        </row>
        <row r="201">
          <cell r="A201" t="str">
            <v>Tháo X-1,66Đ</v>
          </cell>
          <cell r="B201">
            <v>14</v>
          </cell>
          <cell r="C201" t="str">
            <v>Tháo xà đỡ X-16Đ</v>
          </cell>
          <cell r="E201">
            <v>77</v>
          </cell>
          <cell r="F201" t="str">
            <v>bộ</v>
          </cell>
          <cell r="G201">
            <v>655600</v>
          </cell>
          <cell r="H201">
            <v>50481200</v>
          </cell>
          <cell r="I201" t="str">
            <v>Tháo xà đỡ X-16Đ</v>
          </cell>
          <cell r="J201">
            <v>77</v>
          </cell>
          <cell r="K201" t="str">
            <v>655.600</v>
          </cell>
          <cell r="L201">
            <v>50481200</v>
          </cell>
          <cell r="M201">
            <v>0</v>
          </cell>
          <cell r="N201" t="b">
            <v>1</v>
          </cell>
          <cell r="O201" t="str">
            <v>B</v>
          </cell>
          <cell r="P201">
            <v>655600</v>
          </cell>
        </row>
        <row r="202">
          <cell r="A202" t="str">
            <v>Tháo X-1,66K</v>
          </cell>
          <cell r="B202">
            <v>15</v>
          </cell>
          <cell r="C202" t="str">
            <v>Tháo xà kép X-16K</v>
          </cell>
          <cell r="E202">
            <v>8</v>
          </cell>
          <cell r="F202" t="str">
            <v>bộ</v>
          </cell>
          <cell r="G202">
            <v>886900</v>
          </cell>
          <cell r="H202">
            <v>7095200</v>
          </cell>
          <cell r="I202" t="str">
            <v>Tháo xà kép X-16K</v>
          </cell>
          <cell r="J202" t="str">
            <v>8</v>
          </cell>
          <cell r="K202" t="str">
            <v>886.900</v>
          </cell>
          <cell r="L202">
            <v>7095200</v>
          </cell>
          <cell r="M202">
            <v>0</v>
          </cell>
          <cell r="N202" t="b">
            <v>1</v>
          </cell>
          <cell r="O202" t="str">
            <v>B</v>
          </cell>
          <cell r="P202">
            <v>886900</v>
          </cell>
        </row>
        <row r="203">
          <cell r="A203" t="str">
            <v>Tháo X-2,2K</v>
          </cell>
          <cell r="B203">
            <v>16</v>
          </cell>
          <cell r="C203" t="str">
            <v>Tháo xà X-2,2K</v>
          </cell>
          <cell r="E203">
            <v>6</v>
          </cell>
          <cell r="F203" t="str">
            <v>bộ</v>
          </cell>
          <cell r="G203">
            <v>844900</v>
          </cell>
          <cell r="H203">
            <v>5069400</v>
          </cell>
          <cell r="I203" t="str">
            <v>Tháo xà X-2,2K</v>
          </cell>
          <cell r="J203" t="str">
            <v>6</v>
          </cell>
          <cell r="K203" t="str">
            <v>844.900</v>
          </cell>
          <cell r="L203">
            <v>5069400</v>
          </cell>
          <cell r="M203">
            <v>0</v>
          </cell>
          <cell r="N203" t="b">
            <v>1</v>
          </cell>
          <cell r="O203" t="str">
            <v>B</v>
          </cell>
          <cell r="P203">
            <v>844900</v>
          </cell>
        </row>
        <row r="204">
          <cell r="A204" t="str">
            <v>Tháo bộ chằng xuống</v>
          </cell>
          <cell r="B204">
            <v>17</v>
          </cell>
          <cell r="C204" t="str">
            <v>Tháo bộ chằng xuống</v>
          </cell>
          <cell r="E204">
            <v>9</v>
          </cell>
          <cell r="F204" t="str">
            <v>bộ</v>
          </cell>
          <cell r="G204">
            <v>168600</v>
          </cell>
          <cell r="H204">
            <v>1517400</v>
          </cell>
          <cell r="I204" t="str">
            <v>Tháo bộ chằng xuống</v>
          </cell>
          <cell r="J204" t="str">
            <v>9</v>
          </cell>
          <cell r="K204" t="str">
            <v>168.600</v>
          </cell>
          <cell r="L204">
            <v>1517400</v>
          </cell>
          <cell r="M204">
            <v>0</v>
          </cell>
          <cell r="N204" t="b">
            <v>1</v>
          </cell>
          <cell r="O204" t="str">
            <v>B</v>
          </cell>
          <cell r="P204">
            <v>168600</v>
          </cell>
        </row>
        <row r="205">
          <cell r="A205" t="str">
            <v>Tháo bộ chằng lệch</v>
          </cell>
          <cell r="B205">
            <v>18</v>
          </cell>
          <cell r="C205" t="str">
            <v>Tháo bộ chằng lệch</v>
          </cell>
          <cell r="E205">
            <v>3</v>
          </cell>
          <cell r="F205" t="str">
            <v>bộ</v>
          </cell>
          <cell r="G205">
            <v>168600</v>
          </cell>
          <cell r="H205">
            <v>505800</v>
          </cell>
          <cell r="I205" t="str">
            <v>Tháo bộ chằng lệch</v>
          </cell>
          <cell r="J205" t="str">
            <v>3</v>
          </cell>
          <cell r="K205" t="str">
            <v>168.600</v>
          </cell>
          <cell r="L205">
            <v>505800</v>
          </cell>
          <cell r="M205">
            <v>0</v>
          </cell>
          <cell r="N205" t="b">
            <v>1</v>
          </cell>
          <cell r="O205" t="str">
            <v>B</v>
          </cell>
          <cell r="P205">
            <v>168600</v>
          </cell>
        </row>
        <row r="206">
          <cell r="A206" t="str">
            <v>Nhổ trụ 12m</v>
          </cell>
          <cell r="B206">
            <v>19</v>
          </cell>
          <cell r="C206" t="str">
            <v>Nhổ trụ  BTLT 12m</v>
          </cell>
          <cell r="E206">
            <v>20</v>
          </cell>
          <cell r="F206" t="str">
            <v>trụ</v>
          </cell>
          <cell r="G206">
            <v>735800</v>
          </cell>
          <cell r="H206">
            <v>14716000</v>
          </cell>
          <cell r="I206" t="str">
            <v>Nhổ trụ  BTLT 12m</v>
          </cell>
          <cell r="J206" t="str">
            <v>20</v>
          </cell>
          <cell r="K206" t="str">
            <v>735.800</v>
          </cell>
          <cell r="L206">
            <v>14716000</v>
          </cell>
          <cell r="M206">
            <v>0</v>
          </cell>
          <cell r="N206" t="b">
            <v>1</v>
          </cell>
          <cell r="O206" t="str">
            <v>B</v>
          </cell>
          <cell r="P206">
            <v>735800</v>
          </cell>
        </row>
        <row r="207">
          <cell r="A207" t="str">
            <v>Nhổ trụ 8,4m</v>
          </cell>
          <cell r="B207">
            <v>20</v>
          </cell>
          <cell r="C207" t="str">
            <v>Nhổ trụ BTLT 8,4m</v>
          </cell>
          <cell r="E207">
            <v>76</v>
          </cell>
          <cell r="F207" t="str">
            <v>trụ</v>
          </cell>
          <cell r="G207">
            <v>642100</v>
          </cell>
          <cell r="H207">
            <v>48799600</v>
          </cell>
          <cell r="I207" t="str">
            <v>Nhổ trụ BTLT 8,4m</v>
          </cell>
          <cell r="J207" t="str">
            <v>76</v>
          </cell>
          <cell r="K207" t="str">
            <v>642.100</v>
          </cell>
          <cell r="L207">
            <v>48799600</v>
          </cell>
          <cell r="M207">
            <v>0</v>
          </cell>
          <cell r="N207" t="b">
            <v>1</v>
          </cell>
          <cell r="O207" t="str">
            <v>B</v>
          </cell>
          <cell r="P207">
            <v>642100</v>
          </cell>
        </row>
        <row r="208">
          <cell r="A208" t="str">
            <v>Tháo tủ hạ thế</v>
          </cell>
          <cell r="B208">
            <v>21</v>
          </cell>
          <cell r="C208" t="str">
            <v>Tháo tủ điện hạ thế</v>
          </cell>
          <cell r="E208">
            <v>8</v>
          </cell>
          <cell r="F208" t="str">
            <v>bộ</v>
          </cell>
          <cell r="G208">
            <v>2014600</v>
          </cell>
          <cell r="H208">
            <v>16116800</v>
          </cell>
          <cell r="I208" t="str">
            <v>Tháo tủ điện hạ thế</v>
          </cell>
          <cell r="J208" t="str">
            <v>8</v>
          </cell>
          <cell r="K208" t="str">
            <v>2.014.600</v>
          </cell>
          <cell r="L208">
            <v>16116800</v>
          </cell>
          <cell r="M208">
            <v>0</v>
          </cell>
          <cell r="N208" t="b">
            <v>1</v>
          </cell>
          <cell r="O208" t="str">
            <v>B</v>
          </cell>
          <cell r="P208">
            <v>2014600</v>
          </cell>
        </row>
        <row r="209">
          <cell r="A209" t="str">
            <v>Tháo TBA 1P 75KVA</v>
          </cell>
          <cell r="B209">
            <v>22</v>
          </cell>
          <cell r="C209" t="str">
            <v>Tháo MBA 1 pha 75KVA, treo trên cột</v>
          </cell>
          <cell r="E209">
            <v>2</v>
          </cell>
          <cell r="F209" t="str">
            <v>máy</v>
          </cell>
          <cell r="G209">
            <v>1427800</v>
          </cell>
          <cell r="H209">
            <v>2855600</v>
          </cell>
          <cell r="I209" t="str">
            <v>Tháo MBA 1 pha 75KVA, treo trên cột</v>
          </cell>
          <cell r="J209" t="str">
            <v>2</v>
          </cell>
          <cell r="K209" t="str">
            <v>1.427.800</v>
          </cell>
          <cell r="L209">
            <v>2855600</v>
          </cell>
          <cell r="M209">
            <v>0</v>
          </cell>
          <cell r="N209" t="b">
            <v>1</v>
          </cell>
          <cell r="O209" t="str">
            <v>B</v>
          </cell>
          <cell r="P209">
            <v>1427800</v>
          </cell>
        </row>
        <row r="210">
          <cell r="A210" t="str">
            <v>Tháo TBA 1P: 100KVA</v>
          </cell>
          <cell r="B210">
            <v>23</v>
          </cell>
          <cell r="C210" t="str">
            <v>Tháo MBA 1 pha 100KVA, treo trên cột</v>
          </cell>
          <cell r="E210">
            <v>9</v>
          </cell>
          <cell r="F210" t="str">
            <v>máy</v>
          </cell>
          <cell r="G210">
            <v>1517600</v>
          </cell>
          <cell r="H210">
            <v>13658400</v>
          </cell>
          <cell r="I210" t="str">
            <v>Tháo MBA 1 pha 100KVA, treo trên cột</v>
          </cell>
          <cell r="J210" t="str">
            <v>9</v>
          </cell>
          <cell r="K210" t="str">
            <v>1.517.600</v>
          </cell>
          <cell r="L210">
            <v>13658400</v>
          </cell>
          <cell r="M210">
            <v>0</v>
          </cell>
          <cell r="N210" t="b">
            <v>1</v>
          </cell>
          <cell r="O210" t="str">
            <v>B</v>
          </cell>
          <cell r="P210">
            <v>1517600</v>
          </cell>
        </row>
        <row r="211">
          <cell r="A211" t="str">
            <v>Tháo FCO</v>
          </cell>
          <cell r="B211">
            <v>24</v>
          </cell>
          <cell r="C211" t="str">
            <v>Tháo bộ FCO</v>
          </cell>
          <cell r="E211">
            <v>13</v>
          </cell>
          <cell r="F211" t="str">
            <v>cái</v>
          </cell>
          <cell r="G211">
            <v>299600</v>
          </cell>
          <cell r="H211">
            <v>3894800</v>
          </cell>
          <cell r="I211" t="str">
            <v>Tháo bộ FCO</v>
          </cell>
          <cell r="J211" t="str">
            <v>13</v>
          </cell>
          <cell r="K211" t="str">
            <v>299.600</v>
          </cell>
          <cell r="L211">
            <v>3894800</v>
          </cell>
          <cell r="M211">
            <v>0</v>
          </cell>
          <cell r="N211" t="b">
            <v>1</v>
          </cell>
          <cell r="O211" t="str">
            <v>B</v>
          </cell>
          <cell r="P211">
            <v>299600</v>
          </cell>
        </row>
        <row r="212">
          <cell r="A212" t="str">
            <v>Tháo LA</v>
          </cell>
          <cell r="B212">
            <v>25</v>
          </cell>
          <cell r="C212" t="str">
            <v>Tháo bộ LA</v>
          </cell>
          <cell r="E212">
            <v>10</v>
          </cell>
          <cell r="F212" t="str">
            <v>cái</v>
          </cell>
          <cell r="G212">
            <v>112400</v>
          </cell>
          <cell r="H212">
            <v>1124000</v>
          </cell>
          <cell r="I212" t="str">
            <v>Tháo bộ LA</v>
          </cell>
          <cell r="J212" t="str">
            <v>10</v>
          </cell>
          <cell r="K212" t="str">
            <v>112.400</v>
          </cell>
          <cell r="L212">
            <v>1124000</v>
          </cell>
          <cell r="M212">
            <v>0</v>
          </cell>
          <cell r="N212" t="b">
            <v>1</v>
          </cell>
          <cell r="O212" t="str">
            <v>B</v>
          </cell>
          <cell r="P212">
            <v>112400</v>
          </cell>
        </row>
        <row r="213">
          <cell r="A213" t="str">
            <v>Tháo LTD</v>
          </cell>
          <cell r="B213">
            <v>26</v>
          </cell>
          <cell r="C213" t="str">
            <v>Tháo  LTD</v>
          </cell>
          <cell r="E213">
            <v>3</v>
          </cell>
          <cell r="F213" t="str">
            <v>bộ</v>
          </cell>
          <cell r="G213">
            <v>705100</v>
          </cell>
          <cell r="H213">
            <v>2115300</v>
          </cell>
          <cell r="I213" t="str">
            <v>Tháo  LTD</v>
          </cell>
          <cell r="J213" t="str">
            <v>3</v>
          </cell>
          <cell r="K213" t="str">
            <v>705.100</v>
          </cell>
          <cell r="L213">
            <v>2115300</v>
          </cell>
          <cell r="M213">
            <v>0</v>
          </cell>
          <cell r="N213" t="b">
            <v>1</v>
          </cell>
          <cell r="O213" t="str">
            <v>B</v>
          </cell>
          <cell r="P213">
            <v>705100</v>
          </cell>
        </row>
        <row r="214">
          <cell r="C214" t="str">
            <v>Phần lắp lại</v>
          </cell>
          <cell r="E214">
            <v>1</v>
          </cell>
          <cell r="F214" t="str">
            <v>T. Bộ</v>
          </cell>
          <cell r="G214">
            <v>0</v>
          </cell>
          <cell r="H214">
            <v>0</v>
          </cell>
          <cell r="I214" t="str">
            <v>Phần lắp lại</v>
          </cell>
          <cell r="L214">
            <v>0</v>
          </cell>
          <cell r="M214">
            <v>0</v>
          </cell>
          <cell r="N214" t="b">
            <v>1</v>
          </cell>
          <cell r="O214" t="str">
            <v>A</v>
          </cell>
        </row>
        <row r="215">
          <cell r="A215" t="str">
            <v>Lắp sứ đỉnh</v>
          </cell>
          <cell r="B215">
            <v>1</v>
          </cell>
          <cell r="C215" t="str">
            <v>Lắp sứ đứng + chân sứ đỉnh</v>
          </cell>
          <cell r="E215">
            <v>1</v>
          </cell>
          <cell r="F215" t="str">
            <v>sứ</v>
          </cell>
          <cell r="G215">
            <v>95900</v>
          </cell>
          <cell r="H215">
            <v>95900</v>
          </cell>
          <cell r="I215" t="str">
            <v>Lắp sứ đứng + chân sứ đỉnh</v>
          </cell>
          <cell r="J215" t="str">
            <v>1</v>
          </cell>
          <cell r="K215" t="str">
            <v>95.900</v>
          </cell>
          <cell r="L215">
            <v>95900</v>
          </cell>
          <cell r="M215">
            <v>0</v>
          </cell>
          <cell r="N215" t="b">
            <v>1</v>
          </cell>
          <cell r="O215" t="str">
            <v>B</v>
          </cell>
          <cell r="P215">
            <v>95900</v>
          </cell>
        </row>
        <row r="216">
          <cell r="A216" t="str">
            <v>Lắp sứ treo Polymer</v>
          </cell>
          <cell r="B216">
            <v>2</v>
          </cell>
          <cell r="C216" t="str">
            <v>Tháo chuỗi sứ treo Polymer</v>
          </cell>
          <cell r="E216">
            <v>5</v>
          </cell>
          <cell r="F216" t="str">
            <v>bộ</v>
          </cell>
          <cell r="G216">
            <v>115500</v>
          </cell>
          <cell r="H216">
            <v>577500</v>
          </cell>
          <cell r="I216" t="str">
            <v>Tháo chuỗi sứ treo Polymer</v>
          </cell>
          <cell r="J216" t="str">
            <v>5</v>
          </cell>
          <cell r="K216" t="str">
            <v>115.500</v>
          </cell>
          <cell r="L216">
            <v>577500</v>
          </cell>
          <cell r="M216">
            <v>0</v>
          </cell>
          <cell r="N216" t="b">
            <v>1</v>
          </cell>
          <cell r="O216" t="str">
            <v>B</v>
          </cell>
          <cell r="P216">
            <v>115500</v>
          </cell>
        </row>
        <row r="217">
          <cell r="A217" t="str">
            <v>Lắp R4 sứ</v>
          </cell>
          <cell r="B217">
            <v>3</v>
          </cell>
          <cell r="C217" t="str">
            <v>Lắp Rack 4 + sứ ống chỉ</v>
          </cell>
          <cell r="E217">
            <v>9</v>
          </cell>
          <cell r="F217" t="str">
            <v>bộ</v>
          </cell>
          <cell r="G217">
            <v>235700</v>
          </cell>
          <cell r="H217">
            <v>2121300</v>
          </cell>
          <cell r="I217" t="str">
            <v>Lắp Rack 4 + sứ ống chỉ</v>
          </cell>
          <cell r="J217" t="str">
            <v>9</v>
          </cell>
          <cell r="K217" t="str">
            <v>235.700</v>
          </cell>
          <cell r="L217">
            <v>2121300</v>
          </cell>
          <cell r="M217">
            <v>0</v>
          </cell>
          <cell r="N217" t="b">
            <v>1</v>
          </cell>
          <cell r="O217" t="str">
            <v>B</v>
          </cell>
          <cell r="P217">
            <v>235700</v>
          </cell>
        </row>
        <row r="218">
          <cell r="A218" t="str">
            <v>Lắp R3 sứ</v>
          </cell>
          <cell r="B218">
            <v>4</v>
          </cell>
          <cell r="C218" t="str">
            <v>Lắp Rack 3 + sứ ống chỉ</v>
          </cell>
          <cell r="E218">
            <v>36</v>
          </cell>
          <cell r="F218" t="str">
            <v>bộ</v>
          </cell>
          <cell r="G218">
            <v>235700</v>
          </cell>
          <cell r="H218">
            <v>8485200</v>
          </cell>
          <cell r="I218" t="str">
            <v>Lắp Rack 3 + sứ ống chỉ</v>
          </cell>
          <cell r="J218" t="str">
            <v>36</v>
          </cell>
          <cell r="K218" t="str">
            <v>235.700</v>
          </cell>
          <cell r="L218">
            <v>8485200</v>
          </cell>
          <cell r="M218">
            <v>0</v>
          </cell>
          <cell r="N218" t="b">
            <v>1</v>
          </cell>
          <cell r="O218" t="str">
            <v>B</v>
          </cell>
          <cell r="P218">
            <v>235700</v>
          </cell>
        </row>
        <row r="219">
          <cell r="A219" t="str">
            <v>Lắp hộp Domino</v>
          </cell>
          <cell r="B219">
            <v>5</v>
          </cell>
          <cell r="C219" t="str">
            <v>Lắp hộp Domino</v>
          </cell>
          <cell r="E219">
            <v>81</v>
          </cell>
          <cell r="F219" t="str">
            <v>cái</v>
          </cell>
          <cell r="G219">
            <v>242700</v>
          </cell>
          <cell r="H219">
            <v>19658700</v>
          </cell>
          <cell r="I219" t="str">
            <v>Lắp hộp Domino</v>
          </cell>
          <cell r="J219" t="str">
            <v>81</v>
          </cell>
          <cell r="K219" t="str">
            <v>242.700</v>
          </cell>
          <cell r="L219">
            <v>19658700</v>
          </cell>
          <cell r="M219">
            <v>0</v>
          </cell>
          <cell r="N219" t="b">
            <v>1</v>
          </cell>
          <cell r="O219" t="str">
            <v>B</v>
          </cell>
          <cell r="P219">
            <v>242700</v>
          </cell>
        </row>
        <row r="220">
          <cell r="A220" t="str">
            <v>Số dây Dupplex trên trụ</v>
          </cell>
          <cell r="B220">
            <v>6</v>
          </cell>
          <cell r="C220" t="str">
            <v>Lắp dây Branchment</v>
          </cell>
          <cell r="E220">
            <v>347</v>
          </cell>
          <cell r="F220" t="str">
            <v>sợi</v>
          </cell>
          <cell r="G220">
            <v>85700</v>
          </cell>
          <cell r="H220">
            <v>29737900</v>
          </cell>
          <cell r="I220" t="str">
            <v>Lắp dây Branchment</v>
          </cell>
          <cell r="J220" t="str">
            <v>347</v>
          </cell>
          <cell r="K220" t="str">
            <v>85.700</v>
          </cell>
          <cell r="L220">
            <v>29737900</v>
          </cell>
          <cell r="M220">
            <v>0</v>
          </cell>
          <cell r="N220" t="b">
            <v>1</v>
          </cell>
          <cell r="O220" t="str">
            <v>B</v>
          </cell>
          <cell r="P220">
            <v>85700</v>
          </cell>
        </row>
        <row r="221">
          <cell r="A221" t="str">
            <v>Lắp X-composite 0,8m</v>
          </cell>
          <cell r="B221">
            <v>7</v>
          </cell>
          <cell r="C221" t="str">
            <v>Lắp bộ xà compoxit 0,8m</v>
          </cell>
          <cell r="E221">
            <v>10</v>
          </cell>
          <cell r="F221" t="str">
            <v>bộ</v>
          </cell>
          <cell r="G221">
            <v>177000</v>
          </cell>
          <cell r="H221">
            <v>1770000</v>
          </cell>
          <cell r="I221" t="str">
            <v>Lắp bộ xà compoxit 0,8m</v>
          </cell>
          <cell r="J221" t="str">
            <v>10</v>
          </cell>
          <cell r="K221" t="str">
            <v>177.000</v>
          </cell>
          <cell r="L221">
            <v>1770000</v>
          </cell>
          <cell r="M221">
            <v>0</v>
          </cell>
          <cell r="N221" t="b">
            <v>1</v>
          </cell>
          <cell r="O221" t="str">
            <v>B</v>
          </cell>
          <cell r="P221">
            <v>177000</v>
          </cell>
        </row>
        <row r="222">
          <cell r="A222" t="str">
            <v>Lắp X-2,2K</v>
          </cell>
          <cell r="B222">
            <v>8</v>
          </cell>
          <cell r="C222" t="str">
            <v>Lắp xà X-2,2K</v>
          </cell>
          <cell r="E222">
            <v>2</v>
          </cell>
          <cell r="F222" t="str">
            <v>bộ</v>
          </cell>
          <cell r="G222">
            <v>1032600</v>
          </cell>
          <cell r="H222">
            <v>2065200</v>
          </cell>
          <cell r="I222" t="str">
            <v>Lắp xà X-2,2K</v>
          </cell>
          <cell r="J222" t="str">
            <v>2</v>
          </cell>
          <cell r="K222" t="str">
            <v>1.032.600</v>
          </cell>
          <cell r="L222">
            <v>2065200</v>
          </cell>
          <cell r="M222">
            <v>0</v>
          </cell>
          <cell r="N222" t="b">
            <v>1</v>
          </cell>
          <cell r="O222" t="str">
            <v>B</v>
          </cell>
          <cell r="P222">
            <v>1032600</v>
          </cell>
        </row>
        <row r="223">
          <cell r="A223" t="str">
            <v>Tháo tủ hạ thế</v>
          </cell>
          <cell r="B223">
            <v>9</v>
          </cell>
          <cell r="C223" t="str">
            <v>Lắp tủ điện hạ thế</v>
          </cell>
          <cell r="E223">
            <v>8</v>
          </cell>
          <cell r="F223" t="str">
            <v>bộ</v>
          </cell>
          <cell r="G223">
            <v>2462300</v>
          </cell>
          <cell r="H223">
            <v>19698400</v>
          </cell>
          <cell r="I223" t="str">
            <v>Lắp tủ điện hạ thế</v>
          </cell>
          <cell r="J223" t="str">
            <v>8</v>
          </cell>
          <cell r="K223" t="str">
            <v>2.462.300</v>
          </cell>
          <cell r="L223">
            <v>19698400</v>
          </cell>
          <cell r="M223">
            <v>0</v>
          </cell>
          <cell r="N223" t="b">
            <v>1</v>
          </cell>
          <cell r="O223" t="str">
            <v>B</v>
          </cell>
          <cell r="P223">
            <v>2462300</v>
          </cell>
        </row>
        <row r="224">
          <cell r="A224" t="str">
            <v>Lắp TBA 1P 75KVA</v>
          </cell>
          <cell r="B224">
            <v>10</v>
          </cell>
          <cell r="C224" t="str">
            <v>Lắp MBA 1 pha 75KVA, treo trên cột</v>
          </cell>
          <cell r="E224">
            <v>2</v>
          </cell>
          <cell r="F224" t="str">
            <v>máy</v>
          </cell>
          <cell r="G224">
            <v>1745100</v>
          </cell>
          <cell r="H224">
            <v>3490200</v>
          </cell>
          <cell r="I224" t="str">
            <v>Lắp MBA 1 pha 75KVA, treo trên cột</v>
          </cell>
          <cell r="J224" t="str">
            <v>2</v>
          </cell>
          <cell r="K224" t="str">
            <v>1.745.100</v>
          </cell>
          <cell r="L224">
            <v>3490200</v>
          </cell>
          <cell r="M224">
            <v>0</v>
          </cell>
          <cell r="N224" t="b">
            <v>1</v>
          </cell>
          <cell r="O224" t="str">
            <v>B</v>
          </cell>
          <cell r="P224">
            <v>1745100</v>
          </cell>
        </row>
        <row r="225">
          <cell r="A225" t="str">
            <v>Lắp TBA 1P 100KVA</v>
          </cell>
          <cell r="B225">
            <v>11</v>
          </cell>
          <cell r="C225" t="str">
            <v>Lắp MBA 1 pha 100KVA, treo trên cột</v>
          </cell>
          <cell r="E225">
            <v>9</v>
          </cell>
          <cell r="F225" t="str">
            <v>máy</v>
          </cell>
          <cell r="G225">
            <v>1517600</v>
          </cell>
          <cell r="H225">
            <v>13658400</v>
          </cell>
          <cell r="I225" t="str">
            <v>Lắp MBA 1 pha 100KVA, treo trên cột</v>
          </cell>
          <cell r="J225" t="str">
            <v>9</v>
          </cell>
          <cell r="K225" t="str">
            <v>1.517.600</v>
          </cell>
          <cell r="L225">
            <v>13658400</v>
          </cell>
          <cell r="M225">
            <v>0</v>
          </cell>
          <cell r="N225" t="b">
            <v>1</v>
          </cell>
          <cell r="O225" t="str">
            <v>B</v>
          </cell>
          <cell r="P225">
            <v>1517600</v>
          </cell>
        </row>
        <row r="226">
          <cell r="A226" t="str">
            <v>Lắp FCO</v>
          </cell>
          <cell r="B226">
            <v>12</v>
          </cell>
          <cell r="C226" t="str">
            <v>Lắp bộ FCO</v>
          </cell>
          <cell r="E226">
            <v>13</v>
          </cell>
          <cell r="F226" t="str">
            <v>cái</v>
          </cell>
          <cell r="G226">
            <v>369900</v>
          </cell>
          <cell r="H226">
            <v>4808700</v>
          </cell>
          <cell r="I226" t="str">
            <v>Lắp bộ FCO</v>
          </cell>
          <cell r="J226" t="str">
            <v>13</v>
          </cell>
          <cell r="K226" t="str">
            <v>369.900</v>
          </cell>
          <cell r="L226">
            <v>4808700</v>
          </cell>
          <cell r="M226">
            <v>0</v>
          </cell>
          <cell r="N226" t="b">
            <v>1</v>
          </cell>
          <cell r="O226" t="str">
            <v>B</v>
          </cell>
          <cell r="P226">
            <v>369900</v>
          </cell>
        </row>
        <row r="227">
          <cell r="A227" t="str">
            <v>Lắp LA</v>
          </cell>
          <cell r="B227">
            <v>13</v>
          </cell>
          <cell r="C227" t="str">
            <v>Lắp bộ LA</v>
          </cell>
          <cell r="E227">
            <v>10</v>
          </cell>
          <cell r="F227" t="str">
            <v>cái</v>
          </cell>
          <cell r="G227">
            <v>138700</v>
          </cell>
          <cell r="H227">
            <v>1387000</v>
          </cell>
          <cell r="I227" t="str">
            <v>Lắp bộ LA</v>
          </cell>
          <cell r="J227" t="str">
            <v>10</v>
          </cell>
          <cell r="K227" t="str">
            <v>138.700</v>
          </cell>
          <cell r="L227">
            <v>1387000</v>
          </cell>
          <cell r="M227">
            <v>0</v>
          </cell>
          <cell r="N227" t="b">
            <v>1</v>
          </cell>
          <cell r="O227" t="str">
            <v>B</v>
          </cell>
          <cell r="P227">
            <v>138700</v>
          </cell>
        </row>
        <row r="228">
          <cell r="A228" t="str">
            <v>Lắp LTD</v>
          </cell>
          <cell r="B228">
            <v>14</v>
          </cell>
          <cell r="C228" t="str">
            <v>Lắp  LTD</v>
          </cell>
          <cell r="E228">
            <v>3</v>
          </cell>
          <cell r="F228" t="str">
            <v>bộ</v>
          </cell>
          <cell r="G228">
            <v>1148300</v>
          </cell>
          <cell r="H228">
            <v>3444900</v>
          </cell>
          <cell r="I228" t="str">
            <v>Lắp  LTD</v>
          </cell>
          <cell r="J228" t="str">
            <v>3</v>
          </cell>
          <cell r="K228" t="str">
            <v>1.148.300</v>
          </cell>
          <cell r="L228">
            <v>3444900</v>
          </cell>
          <cell r="M228">
            <v>0</v>
          </cell>
          <cell r="N228" t="b">
            <v>1</v>
          </cell>
          <cell r="O228" t="str">
            <v>B</v>
          </cell>
          <cell r="P228">
            <v>1148300</v>
          </cell>
        </row>
        <row r="229">
          <cell r="C229" t="str">
            <v>Tổng cộng:</v>
          </cell>
          <cell r="H229">
            <v>1522502235</v>
          </cell>
          <cell r="O229" t="str">
            <v>B</v>
          </cell>
        </row>
        <row r="230">
          <cell r="C230" t="str">
            <v>Trong đó:</v>
          </cell>
          <cell r="O230" t="str">
            <v>A</v>
          </cell>
        </row>
        <row r="231">
          <cell r="C231" t="str">
            <v>Giá trị trước thuế</v>
          </cell>
          <cell r="H231">
            <v>1384092941</v>
          </cell>
          <cell r="O231" t="str">
            <v>B</v>
          </cell>
        </row>
        <row r="232">
          <cell r="C232" t="str">
            <v>Thuế VAT</v>
          </cell>
          <cell r="H232">
            <v>138409294</v>
          </cell>
          <cell r="O232" t="str">
            <v>B</v>
          </cell>
        </row>
        <row r="233">
          <cell r="C233" t="str">
            <v>Bằng chữ:</v>
          </cell>
          <cell r="D233" t="str">
            <v>Một tỷ, năm trăm hai mươi hai triệu, năm trăm lẻ hai ngàn, hai trăm ba mươi lăm đồng./.</v>
          </cell>
          <cell r="K233">
            <v>0</v>
          </cell>
          <cell r="O233" t="str">
            <v>A</v>
          </cell>
        </row>
        <row r="234">
          <cell r="O234" t="str">
            <v>A</v>
          </cell>
        </row>
        <row r="235">
          <cell r="F235" t="str">
            <v>Xuân Lộc, ngày     tháng      năm 2019</v>
          </cell>
          <cell r="O235" t="str">
            <v>A</v>
          </cell>
        </row>
        <row r="236">
          <cell r="C236" t="str">
            <v>ĐẠI DIỆN CHỦ ĐẦU TƯ</v>
          </cell>
          <cell r="F236" t="str">
            <v>CÔNG TY TNHH THU LỘC</v>
          </cell>
          <cell r="O236" t="str">
            <v>A</v>
          </cell>
        </row>
        <row r="237">
          <cell r="C237" t="str">
            <v>ĐIỆN LỰC XUÂN LỘC</v>
          </cell>
          <cell r="F237" t="str">
            <v>GIÁM ĐỐC</v>
          </cell>
          <cell r="O237" t="str">
            <v>A</v>
          </cell>
        </row>
        <row r="238">
          <cell r="C238" t="str">
            <v>GIÁM ĐỐC</v>
          </cell>
          <cell r="O238" t="str">
            <v>A</v>
          </cell>
        </row>
        <row r="239">
          <cell r="O239" t="str">
            <v>A</v>
          </cell>
        </row>
        <row r="240">
          <cell r="O240" t="str">
            <v>A</v>
          </cell>
        </row>
        <row r="241">
          <cell r="O241" t="str">
            <v>A</v>
          </cell>
        </row>
        <row r="242">
          <cell r="O242" t="str">
            <v>A</v>
          </cell>
        </row>
        <row r="243">
          <cell r="O243" t="str">
            <v>A</v>
          </cell>
        </row>
        <row r="244">
          <cell r="C244" t="str">
            <v>PHẠM QUANG VĨNH PHÚ</v>
          </cell>
          <cell r="F244" t="str">
            <v>TRẦN THỊ NGỌC THỌ</v>
          </cell>
          <cell r="O244" t="str">
            <v>A</v>
          </cell>
        </row>
        <row r="245">
          <cell r="O245" t="str">
            <v>A</v>
          </cell>
        </row>
      </sheetData>
      <sheetData sheetId="6" refreshError="1"/>
      <sheetData sheetId="7" refreshError="1"/>
      <sheetData sheetId="8">
        <row r="1">
          <cell r="F1" t="str">
            <v>BẢNG CHI TIẾT KHỐI LƯỢNG XÂY LẮP HOÀN THÀNH</v>
          </cell>
        </row>
        <row r="2">
          <cell r="F2" t="str">
            <v>Công trình: Nâng cấp đường dây trung thế từ recloser Xuân Bắc đến LBS khí Chế Biến tuyến 480 Xuân Bắc</v>
          </cell>
        </row>
        <row r="3">
          <cell r="F3" t="str">
            <v>Địa điểm: Huyện Xuân Lộc - Tỉnh Đồng Nai</v>
          </cell>
        </row>
        <row r="4">
          <cell r="B4" t="str">
            <v>x</v>
          </cell>
          <cell r="C4" t="str">
            <v>MÃ</v>
          </cell>
          <cell r="D4" t="str">
            <v>KHỐI</v>
          </cell>
          <cell r="E4" t="str">
            <v>x</v>
          </cell>
          <cell r="F4" t="str">
            <v>STT</v>
          </cell>
          <cell r="G4" t="str">
            <v>DANH MỤC</v>
          </cell>
          <cell r="H4" t="str">
            <v>ĐƠN VỊ</v>
          </cell>
          <cell r="I4" t="str">
            <v>KHỐI LƯỢNG</v>
          </cell>
          <cell r="M4" t="str">
            <v>GHI CHÚ</v>
          </cell>
        </row>
        <row r="5">
          <cell r="D5" t="str">
            <v>LƯỢNG</v>
          </cell>
          <cell r="E5" t="str">
            <v>x</v>
          </cell>
          <cell r="I5" t="str">
            <v>HỢP ĐỒNG</v>
          </cell>
          <cell r="J5" t="str">
            <v>THI CÔNG</v>
          </cell>
          <cell r="K5" t="str">
            <v>PS TĂNG</v>
          </cell>
          <cell r="L5" t="str">
            <v>PS GIẢM</v>
          </cell>
        </row>
        <row r="6">
          <cell r="E6" t="str">
            <v>x</v>
          </cell>
          <cell r="F6" t="str">
            <v>I</v>
          </cell>
          <cell r="G6" t="str">
            <v>Phần móng và tiếp địa</v>
          </cell>
        </row>
        <row r="7">
          <cell r="B7" t="str">
            <v>M12x</v>
          </cell>
          <cell r="C7" t="str">
            <v>M12</v>
          </cell>
          <cell r="E7" t="str">
            <v>x</v>
          </cell>
          <cell r="F7">
            <v>1</v>
          </cell>
          <cell r="G7" t="str">
            <v>Móng trụ bê tông 12m M12</v>
          </cell>
          <cell r="H7" t="str">
            <v>Móng</v>
          </cell>
          <cell r="I7">
            <v>36</v>
          </cell>
          <cell r="J7">
            <v>36</v>
          </cell>
          <cell r="K7">
            <v>0</v>
          </cell>
          <cell r="L7">
            <v>0</v>
          </cell>
          <cell r="P7" t="str">
            <v>x</v>
          </cell>
        </row>
        <row r="8">
          <cell r="B8" t="str">
            <v>MDD3B</v>
          </cell>
          <cell r="C8" t="str">
            <v>MDD3</v>
          </cell>
          <cell r="D8">
            <v>0.35299999999999998</v>
          </cell>
          <cell r="E8" t="str">
            <v>x</v>
          </cell>
          <cell r="G8" t="str">
            <v>Đào hố móng đất cấp 3 sâu &gt;1m</v>
          </cell>
          <cell r="H8" t="str">
            <v>bộ</v>
          </cell>
          <cell r="I8">
            <v>36</v>
          </cell>
          <cell r="J8">
            <v>36</v>
          </cell>
          <cell r="K8">
            <v>0</v>
          </cell>
          <cell r="P8" t="str">
            <v>B</v>
          </cell>
        </row>
        <row r="9">
          <cell r="B9" t="str">
            <v>MDAP3B</v>
          </cell>
          <cell r="C9" t="str">
            <v>MDAP3</v>
          </cell>
          <cell r="D9">
            <v>0.18</v>
          </cell>
          <cell r="E9" t="str">
            <v>x</v>
          </cell>
          <cell r="G9" t="str">
            <v>Đắp đất hố móng cột , độ chặt k=0,9</v>
          </cell>
          <cell r="H9" t="str">
            <v>bộ</v>
          </cell>
          <cell r="I9">
            <v>36</v>
          </cell>
          <cell r="J9">
            <v>36</v>
          </cell>
          <cell r="K9">
            <v>0</v>
          </cell>
          <cell r="P9" t="str">
            <v>B</v>
          </cell>
        </row>
        <row r="10">
          <cell r="C10" t="str">
            <v>M12a</v>
          </cell>
          <cell r="E10" t="str">
            <v>x</v>
          </cell>
          <cell r="F10">
            <v>2</v>
          </cell>
          <cell r="G10" t="str">
            <v>Móng trụ bê tông 12m có đà cản M12a</v>
          </cell>
          <cell r="H10" t="str">
            <v>Móng</v>
          </cell>
          <cell r="I10">
            <v>40</v>
          </cell>
          <cell r="J10">
            <v>39</v>
          </cell>
          <cell r="K10">
            <v>0</v>
          </cell>
          <cell r="L10">
            <v>1</v>
          </cell>
          <cell r="M10" t="str">
            <v>Giảm tại trụ 122A do hiện hữu đã có (trụ 122A công trình Xử lý dây Branchement băng đường đã thi công trồng đôn)</v>
          </cell>
        </row>
        <row r="11">
          <cell r="B11" t="str">
            <v>d12A</v>
          </cell>
          <cell r="C11" t="str">
            <v>d12</v>
          </cell>
          <cell r="D11">
            <v>1</v>
          </cell>
          <cell r="E11" t="str">
            <v>x</v>
          </cell>
          <cell r="G11" t="str">
            <v>Đà cản BTCT 1,2m</v>
          </cell>
          <cell r="H11" t="str">
            <v>cái</v>
          </cell>
          <cell r="I11">
            <v>40</v>
          </cell>
          <cell r="J11">
            <v>39</v>
          </cell>
          <cell r="K11">
            <v>0</v>
          </cell>
          <cell r="L11">
            <v>1</v>
          </cell>
          <cell r="M11" t="str">
            <v>A cấp</v>
          </cell>
        </row>
        <row r="12">
          <cell r="B12" t="str">
            <v>b22650B</v>
          </cell>
          <cell r="C12" t="str">
            <v>b22650</v>
          </cell>
          <cell r="D12">
            <v>1</v>
          </cell>
          <cell r="E12" t="str">
            <v>x</v>
          </cell>
          <cell r="G12" t="str">
            <v>Boulon 22x650+ 2 long đền vuông D24-50x50x3/Zn</v>
          </cell>
          <cell r="H12" t="str">
            <v>bộ</v>
          </cell>
          <cell r="I12">
            <v>40</v>
          </cell>
          <cell r="J12">
            <v>39</v>
          </cell>
          <cell r="K12">
            <v>0</v>
          </cell>
          <cell r="L12">
            <v>1</v>
          </cell>
        </row>
        <row r="13">
          <cell r="B13" t="str">
            <v>MDD3DCB</v>
          </cell>
          <cell r="C13" t="str">
            <v>MDD3DC</v>
          </cell>
          <cell r="D13">
            <v>0.87</v>
          </cell>
          <cell r="E13" t="str">
            <v>x</v>
          </cell>
          <cell r="G13" t="str">
            <v>Đo đất móng cột, trụ, hố kiểm tra rộng &gt;3m, su ≤2m, đất cấp 3 bằng thủ công (p dụng cho móng đ cản)</v>
          </cell>
          <cell r="H13" t="str">
            <v>bộ</v>
          </cell>
          <cell r="I13">
            <v>40</v>
          </cell>
          <cell r="J13">
            <v>39</v>
          </cell>
          <cell r="K13">
            <v>0</v>
          </cell>
          <cell r="L13">
            <v>1</v>
          </cell>
        </row>
        <row r="14">
          <cell r="B14" t="str">
            <v>MDAP3B</v>
          </cell>
          <cell r="C14" t="str">
            <v>MDAP3</v>
          </cell>
          <cell r="D14">
            <v>0.26100000000000001</v>
          </cell>
          <cell r="E14" t="str">
            <v>x</v>
          </cell>
          <cell r="G14" t="str">
            <v>Đắp đất hố móng cột , độ chặt k=0,9</v>
          </cell>
          <cell r="H14" t="str">
            <v>bộ</v>
          </cell>
          <cell r="I14">
            <v>40</v>
          </cell>
          <cell r="J14">
            <v>39</v>
          </cell>
          <cell r="K14">
            <v>0</v>
          </cell>
          <cell r="L14">
            <v>1</v>
          </cell>
        </row>
        <row r="15">
          <cell r="B15" t="str">
            <v>M12BT ĐÔIx</v>
          </cell>
          <cell r="C15" t="str">
            <v>M12BT ĐÔI</v>
          </cell>
          <cell r="E15" t="str">
            <v>x</v>
          </cell>
          <cell r="F15">
            <v>3</v>
          </cell>
          <cell r="G15" t="str">
            <v>Móng bê tông trụ đôi 12m</v>
          </cell>
          <cell r="H15" t="str">
            <v>Móng</v>
          </cell>
          <cell r="I15">
            <v>10</v>
          </cell>
          <cell r="J15">
            <v>10</v>
          </cell>
          <cell r="K15">
            <v>0</v>
          </cell>
          <cell r="L15">
            <v>0</v>
          </cell>
        </row>
        <row r="16">
          <cell r="B16" t="str">
            <v>XMB</v>
          </cell>
          <cell r="C16" t="str">
            <v>XM</v>
          </cell>
          <cell r="D16">
            <v>335</v>
          </cell>
          <cell r="E16" t="str">
            <v>x</v>
          </cell>
          <cell r="G16" t="str">
            <v xml:space="preserve">Ximăng </v>
          </cell>
          <cell r="H16" t="str">
            <v>kg</v>
          </cell>
          <cell r="I16">
            <v>3350</v>
          </cell>
          <cell r="J16">
            <v>3350</v>
          </cell>
        </row>
        <row r="17">
          <cell r="B17" t="str">
            <v>catB</v>
          </cell>
          <cell r="C17" t="str">
            <v>cat</v>
          </cell>
          <cell r="D17">
            <v>0.53800000000000003</v>
          </cell>
          <cell r="E17" t="str">
            <v>x</v>
          </cell>
          <cell r="G17" t="str">
            <v>Cát vàng</v>
          </cell>
          <cell r="H17" t="str">
            <v>m3</v>
          </cell>
          <cell r="I17">
            <v>5.38</v>
          </cell>
          <cell r="J17">
            <v>5.38</v>
          </cell>
        </row>
        <row r="18">
          <cell r="B18" t="str">
            <v>D2X4B</v>
          </cell>
          <cell r="C18" t="str">
            <v>D2X4</v>
          </cell>
          <cell r="D18">
            <v>0.90800000000000003</v>
          </cell>
          <cell r="E18" t="str">
            <v>x</v>
          </cell>
          <cell r="G18" t="str">
            <v>Đá 2x4</v>
          </cell>
          <cell r="H18" t="str">
            <v>m3</v>
          </cell>
          <cell r="I18">
            <v>9.08</v>
          </cell>
          <cell r="J18">
            <v>9.08</v>
          </cell>
        </row>
        <row r="19">
          <cell r="B19" t="str">
            <v>DINHB</v>
          </cell>
          <cell r="C19" t="str">
            <v>DINH</v>
          </cell>
          <cell r="D19">
            <v>0.67500000000000004</v>
          </cell>
          <cell r="E19" t="str">
            <v>x</v>
          </cell>
          <cell r="G19" t="str">
            <v>Đinh</v>
          </cell>
          <cell r="H19" t="str">
            <v>kg</v>
          </cell>
          <cell r="I19">
            <v>6.75</v>
          </cell>
          <cell r="J19">
            <v>6.75</v>
          </cell>
        </row>
        <row r="20">
          <cell r="B20" t="str">
            <v>GO-CHB</v>
          </cell>
          <cell r="C20" t="str">
            <v>GO-CH</v>
          </cell>
          <cell r="D20">
            <v>1.5100000000000001E-2</v>
          </cell>
          <cell r="E20" t="str">
            <v>x</v>
          </cell>
          <cell r="G20" t="str">
            <v>Gỗ chống</v>
          </cell>
          <cell r="H20" t="str">
            <v>m3</v>
          </cell>
          <cell r="I20">
            <v>0.151</v>
          </cell>
          <cell r="J20">
            <v>0.151</v>
          </cell>
        </row>
        <row r="21">
          <cell r="B21" t="str">
            <v>GO-DNB</v>
          </cell>
          <cell r="C21" t="str">
            <v>GO-DN</v>
          </cell>
          <cell r="D21">
            <v>9.4999999999999998E-3</v>
          </cell>
          <cell r="E21" t="str">
            <v>x</v>
          </cell>
          <cell r="G21" t="str">
            <v>Gỗ đà nẹp</v>
          </cell>
          <cell r="H21" t="str">
            <v>m3</v>
          </cell>
          <cell r="I21">
            <v>9.5000000000000001E-2</v>
          </cell>
          <cell r="J21">
            <v>9.5000000000000001E-2</v>
          </cell>
        </row>
        <row r="22">
          <cell r="B22" t="str">
            <v>GO-VB</v>
          </cell>
          <cell r="C22" t="str">
            <v>GO-V</v>
          </cell>
          <cell r="D22">
            <v>3.56E-2</v>
          </cell>
          <cell r="E22" t="str">
            <v>x</v>
          </cell>
          <cell r="G22" t="str">
            <v>Gỗ ván (cả nẹp)</v>
          </cell>
          <cell r="H22" t="str">
            <v>m3</v>
          </cell>
          <cell r="I22">
            <v>0.35599999999999998</v>
          </cell>
          <cell r="J22">
            <v>0.35599999999999998</v>
          </cell>
        </row>
        <row r="23">
          <cell r="B23" t="str">
            <v>MDD3R1B</v>
          </cell>
          <cell r="C23" t="str">
            <v>MDD3R1</v>
          </cell>
          <cell r="D23">
            <v>1.93</v>
          </cell>
          <cell r="E23" t="str">
            <v>x</v>
          </cell>
          <cell r="G23" t="str">
            <v>Đo đất móng cột, trụ, hố kiểm tra rộng &gt;1m, su &gt;1m, đất cấp 3 bằng thủ công</v>
          </cell>
          <cell r="H23" t="str">
            <v>bộ</v>
          </cell>
          <cell r="I23">
            <v>10</v>
          </cell>
          <cell r="J23">
            <v>10</v>
          </cell>
        </row>
        <row r="24">
          <cell r="C24" t="str">
            <v>MDAP3</v>
          </cell>
          <cell r="D24">
            <v>0</v>
          </cell>
          <cell r="F24" t="str">
            <v>AB.13112</v>
          </cell>
          <cell r="G24" t="str">
            <v>Đắp đất hố móng cột , độ chặt k=0,9</v>
          </cell>
          <cell r="H24" t="str">
            <v>bộ</v>
          </cell>
          <cell r="I24">
            <v>0</v>
          </cell>
          <cell r="J24">
            <v>0</v>
          </cell>
        </row>
        <row r="25">
          <cell r="C25" t="str">
            <v>B16500V</v>
          </cell>
          <cell r="F25">
            <v>0</v>
          </cell>
          <cell r="G25" t="str">
            <v>Boulon 16x500VRS+ 4 long đền vuông D18-50x50x3/Zn</v>
          </cell>
          <cell r="H25" t="str">
            <v>bộ</v>
          </cell>
          <cell r="I25">
            <v>0</v>
          </cell>
          <cell r="J25">
            <v>0</v>
          </cell>
        </row>
        <row r="26">
          <cell r="B26" t="str">
            <v>B16550VB</v>
          </cell>
          <cell r="C26" t="str">
            <v>B16550V</v>
          </cell>
          <cell r="D26">
            <v>1</v>
          </cell>
          <cell r="E26" t="str">
            <v>x</v>
          </cell>
          <cell r="G26" t="str">
            <v>Boulon 16x550VRS+ 4 long đền vuông D18-50x50x3/Zn</v>
          </cell>
          <cell r="H26" t="str">
            <v>bộ</v>
          </cell>
          <cell r="I26">
            <v>10</v>
          </cell>
          <cell r="J26">
            <v>10</v>
          </cell>
        </row>
        <row r="27">
          <cell r="B27" t="str">
            <v>B16650VB</v>
          </cell>
          <cell r="C27" t="str">
            <v>B16650V</v>
          </cell>
          <cell r="D27">
            <v>1</v>
          </cell>
          <cell r="E27" t="str">
            <v>x</v>
          </cell>
          <cell r="G27" t="str">
            <v>Boulon 16x650VRS+ 4 long đền vuông D18-50x50x3/Zn</v>
          </cell>
          <cell r="H27" t="str">
            <v>bộ</v>
          </cell>
          <cell r="I27">
            <v>10</v>
          </cell>
          <cell r="J27">
            <v>10</v>
          </cell>
        </row>
        <row r="28">
          <cell r="B28" t="str">
            <v>B16750VB</v>
          </cell>
          <cell r="C28" t="str">
            <v>B16750V</v>
          </cell>
          <cell r="D28">
            <v>1</v>
          </cell>
          <cell r="E28" t="str">
            <v>x</v>
          </cell>
          <cell r="G28" t="str">
            <v>Boulon 16x750VRS+ 4 long đền vuông D18-50x50x3/Zn</v>
          </cell>
          <cell r="H28" t="str">
            <v>bộ</v>
          </cell>
          <cell r="I28">
            <v>10</v>
          </cell>
          <cell r="J28">
            <v>10</v>
          </cell>
        </row>
        <row r="29">
          <cell r="B29" t="str">
            <v>LVANKB</v>
          </cell>
          <cell r="C29" t="str">
            <v>LVANK</v>
          </cell>
          <cell r="D29">
            <v>4.4999999999999998E-2</v>
          </cell>
          <cell r="E29" t="str">
            <v>x</v>
          </cell>
          <cell r="G29" t="str">
            <v>Ván khuôn gỗ móng - móng vuông, chữ nhật</v>
          </cell>
          <cell r="H29" t="str">
            <v>100m2</v>
          </cell>
          <cell r="I29">
            <v>0.45</v>
          </cell>
          <cell r="J29">
            <v>0.45</v>
          </cell>
        </row>
        <row r="30">
          <cell r="B30" t="str">
            <v>DBTM150CSB</v>
          </cell>
          <cell r="C30" t="str">
            <v>DBTM150CS</v>
          </cell>
          <cell r="D30">
            <v>1.1339999999999999</v>
          </cell>
          <cell r="E30" t="str">
            <v>x</v>
          </cell>
          <cell r="G30" t="str">
            <v>Đổ bêtông móng trụ M150 &lt;=250cm</v>
          </cell>
          <cell r="H30" t="str">
            <v>m3</v>
          </cell>
          <cell r="I30">
            <v>11.34</v>
          </cell>
          <cell r="J30">
            <v>11.34</v>
          </cell>
        </row>
        <row r="31">
          <cell r="B31" t="str">
            <v>M14ax</v>
          </cell>
          <cell r="C31" t="str">
            <v>M14a</v>
          </cell>
          <cell r="E31" t="str">
            <v>x</v>
          </cell>
          <cell r="F31">
            <v>4</v>
          </cell>
          <cell r="G31" t="str">
            <v>Móng bê tông trụ 14m M14a</v>
          </cell>
          <cell r="H31" t="str">
            <v>Móng</v>
          </cell>
          <cell r="I31">
            <v>15</v>
          </cell>
          <cell r="J31">
            <v>15</v>
          </cell>
          <cell r="K31">
            <v>0</v>
          </cell>
          <cell r="L31">
            <v>0</v>
          </cell>
        </row>
        <row r="32">
          <cell r="B32" t="str">
            <v>d15A</v>
          </cell>
          <cell r="C32" t="str">
            <v>d15</v>
          </cell>
          <cell r="D32">
            <v>1</v>
          </cell>
          <cell r="E32" t="str">
            <v>x</v>
          </cell>
          <cell r="G32" t="str">
            <v>Đà cản BTCT 1,5m</v>
          </cell>
          <cell r="H32" t="str">
            <v>cái</v>
          </cell>
          <cell r="I32">
            <v>15</v>
          </cell>
          <cell r="J32">
            <v>15</v>
          </cell>
          <cell r="M32" t="str">
            <v>A cấp</v>
          </cell>
        </row>
        <row r="33">
          <cell r="B33" t="str">
            <v>b22650B</v>
          </cell>
          <cell r="C33" t="str">
            <v>b22650</v>
          </cell>
          <cell r="D33">
            <v>1</v>
          </cell>
          <cell r="E33" t="str">
            <v>x</v>
          </cell>
          <cell r="G33" t="str">
            <v>Boulon 22x650+ 2 long đền vuông D24-50x50x3/Zn</v>
          </cell>
          <cell r="H33" t="str">
            <v>bộ</v>
          </cell>
          <cell r="I33">
            <v>15</v>
          </cell>
          <cell r="J33">
            <v>15</v>
          </cell>
        </row>
        <row r="34">
          <cell r="B34" t="str">
            <v>MDD3DCB</v>
          </cell>
          <cell r="C34" t="str">
            <v>MDD3DC</v>
          </cell>
          <cell r="D34">
            <v>0.9</v>
          </cell>
          <cell r="E34" t="str">
            <v>x</v>
          </cell>
          <cell r="G34" t="str">
            <v>Đo đất móng cột, trụ, hố kiểm tra rộng &gt;3m, su ≤2m, đất cấp 3 bằng thủ công (p dụng cho móng đ cản)</v>
          </cell>
          <cell r="H34" t="str">
            <v>bộ</v>
          </cell>
          <cell r="I34">
            <v>15</v>
          </cell>
          <cell r="J34">
            <v>15</v>
          </cell>
        </row>
        <row r="35">
          <cell r="B35" t="str">
            <v>MDAP3B</v>
          </cell>
          <cell r="C35" t="str">
            <v>MDAP3</v>
          </cell>
          <cell r="D35">
            <v>0.27</v>
          </cell>
          <cell r="E35" t="str">
            <v>x</v>
          </cell>
          <cell r="G35" t="str">
            <v>Đắp đất hố móng cột , độ chặt k=0,9</v>
          </cell>
          <cell r="H35" t="str">
            <v>bộ</v>
          </cell>
          <cell r="I35">
            <v>15</v>
          </cell>
          <cell r="J35">
            <v>15</v>
          </cell>
        </row>
        <row r="36">
          <cell r="C36" t="str">
            <v>TDTT12HH</v>
          </cell>
          <cell r="E36" t="str">
            <v>x</v>
          </cell>
          <cell r="F36">
            <v>5</v>
          </cell>
          <cell r="G36" t="str">
            <v>Tiếp địa lặp lại (trụ 12m) hiện hữu</v>
          </cell>
          <cell r="H36" t="str">
            <v>Bộ</v>
          </cell>
          <cell r="I36">
            <v>14</v>
          </cell>
          <cell r="J36">
            <v>11</v>
          </cell>
          <cell r="K36">
            <v>0</v>
          </cell>
          <cell r="L36">
            <v>3</v>
          </cell>
          <cell r="M36" t="str">
            <v>Dự toán tính dư tại trụ 112, 129, 142</v>
          </cell>
        </row>
        <row r="37">
          <cell r="B37" t="str">
            <v>m25A</v>
          </cell>
          <cell r="C37" t="str">
            <v>m25</v>
          </cell>
          <cell r="D37">
            <v>0.45</v>
          </cell>
          <cell r="E37" t="str">
            <v>x</v>
          </cell>
          <cell r="G37" t="str">
            <v>Cáp đồng trần M25mm2 : 2m/vị trí</v>
          </cell>
          <cell r="H37" t="str">
            <v>kg</v>
          </cell>
          <cell r="I37">
            <v>6.3</v>
          </cell>
          <cell r="J37">
            <v>4.95</v>
          </cell>
          <cell r="L37">
            <v>1.35</v>
          </cell>
          <cell r="M37" t="str">
            <v>A cấp</v>
          </cell>
        </row>
        <row r="38">
          <cell r="B38" t="str">
            <v>KE399B</v>
          </cell>
          <cell r="C38" t="str">
            <v>KE399</v>
          </cell>
          <cell r="D38">
            <v>2</v>
          </cell>
          <cell r="E38" t="str">
            <v>x</v>
          </cell>
          <cell r="G38" t="str">
            <v>Kẹp ép WR 399</v>
          </cell>
          <cell r="H38" t="str">
            <v>cái</v>
          </cell>
          <cell r="I38">
            <v>28</v>
          </cell>
          <cell r="J38">
            <v>22</v>
          </cell>
          <cell r="L38">
            <v>6</v>
          </cell>
        </row>
        <row r="39">
          <cell r="B39" t="str">
            <v>OXCB</v>
          </cell>
          <cell r="C39" t="str">
            <v>OXC</v>
          </cell>
          <cell r="D39">
            <v>2</v>
          </cell>
          <cell r="E39" t="str">
            <v>x</v>
          </cell>
          <cell r="G39" t="str">
            <v>Ốc xiết cáp</v>
          </cell>
          <cell r="H39" t="str">
            <v>cái</v>
          </cell>
          <cell r="I39">
            <v>28</v>
          </cell>
          <cell r="J39">
            <v>22</v>
          </cell>
          <cell r="L39">
            <v>6</v>
          </cell>
        </row>
        <row r="40">
          <cell r="B40" t="str">
            <v>TDLL12x</v>
          </cell>
          <cell r="C40" t="str">
            <v>TDLL12</v>
          </cell>
          <cell r="E40" t="str">
            <v>x</v>
          </cell>
          <cell r="F40">
            <v>6</v>
          </cell>
          <cell r="G40" t="str">
            <v>Tiếp địa lặp lại trụ 12m</v>
          </cell>
          <cell r="H40" t="str">
            <v>Bộ</v>
          </cell>
          <cell r="I40">
            <v>15</v>
          </cell>
          <cell r="J40">
            <v>15</v>
          </cell>
          <cell r="K40">
            <v>0</v>
          </cell>
          <cell r="L40">
            <v>0</v>
          </cell>
        </row>
        <row r="41">
          <cell r="B41" t="str">
            <v>m25A</v>
          </cell>
          <cell r="C41" t="str">
            <v>m25</v>
          </cell>
          <cell r="D41">
            <v>2.2400000000000002</v>
          </cell>
          <cell r="E41" t="str">
            <v>x</v>
          </cell>
          <cell r="G41" t="str">
            <v>Cáp đồng trần M25mm2 10m/vị trí</v>
          </cell>
          <cell r="H41" t="str">
            <v>kg</v>
          </cell>
          <cell r="I41">
            <v>33.6</v>
          </cell>
          <cell r="J41">
            <v>33.6</v>
          </cell>
          <cell r="K41">
            <v>0</v>
          </cell>
          <cell r="M41" t="str">
            <v>A cấp</v>
          </cell>
        </row>
        <row r="42">
          <cell r="B42" t="str">
            <v>CTD+KB</v>
          </cell>
          <cell r="C42" t="str">
            <v>CTD+K</v>
          </cell>
          <cell r="D42">
            <v>1</v>
          </cell>
          <cell r="E42" t="str">
            <v>x</v>
          </cell>
          <cell r="G42" t="str">
            <v>Cọc tiếp đất Þ 16- 2,4m + kẹp cọc</v>
          </cell>
          <cell r="H42" t="str">
            <v>bộ</v>
          </cell>
          <cell r="I42">
            <v>15</v>
          </cell>
          <cell r="J42">
            <v>15</v>
          </cell>
          <cell r="K42">
            <v>0</v>
          </cell>
        </row>
        <row r="43">
          <cell r="B43" t="str">
            <v>KE399B</v>
          </cell>
          <cell r="C43" t="str">
            <v>KE399</v>
          </cell>
          <cell r="D43">
            <v>2</v>
          </cell>
          <cell r="E43" t="str">
            <v>x</v>
          </cell>
          <cell r="F43">
            <v>0</v>
          </cell>
          <cell r="G43" t="str">
            <v>Kẹp ép WR 399</v>
          </cell>
          <cell r="H43" t="str">
            <v>cái</v>
          </cell>
          <cell r="I43">
            <v>30</v>
          </cell>
          <cell r="J43">
            <v>30</v>
          </cell>
          <cell r="K43">
            <v>0</v>
          </cell>
        </row>
        <row r="44">
          <cell r="B44" t="str">
            <v>OXCB</v>
          </cell>
          <cell r="C44" t="str">
            <v>OXC</v>
          </cell>
          <cell r="D44">
            <v>2</v>
          </cell>
          <cell r="E44" t="str">
            <v>x</v>
          </cell>
          <cell r="G44" t="str">
            <v>Ốc xiết cáp</v>
          </cell>
          <cell r="H44" t="str">
            <v>cái</v>
          </cell>
          <cell r="I44">
            <v>30</v>
          </cell>
          <cell r="J44">
            <v>30</v>
          </cell>
          <cell r="K44">
            <v>0</v>
          </cell>
        </row>
        <row r="45">
          <cell r="B45" t="str">
            <v>KTDB</v>
          </cell>
          <cell r="C45" t="str">
            <v>KTD</v>
          </cell>
          <cell r="D45">
            <v>2.2400000000000002</v>
          </cell>
          <cell r="E45" t="str">
            <v>x</v>
          </cell>
          <cell r="G45" t="str">
            <v xml:space="preserve">Kéo dây tiếp địa </v>
          </cell>
          <cell r="H45" t="str">
            <v>kg</v>
          </cell>
          <cell r="I45">
            <v>33.6</v>
          </cell>
          <cell r="J45">
            <v>33.6</v>
          </cell>
          <cell r="K45">
            <v>0</v>
          </cell>
        </row>
        <row r="46">
          <cell r="B46" t="str">
            <v>DCTD3B</v>
          </cell>
          <cell r="C46" t="str">
            <v>DCTD3</v>
          </cell>
          <cell r="D46">
            <v>1</v>
          </cell>
          <cell r="E46" t="str">
            <v>x</v>
          </cell>
          <cell r="G46" t="str">
            <v>Đóng cọc tiếp địa đất cấp 3</v>
          </cell>
          <cell r="H46" t="str">
            <v>cọc</v>
          </cell>
          <cell r="I46">
            <v>15</v>
          </cell>
          <cell r="J46">
            <v>15</v>
          </cell>
          <cell r="K46">
            <v>0</v>
          </cell>
        </row>
        <row r="47">
          <cell r="B47" t="str">
            <v>dtd3B</v>
          </cell>
          <cell r="C47" t="str">
            <v>dtd3</v>
          </cell>
          <cell r="D47">
            <v>0.03</v>
          </cell>
          <cell r="E47" t="str">
            <v>x</v>
          </cell>
          <cell r="G47" t="str">
            <v>Đào rãnh tiếp địa đất cấp 3, sâu &lt;1m</v>
          </cell>
          <cell r="H47" t="str">
            <v>bộ</v>
          </cell>
          <cell r="I47">
            <v>15</v>
          </cell>
          <cell r="J47">
            <v>15</v>
          </cell>
          <cell r="K47">
            <v>0</v>
          </cell>
        </row>
        <row r="48">
          <cell r="B48" t="str">
            <v>datd3B</v>
          </cell>
          <cell r="C48" t="str">
            <v>datd3</v>
          </cell>
          <cell r="D48">
            <v>0.03</v>
          </cell>
          <cell r="E48" t="str">
            <v>x</v>
          </cell>
          <cell r="G48" t="str">
            <v>Đắp đất rãnh tiếp địa cấp 3, độ chặt k=0,85</v>
          </cell>
          <cell r="H48" t="str">
            <v>bộ</v>
          </cell>
          <cell r="I48">
            <v>15</v>
          </cell>
          <cell r="J48">
            <v>15</v>
          </cell>
          <cell r="K48">
            <v>0</v>
          </cell>
        </row>
        <row r="49">
          <cell r="B49" t="str">
            <v>PVC21B</v>
          </cell>
          <cell r="C49" t="str">
            <v>PVC21</v>
          </cell>
          <cell r="D49">
            <v>1.5</v>
          </cell>
          <cell r="E49" t="str">
            <v>x</v>
          </cell>
          <cell r="G49" t="str">
            <v xml:space="preserve">Ống PVC D21x1,6mm </v>
          </cell>
          <cell r="H49" t="str">
            <v>m</v>
          </cell>
          <cell r="I49">
            <v>22.5</v>
          </cell>
          <cell r="J49">
            <v>22.5</v>
          </cell>
          <cell r="K49">
            <v>0</v>
          </cell>
        </row>
        <row r="50">
          <cell r="B50" t="str">
            <v>CD21B</v>
          </cell>
          <cell r="C50" t="str">
            <v>CD21</v>
          </cell>
          <cell r="D50">
            <v>2</v>
          </cell>
          <cell r="E50" t="str">
            <v>x</v>
          </cell>
          <cell r="G50" t="str">
            <v>Cổ dê kẹp ống PVC D 21</v>
          </cell>
          <cell r="H50" t="str">
            <v>bộ</v>
          </cell>
          <cell r="I50">
            <v>30</v>
          </cell>
          <cell r="J50">
            <v>30</v>
          </cell>
          <cell r="K50">
            <v>0</v>
          </cell>
        </row>
        <row r="51">
          <cell r="C51" t="str">
            <v>TDDD12</v>
          </cell>
          <cell r="E51" t="str">
            <v>x</v>
          </cell>
          <cell r="F51">
            <v>7</v>
          </cell>
          <cell r="G51" t="str">
            <v>Tiếp địa trụ recloser và TBA 1 pha</v>
          </cell>
          <cell r="H51" t="str">
            <v>Bộ</v>
          </cell>
          <cell r="I51">
            <v>10</v>
          </cell>
          <cell r="J51">
            <v>9</v>
          </cell>
          <cell r="K51">
            <v>0</v>
          </cell>
          <cell r="L51">
            <v>1</v>
          </cell>
          <cell r="M51" t="str">
            <v>Dự toán tính dư tại trụ 170</v>
          </cell>
        </row>
        <row r="52">
          <cell r="B52" t="str">
            <v>m25A</v>
          </cell>
          <cell r="C52" t="str">
            <v>m25</v>
          </cell>
          <cell r="D52">
            <v>2.2400000000000002</v>
          </cell>
          <cell r="E52" t="str">
            <v>x</v>
          </cell>
          <cell r="G52" t="str">
            <v>Cáp đồng trần M25mm2 : 10m</v>
          </cell>
          <cell r="H52" t="str">
            <v>kg</v>
          </cell>
          <cell r="I52">
            <v>22.4</v>
          </cell>
          <cell r="J52">
            <v>20.2</v>
          </cell>
          <cell r="L52">
            <v>2.2000000000000002</v>
          </cell>
          <cell r="M52" t="str">
            <v>A cấp</v>
          </cell>
        </row>
        <row r="53">
          <cell r="B53" t="str">
            <v>KE399B</v>
          </cell>
          <cell r="C53" t="str">
            <v>KE399</v>
          </cell>
          <cell r="D53">
            <v>4</v>
          </cell>
          <cell r="E53" t="str">
            <v>x</v>
          </cell>
          <cell r="G53" t="str">
            <v>Kẹp ép WR 399</v>
          </cell>
          <cell r="H53" t="str">
            <v>cái</v>
          </cell>
          <cell r="I53">
            <v>40</v>
          </cell>
          <cell r="J53">
            <v>36</v>
          </cell>
          <cell r="L53">
            <v>4</v>
          </cell>
        </row>
        <row r="54">
          <cell r="B54" t="str">
            <v>OXCB</v>
          </cell>
          <cell r="C54" t="str">
            <v>OXC</v>
          </cell>
          <cell r="D54">
            <v>4</v>
          </cell>
          <cell r="E54" t="str">
            <v>x</v>
          </cell>
          <cell r="G54" t="str">
            <v>Ốc xiết cáp</v>
          </cell>
          <cell r="H54" t="str">
            <v>cái</v>
          </cell>
          <cell r="I54">
            <v>40</v>
          </cell>
          <cell r="J54">
            <v>36</v>
          </cell>
          <cell r="L54">
            <v>4</v>
          </cell>
        </row>
        <row r="55">
          <cell r="B55" t="str">
            <v>0x</v>
          </cell>
          <cell r="C55">
            <v>0</v>
          </cell>
          <cell r="E55" t="str">
            <v>x</v>
          </cell>
          <cell r="F55" t="str">
            <v>II</v>
          </cell>
          <cell r="G55" t="str">
            <v>Phần trụ</v>
          </cell>
        </row>
        <row r="56">
          <cell r="B56" t="str">
            <v>BTLT 12 F540x</v>
          </cell>
          <cell r="C56" t="str">
            <v>BTLT 12 F540</v>
          </cell>
          <cell r="E56" t="str">
            <v>x</v>
          </cell>
          <cell r="F56">
            <v>8</v>
          </cell>
          <cell r="G56" t="str">
            <v>Trụ bê tông ly tâm 12m</v>
          </cell>
          <cell r="H56" t="str">
            <v>Trụ</v>
          </cell>
          <cell r="I56">
            <v>96</v>
          </cell>
          <cell r="J56">
            <v>95</v>
          </cell>
          <cell r="K56">
            <v>0</v>
          </cell>
          <cell r="L56">
            <v>1</v>
          </cell>
          <cell r="P56" t="str">
            <v>x</v>
          </cell>
        </row>
        <row r="57">
          <cell r="B57" t="str">
            <v>T12540A</v>
          </cell>
          <cell r="C57" t="str">
            <v>T12540</v>
          </cell>
          <cell r="D57">
            <v>1</v>
          </cell>
          <cell r="E57" t="str">
            <v>x</v>
          </cell>
          <cell r="G57" t="str">
            <v>Trụ BTLT 12m F540 dự ứng lực (k=2)</v>
          </cell>
          <cell r="H57" t="str">
            <v>trụ</v>
          </cell>
          <cell r="I57">
            <v>96</v>
          </cell>
          <cell r="J57">
            <v>95</v>
          </cell>
          <cell r="K57">
            <v>0</v>
          </cell>
          <cell r="L57">
            <v>1</v>
          </cell>
          <cell r="M57" t="str">
            <v>A cấp</v>
          </cell>
        </row>
        <row r="58">
          <cell r="B58" t="str">
            <v>C12mB</v>
          </cell>
          <cell r="C58" t="str">
            <v>C12m</v>
          </cell>
          <cell r="D58">
            <v>1</v>
          </cell>
          <cell r="E58" t="str">
            <v>x</v>
          </cell>
          <cell r="G58" t="str">
            <v>Dựng trụ BTLT &lt;=12m thủ công + cơ giới</v>
          </cell>
          <cell r="H58" t="str">
            <v>trụ</v>
          </cell>
          <cell r="I58">
            <v>96</v>
          </cell>
          <cell r="J58">
            <v>95</v>
          </cell>
          <cell r="K58">
            <v>0</v>
          </cell>
          <cell r="L58">
            <v>1</v>
          </cell>
          <cell r="P58" t="str">
            <v>B</v>
          </cell>
        </row>
        <row r="59">
          <cell r="B59" t="str">
            <v>BTLT 14 F650x</v>
          </cell>
          <cell r="C59" t="str">
            <v>BTLT 14 F650</v>
          </cell>
          <cell r="E59" t="str">
            <v>x</v>
          </cell>
          <cell r="F59">
            <v>9</v>
          </cell>
          <cell r="G59" t="str">
            <v>Trụ bê tông ly tâm 14m</v>
          </cell>
          <cell r="H59" t="str">
            <v>Trụ</v>
          </cell>
          <cell r="I59">
            <v>15</v>
          </cell>
          <cell r="J59">
            <v>15</v>
          </cell>
          <cell r="K59">
            <v>0</v>
          </cell>
          <cell r="L59">
            <v>0</v>
          </cell>
        </row>
        <row r="60">
          <cell r="B60" t="str">
            <v>T14A</v>
          </cell>
          <cell r="C60" t="str">
            <v>T14</v>
          </cell>
          <cell r="D60">
            <v>1</v>
          </cell>
          <cell r="E60" t="str">
            <v>x</v>
          </cell>
          <cell r="G60" t="str">
            <v>Trụ BTLT 14m F650 dự ứng lực (k=2)</v>
          </cell>
          <cell r="H60" t="str">
            <v>trụ</v>
          </cell>
          <cell r="I60">
            <v>15</v>
          </cell>
          <cell r="J60">
            <v>15</v>
          </cell>
          <cell r="M60" t="str">
            <v>A cấp</v>
          </cell>
        </row>
        <row r="61">
          <cell r="B61" t="str">
            <v>C14mB</v>
          </cell>
          <cell r="C61" t="str">
            <v>C14m</v>
          </cell>
          <cell r="D61">
            <v>1</v>
          </cell>
          <cell r="E61" t="str">
            <v>x</v>
          </cell>
          <cell r="G61" t="str">
            <v>Dựng trụ BTLT 14m thủ công + cơ giới</v>
          </cell>
          <cell r="H61" t="str">
            <v>trụ</v>
          </cell>
          <cell r="I61">
            <v>15</v>
          </cell>
          <cell r="J61">
            <v>15</v>
          </cell>
        </row>
        <row r="62">
          <cell r="B62" t="str">
            <v>0x</v>
          </cell>
          <cell r="C62">
            <v>0</v>
          </cell>
          <cell r="E62" t="str">
            <v>x</v>
          </cell>
          <cell r="F62" t="str">
            <v>III</v>
          </cell>
          <cell r="G62" t="str">
            <v>Phần xà, néo</v>
          </cell>
        </row>
        <row r="63">
          <cell r="C63" t="str">
            <v>X-22K</v>
          </cell>
          <cell r="E63" t="str">
            <v>x</v>
          </cell>
          <cell r="F63">
            <v>1</v>
          </cell>
          <cell r="G63" t="str">
            <v>Bộ xà kép L75x75x8 dài 2.2m: X-22K - C810</v>
          </cell>
          <cell r="H63" t="str">
            <v>Bộ</v>
          </cell>
          <cell r="I63">
            <v>5</v>
          </cell>
          <cell r="J63">
            <v>4</v>
          </cell>
          <cell r="K63">
            <v>0</v>
          </cell>
          <cell r="L63">
            <v>1</v>
          </cell>
          <cell r="M63" t="str">
            <v>Dự toán tính dư tại trụ 129 (giảm 1 bộ B cấp)</v>
          </cell>
        </row>
        <row r="64">
          <cell r="B64" t="str">
            <v>d22B</v>
          </cell>
          <cell r="C64" t="str">
            <v>d22</v>
          </cell>
          <cell r="D64">
            <v>2</v>
          </cell>
          <cell r="E64" t="str">
            <v>x</v>
          </cell>
          <cell r="G64" t="str">
            <v>Đà Sắt góc L75 x75 x8 dài 2,2m (4 ốp)</v>
          </cell>
          <cell r="H64" t="str">
            <v>thanh</v>
          </cell>
          <cell r="I64">
            <v>4</v>
          </cell>
          <cell r="J64">
            <v>2</v>
          </cell>
        </row>
        <row r="65">
          <cell r="B65" t="str">
            <v>t81B</v>
          </cell>
          <cell r="C65" t="str">
            <v>t81</v>
          </cell>
          <cell r="D65">
            <v>4</v>
          </cell>
          <cell r="E65" t="str">
            <v>x</v>
          </cell>
          <cell r="G65" t="str">
            <v>Thanh chống đà sắt góc L50x50x5 dài 0,81m</v>
          </cell>
          <cell r="H65" t="str">
            <v>thanh</v>
          </cell>
          <cell r="I65">
            <v>8</v>
          </cell>
          <cell r="J65">
            <v>4</v>
          </cell>
        </row>
        <row r="66">
          <cell r="E66" t="str">
            <v>x</v>
          </cell>
          <cell r="G66" t="str">
            <v>Đà Sắt góc L75 x75 x8 dài 2,2m (4 ốp)</v>
          </cell>
          <cell r="H66" t="str">
            <v>thanh</v>
          </cell>
          <cell r="I66">
            <v>6</v>
          </cell>
          <cell r="J66">
            <v>4</v>
          </cell>
          <cell r="L66">
            <v>2</v>
          </cell>
        </row>
        <row r="67">
          <cell r="E67" t="str">
            <v>x</v>
          </cell>
          <cell r="G67" t="str">
            <v>Thanh chống đà sắt góc L50x50x5 dài 0,81m</v>
          </cell>
          <cell r="H67" t="str">
            <v>thanh</v>
          </cell>
          <cell r="I67">
            <v>12</v>
          </cell>
          <cell r="J67">
            <v>8</v>
          </cell>
          <cell r="L67">
            <v>4</v>
          </cell>
        </row>
        <row r="68">
          <cell r="B68" t="str">
            <v>B16300B</v>
          </cell>
          <cell r="C68" t="str">
            <v>B16300</v>
          </cell>
          <cell r="D68">
            <v>2</v>
          </cell>
          <cell r="E68" t="str">
            <v>x</v>
          </cell>
          <cell r="G68" t="str">
            <v>Boulon 16x300+ 2 long đền vuông D18-50x50x3/Zn</v>
          </cell>
          <cell r="H68" t="str">
            <v>bộ</v>
          </cell>
          <cell r="I68">
            <v>10</v>
          </cell>
          <cell r="J68">
            <v>8</v>
          </cell>
          <cell r="L68">
            <v>2</v>
          </cell>
        </row>
        <row r="69">
          <cell r="B69" t="str">
            <v>B16300vB</v>
          </cell>
          <cell r="C69" t="str">
            <v>B16300v</v>
          </cell>
          <cell r="D69">
            <v>4</v>
          </cell>
          <cell r="E69" t="str">
            <v>x</v>
          </cell>
          <cell r="G69" t="str">
            <v>Boulon 16x300VRS+ 4 long đền vuông D18-50x50x3/Zn</v>
          </cell>
          <cell r="H69" t="str">
            <v>bộ</v>
          </cell>
          <cell r="I69">
            <v>20</v>
          </cell>
          <cell r="J69">
            <v>16</v>
          </cell>
          <cell r="L69">
            <v>4</v>
          </cell>
        </row>
        <row r="70">
          <cell r="B70" t="str">
            <v>B1650B</v>
          </cell>
          <cell r="C70" t="str">
            <v>B1650</v>
          </cell>
          <cell r="D70">
            <v>4</v>
          </cell>
          <cell r="E70" t="str">
            <v>x</v>
          </cell>
          <cell r="G70" t="str">
            <v>Boulon 16x50+ 2 long đền vuông D18-50x50x3/Zn</v>
          </cell>
          <cell r="H70" t="str">
            <v>bộ</v>
          </cell>
          <cell r="I70">
            <v>20</v>
          </cell>
          <cell r="J70">
            <v>16</v>
          </cell>
          <cell r="L70">
            <v>4</v>
          </cell>
        </row>
        <row r="71">
          <cell r="B71" t="str">
            <v>LXINB</v>
          </cell>
          <cell r="C71" t="str">
            <v>LXIN</v>
          </cell>
          <cell r="D71">
            <v>1</v>
          </cell>
          <cell r="E71" t="str">
            <v>x</v>
          </cell>
          <cell r="G71" t="str">
            <v>Lắp xà néo 58,63kg (X22K)</v>
          </cell>
          <cell r="H71" t="str">
            <v>bộ</v>
          </cell>
          <cell r="I71">
            <v>5</v>
          </cell>
          <cell r="J71">
            <v>4</v>
          </cell>
          <cell r="L71">
            <v>1</v>
          </cell>
        </row>
        <row r="72">
          <cell r="B72" t="str">
            <v>X-22KKx</v>
          </cell>
          <cell r="C72" t="str">
            <v>X-22KK</v>
          </cell>
          <cell r="E72" t="str">
            <v>x</v>
          </cell>
          <cell r="F72">
            <v>2</v>
          </cell>
          <cell r="G72" t="str">
            <v>Bộ xà kép L75x75x8 dài 2.2m: X-22KK - C810 (trụ ghép)</v>
          </cell>
          <cell r="H72" t="str">
            <v>Bộ</v>
          </cell>
          <cell r="I72">
            <v>10</v>
          </cell>
          <cell r="J72">
            <v>10</v>
          </cell>
          <cell r="K72">
            <v>0</v>
          </cell>
          <cell r="L72">
            <v>0</v>
          </cell>
        </row>
        <row r="73">
          <cell r="B73" t="str">
            <v>d22B</v>
          </cell>
          <cell r="C73" t="str">
            <v>d22</v>
          </cell>
          <cell r="D73">
            <v>2</v>
          </cell>
          <cell r="E73" t="str">
            <v>x</v>
          </cell>
          <cell r="G73" t="str">
            <v>Đà Sắt góc L75 x75 x8 dài 2,2m (4 ốp)</v>
          </cell>
          <cell r="H73" t="str">
            <v>thanh</v>
          </cell>
          <cell r="I73">
            <v>20</v>
          </cell>
          <cell r="J73">
            <v>20</v>
          </cell>
          <cell r="M73" t="str">
            <v>A cấp</v>
          </cell>
        </row>
        <row r="74">
          <cell r="B74" t="str">
            <v>t81B</v>
          </cell>
          <cell r="C74" t="str">
            <v>t81</v>
          </cell>
          <cell r="D74">
            <v>4</v>
          </cell>
          <cell r="E74" t="str">
            <v>x</v>
          </cell>
          <cell r="G74" t="str">
            <v>Thanh chống đà sắt góc L50x50x5 dài 0,81m</v>
          </cell>
          <cell r="H74" t="str">
            <v>thanh</v>
          </cell>
          <cell r="I74">
            <v>40</v>
          </cell>
          <cell r="J74">
            <v>40</v>
          </cell>
          <cell r="M74" t="str">
            <v>A cấp</v>
          </cell>
        </row>
        <row r="75">
          <cell r="B75" t="str">
            <v>B16500B</v>
          </cell>
          <cell r="C75" t="str">
            <v>B16500</v>
          </cell>
          <cell r="D75">
            <v>2</v>
          </cell>
          <cell r="E75" t="str">
            <v>x</v>
          </cell>
          <cell r="G75" t="str">
            <v>Boulon 16x500+ 2 long đền vuông D18-50x50x3/Zn</v>
          </cell>
          <cell r="H75" t="str">
            <v>bộ</v>
          </cell>
          <cell r="I75">
            <v>20</v>
          </cell>
          <cell r="J75">
            <v>20</v>
          </cell>
        </row>
        <row r="76">
          <cell r="B76" t="str">
            <v>B16550vB</v>
          </cell>
          <cell r="C76" t="str">
            <v>B16550v</v>
          </cell>
          <cell r="D76">
            <v>4</v>
          </cell>
          <cell r="E76" t="str">
            <v>x</v>
          </cell>
          <cell r="G76" t="str">
            <v>Boulon 16x550VRS+ 4 long đền vuông D18-50x50x3/Zn</v>
          </cell>
          <cell r="H76" t="str">
            <v>bộ</v>
          </cell>
          <cell r="I76">
            <v>40</v>
          </cell>
          <cell r="J76">
            <v>40</v>
          </cell>
        </row>
        <row r="77">
          <cell r="B77" t="str">
            <v>B1650B</v>
          </cell>
          <cell r="C77" t="str">
            <v>B1650</v>
          </cell>
          <cell r="D77">
            <v>4</v>
          </cell>
          <cell r="E77" t="str">
            <v>x</v>
          </cell>
          <cell r="G77" t="str">
            <v>Boulon 16x50+ 2 long đền vuông D18-50x50x3/Zn</v>
          </cell>
          <cell r="H77" t="str">
            <v>bộ</v>
          </cell>
          <cell r="I77">
            <v>40</v>
          </cell>
          <cell r="J77">
            <v>40</v>
          </cell>
        </row>
        <row r="78">
          <cell r="B78" t="str">
            <v>LXINB</v>
          </cell>
          <cell r="C78" t="str">
            <v>LXIN</v>
          </cell>
          <cell r="D78">
            <v>1</v>
          </cell>
          <cell r="E78" t="str">
            <v>x</v>
          </cell>
          <cell r="G78" t="str">
            <v>Lắp xà néo 58,63kg (X22K)</v>
          </cell>
          <cell r="H78" t="str">
            <v>bộ</v>
          </cell>
          <cell r="I78">
            <v>10</v>
          </cell>
          <cell r="J78">
            <v>10</v>
          </cell>
        </row>
        <row r="79">
          <cell r="B79" t="str">
            <v>X-20ĐL2/3x</v>
          </cell>
          <cell r="C79" t="str">
            <v>X-20ĐL2/3</v>
          </cell>
          <cell r="E79" t="str">
            <v>x</v>
          </cell>
          <cell r="F79">
            <v>3</v>
          </cell>
          <cell r="G79" t="str">
            <v>Bộ xà lệch đơn L75x75x8 dài 2m: X-20ĐL2/3</v>
          </cell>
          <cell r="H79" t="str">
            <v>Bộ</v>
          </cell>
          <cell r="I79">
            <v>151</v>
          </cell>
          <cell r="J79">
            <v>151</v>
          </cell>
          <cell r="K79">
            <v>0</v>
          </cell>
          <cell r="L79">
            <v>0</v>
          </cell>
        </row>
        <row r="80">
          <cell r="B80" t="str">
            <v>d200A</v>
          </cell>
          <cell r="C80" t="str">
            <v>d200</v>
          </cell>
          <cell r="D80">
            <v>1</v>
          </cell>
          <cell r="E80" t="str">
            <v>x</v>
          </cell>
          <cell r="G80" t="str">
            <v>Đà Sắt góc L75 x75 x8 dài 2m (3 ốp)</v>
          </cell>
          <cell r="H80" t="str">
            <v>thanh</v>
          </cell>
          <cell r="I80">
            <v>151</v>
          </cell>
          <cell r="J80">
            <v>151</v>
          </cell>
          <cell r="K80">
            <v>0</v>
          </cell>
          <cell r="L80">
            <v>0</v>
          </cell>
          <cell r="M80" t="str">
            <v>A cấp</v>
          </cell>
        </row>
        <row r="81">
          <cell r="B81" t="str">
            <v>t115A</v>
          </cell>
          <cell r="C81" t="str">
            <v>t115</v>
          </cell>
          <cell r="D81">
            <v>1</v>
          </cell>
          <cell r="E81" t="str">
            <v>x</v>
          </cell>
          <cell r="G81" t="str">
            <v>Thanh chống đà sắt góc L50x50x5 dài 1,15m</v>
          </cell>
          <cell r="H81" t="str">
            <v>thanh</v>
          </cell>
          <cell r="I81">
            <v>151</v>
          </cell>
          <cell r="J81">
            <v>151</v>
          </cell>
          <cell r="K81">
            <v>0</v>
          </cell>
          <cell r="L81">
            <v>0</v>
          </cell>
          <cell r="M81" t="str">
            <v>A cấp</v>
          </cell>
        </row>
        <row r="82">
          <cell r="B82" t="str">
            <v>B16250B</v>
          </cell>
          <cell r="C82" t="str">
            <v>B16250</v>
          </cell>
          <cell r="D82">
            <v>2</v>
          </cell>
          <cell r="E82" t="str">
            <v>x</v>
          </cell>
          <cell r="G82" t="str">
            <v>Boulon 16x250+ 2 long đền vuông D18-50x50x3/Zn</v>
          </cell>
          <cell r="H82" t="str">
            <v>bộ</v>
          </cell>
          <cell r="I82">
            <v>302</v>
          </cell>
          <cell r="J82">
            <v>302</v>
          </cell>
          <cell r="K82">
            <v>0</v>
          </cell>
          <cell r="L82">
            <v>0</v>
          </cell>
        </row>
        <row r="83">
          <cell r="B83" t="str">
            <v>B1650B</v>
          </cell>
          <cell r="C83" t="str">
            <v>B1650</v>
          </cell>
          <cell r="D83">
            <v>1</v>
          </cell>
          <cell r="E83" t="str">
            <v>x</v>
          </cell>
          <cell r="G83" t="str">
            <v>Boulon 16x50+ 2 long đền vuông D18-50x50x3/Zn</v>
          </cell>
          <cell r="H83" t="str">
            <v>bộ</v>
          </cell>
          <cell r="I83">
            <v>151</v>
          </cell>
          <cell r="J83">
            <v>151</v>
          </cell>
          <cell r="K83">
            <v>0</v>
          </cell>
          <cell r="L83">
            <v>0</v>
          </cell>
        </row>
        <row r="84">
          <cell r="B84" t="str">
            <v>XT2B</v>
          </cell>
          <cell r="C84" t="str">
            <v>XT2</v>
          </cell>
          <cell r="D84">
            <v>1</v>
          </cell>
          <cell r="E84" t="str">
            <v>x</v>
          </cell>
          <cell r="G84" t="str">
            <v>Xà đỡ thẳng lệch 3 pha 2m - 1 mạch</v>
          </cell>
          <cell r="H84" t="str">
            <v>bộ</v>
          </cell>
          <cell r="I84">
            <v>151</v>
          </cell>
          <cell r="J84">
            <v>151</v>
          </cell>
          <cell r="K84">
            <v>0</v>
          </cell>
          <cell r="L84">
            <v>0</v>
          </cell>
        </row>
        <row r="85">
          <cell r="B85" t="str">
            <v>X-20KL2/3x</v>
          </cell>
          <cell r="C85" t="str">
            <v>X-20KL2/3</v>
          </cell>
          <cell r="E85" t="str">
            <v>x</v>
          </cell>
          <cell r="F85">
            <v>4</v>
          </cell>
          <cell r="G85" t="str">
            <v>Bộ xà lệch kép L75x75x8 dài 2m: X-20KL2/3</v>
          </cell>
          <cell r="H85" t="str">
            <v>Bộ</v>
          </cell>
          <cell r="I85">
            <v>8</v>
          </cell>
          <cell r="J85">
            <v>8</v>
          </cell>
          <cell r="K85">
            <v>0</v>
          </cell>
          <cell r="L85">
            <v>0</v>
          </cell>
          <cell r="P85" t="str">
            <v>x</v>
          </cell>
        </row>
        <row r="86">
          <cell r="B86" t="str">
            <v>d200A</v>
          </cell>
          <cell r="C86" t="str">
            <v>d200</v>
          </cell>
          <cell r="D86">
            <v>2</v>
          </cell>
          <cell r="E86" t="str">
            <v>x</v>
          </cell>
          <cell r="G86" t="str">
            <v>Đà Sắt góc L75 x75 x8 dài 2m (3 ốp)</v>
          </cell>
          <cell r="H86" t="str">
            <v>thanh</v>
          </cell>
          <cell r="I86">
            <v>16</v>
          </cell>
          <cell r="J86">
            <v>16</v>
          </cell>
          <cell r="K86">
            <v>0</v>
          </cell>
          <cell r="M86" t="str">
            <v>A cấp</v>
          </cell>
        </row>
        <row r="87">
          <cell r="B87" t="str">
            <v>t115A</v>
          </cell>
          <cell r="C87" t="str">
            <v>t115</v>
          </cell>
          <cell r="D87">
            <v>2</v>
          </cell>
          <cell r="E87" t="str">
            <v>x</v>
          </cell>
          <cell r="G87" t="str">
            <v>Thanh chống đà sắt góc L50x50x5 dài 1,15m</v>
          </cell>
          <cell r="H87" t="str">
            <v>thanh</v>
          </cell>
          <cell r="I87">
            <v>16</v>
          </cell>
          <cell r="J87">
            <v>16</v>
          </cell>
          <cell r="K87">
            <v>0</v>
          </cell>
          <cell r="M87" t="str">
            <v>A cấp</v>
          </cell>
        </row>
        <row r="88">
          <cell r="B88" t="str">
            <v>B16300vB</v>
          </cell>
          <cell r="C88" t="str">
            <v>B16300v</v>
          </cell>
          <cell r="D88">
            <v>3</v>
          </cell>
          <cell r="E88" t="str">
            <v>x</v>
          </cell>
          <cell r="G88" t="str">
            <v>Boulon 16x300VRS+ 4 long đền vuông D18-50x50x3/Zn</v>
          </cell>
          <cell r="H88" t="str">
            <v>bộ</v>
          </cell>
          <cell r="I88">
            <v>24</v>
          </cell>
          <cell r="J88">
            <v>24</v>
          </cell>
          <cell r="K88">
            <v>0</v>
          </cell>
          <cell r="P88" t="str">
            <v>B</v>
          </cell>
        </row>
        <row r="89">
          <cell r="B89" t="str">
            <v>B16300B</v>
          </cell>
          <cell r="C89" t="str">
            <v>B16300</v>
          </cell>
          <cell r="D89">
            <v>2</v>
          </cell>
          <cell r="E89" t="str">
            <v>x</v>
          </cell>
          <cell r="G89" t="str">
            <v>Boulon 16x300+ 2 long đền vuông D18-50x50x3/Zn</v>
          </cell>
          <cell r="H89" t="str">
            <v>bộ</v>
          </cell>
          <cell r="I89">
            <v>16</v>
          </cell>
          <cell r="J89">
            <v>16</v>
          </cell>
          <cell r="K89">
            <v>0</v>
          </cell>
          <cell r="P89" t="str">
            <v>B</v>
          </cell>
        </row>
        <row r="90">
          <cell r="B90" t="str">
            <v>B1650B</v>
          </cell>
          <cell r="C90" t="str">
            <v>B1650</v>
          </cell>
          <cell r="D90">
            <v>2</v>
          </cell>
          <cell r="E90" t="str">
            <v>x</v>
          </cell>
          <cell r="G90" t="str">
            <v>Boulon 16x50+ 2 long đền vuông D18-50x50x3/Zn</v>
          </cell>
          <cell r="H90" t="str">
            <v>bộ</v>
          </cell>
          <cell r="I90">
            <v>16</v>
          </cell>
          <cell r="J90">
            <v>16</v>
          </cell>
          <cell r="K90">
            <v>0</v>
          </cell>
          <cell r="P90" t="str">
            <v>B</v>
          </cell>
        </row>
        <row r="91">
          <cell r="B91" t="str">
            <v>XTK2B</v>
          </cell>
          <cell r="C91" t="str">
            <v>XTK2</v>
          </cell>
          <cell r="D91">
            <v>1</v>
          </cell>
          <cell r="E91" t="str">
            <v>x</v>
          </cell>
          <cell r="G91" t="str">
            <v>Xà đỡ lệch góc 3 pha 2m - 1 mạch</v>
          </cell>
          <cell r="H91" t="str">
            <v>bộ</v>
          </cell>
          <cell r="I91">
            <v>8</v>
          </cell>
          <cell r="J91">
            <v>8</v>
          </cell>
          <cell r="K91">
            <v>0</v>
          </cell>
        </row>
        <row r="92">
          <cell r="B92" t="str">
            <v>CX12-Bx</v>
          </cell>
          <cell r="C92" t="str">
            <v>CX12-B</v>
          </cell>
          <cell r="E92" t="str">
            <v>x</v>
          </cell>
          <cell r="F92">
            <v>5</v>
          </cell>
          <cell r="G92" t="str">
            <v>Bộ chằng xuống đơn cho trụ 12m: CX12-B</v>
          </cell>
          <cell r="H92" t="str">
            <v>Bộ</v>
          </cell>
          <cell r="I92">
            <v>7</v>
          </cell>
          <cell r="J92">
            <v>7</v>
          </cell>
          <cell r="K92">
            <v>0</v>
          </cell>
          <cell r="L92">
            <v>0</v>
          </cell>
        </row>
        <row r="93">
          <cell r="B93" t="str">
            <v>BM16300B</v>
          </cell>
          <cell r="C93" t="str">
            <v>BM16300</v>
          </cell>
          <cell r="D93">
            <v>1</v>
          </cell>
          <cell r="E93" t="str">
            <v>x</v>
          </cell>
          <cell r="G93" t="str">
            <v>Boulon mắt 16x300+ 1 long đền vuông D18-50x50x3/Zn</v>
          </cell>
          <cell r="H93" t="str">
            <v>bộ</v>
          </cell>
          <cell r="I93">
            <v>7</v>
          </cell>
          <cell r="J93">
            <v>7</v>
          </cell>
        </row>
        <row r="94">
          <cell r="B94" t="str">
            <v>SNA</v>
          </cell>
          <cell r="C94" t="str">
            <v>SN</v>
          </cell>
          <cell r="D94">
            <v>1</v>
          </cell>
          <cell r="E94" t="str">
            <v>x</v>
          </cell>
          <cell r="G94" t="str">
            <v>Sứ chằng lớn</v>
          </cell>
          <cell r="H94" t="str">
            <v>cái</v>
          </cell>
          <cell r="I94">
            <v>7</v>
          </cell>
          <cell r="J94">
            <v>7</v>
          </cell>
          <cell r="M94" t="str">
            <v>A cấp</v>
          </cell>
        </row>
        <row r="95">
          <cell r="B95" t="str">
            <v>K3BB</v>
          </cell>
          <cell r="C95" t="str">
            <v>K3B</v>
          </cell>
          <cell r="D95">
            <v>8</v>
          </cell>
          <cell r="E95" t="str">
            <v>x</v>
          </cell>
          <cell r="G95" t="str">
            <v>Kẹp cáp 3 boulon 5/8 (B46x130)</v>
          </cell>
          <cell r="H95" t="str">
            <v>cái</v>
          </cell>
          <cell r="I95">
            <v>56</v>
          </cell>
          <cell r="J95">
            <v>56</v>
          </cell>
        </row>
        <row r="96">
          <cell r="B96" t="str">
            <v>C5/8A</v>
          </cell>
          <cell r="C96" t="str">
            <v>C5/8</v>
          </cell>
          <cell r="D96">
            <v>16</v>
          </cell>
          <cell r="E96" t="str">
            <v>x</v>
          </cell>
          <cell r="G96" t="str">
            <v>Cáp thép 5/8"</v>
          </cell>
          <cell r="H96" t="str">
            <v>mét</v>
          </cell>
          <cell r="I96">
            <v>112</v>
          </cell>
          <cell r="J96">
            <v>112</v>
          </cell>
          <cell r="M96" t="str">
            <v>A cấp</v>
          </cell>
        </row>
        <row r="97">
          <cell r="B97" t="str">
            <v>YCB</v>
          </cell>
          <cell r="C97" t="str">
            <v>YC</v>
          </cell>
          <cell r="D97">
            <v>2</v>
          </cell>
          <cell r="E97" t="str">
            <v>x</v>
          </cell>
          <cell r="G97" t="str">
            <v>Yếm cáp dày 2mm</v>
          </cell>
          <cell r="H97" t="str">
            <v>cái</v>
          </cell>
          <cell r="I97">
            <v>14</v>
          </cell>
          <cell r="J97">
            <v>14</v>
          </cell>
        </row>
        <row r="98">
          <cell r="B98" t="str">
            <v>MANG4B</v>
          </cell>
          <cell r="C98" t="str">
            <v>MANG4</v>
          </cell>
          <cell r="D98">
            <v>1</v>
          </cell>
          <cell r="E98" t="str">
            <v>x</v>
          </cell>
          <cell r="G98" t="str">
            <v>Máng che dây chằng dày 0,4x2000</v>
          </cell>
          <cell r="H98" t="str">
            <v>cái</v>
          </cell>
          <cell r="I98">
            <v>7</v>
          </cell>
          <cell r="J98">
            <v>7</v>
          </cell>
        </row>
        <row r="99">
          <cell r="B99" t="str">
            <v>LDNB</v>
          </cell>
          <cell r="C99" t="str">
            <v>LDN</v>
          </cell>
          <cell r="D99">
            <v>1</v>
          </cell>
          <cell r="E99" t="str">
            <v>x</v>
          </cell>
          <cell r="G99" t="str">
            <v>Lắp bộ dây néo</v>
          </cell>
          <cell r="H99" t="str">
            <v>bộ</v>
          </cell>
          <cell r="I99">
            <v>7</v>
          </cell>
          <cell r="J99">
            <v>7</v>
          </cell>
        </row>
        <row r="100">
          <cell r="C100" t="str">
            <v>CL12-B</v>
          </cell>
          <cell r="E100" t="str">
            <v>x</v>
          </cell>
          <cell r="F100">
            <v>6</v>
          </cell>
          <cell r="G100" t="str">
            <v>Bộ chằng lệch đơn cho trụ 12m: CL12-B</v>
          </cell>
          <cell r="H100" t="str">
            <v>Bộ</v>
          </cell>
          <cell r="I100">
            <v>3</v>
          </cell>
          <cell r="J100">
            <v>2</v>
          </cell>
          <cell r="K100">
            <v>0</v>
          </cell>
          <cell r="L100">
            <v>1</v>
          </cell>
          <cell r="M100" t="str">
            <v>Thay đổi hình thức trụ IG thành I trụ 167</v>
          </cell>
        </row>
        <row r="101">
          <cell r="B101" t="str">
            <v>BM16300B</v>
          </cell>
          <cell r="C101" t="str">
            <v>BM16300</v>
          </cell>
          <cell r="D101">
            <v>1</v>
          </cell>
          <cell r="E101" t="str">
            <v>x</v>
          </cell>
          <cell r="G101" t="str">
            <v>Boulon mắt 16x300+ 1 long đền vuông D18-50x50x3/Zn</v>
          </cell>
          <cell r="H101" t="str">
            <v>bộ</v>
          </cell>
          <cell r="I101">
            <v>3</v>
          </cell>
          <cell r="J101">
            <v>2</v>
          </cell>
          <cell r="K101">
            <v>0</v>
          </cell>
          <cell r="L101">
            <v>1</v>
          </cell>
        </row>
        <row r="102">
          <cell r="B102" t="str">
            <v>SNA</v>
          </cell>
          <cell r="C102" t="str">
            <v>SN</v>
          </cell>
          <cell r="D102">
            <v>1</v>
          </cell>
          <cell r="E102" t="str">
            <v>x</v>
          </cell>
          <cell r="G102" t="str">
            <v>Sứ chằng lớn</v>
          </cell>
          <cell r="H102" t="str">
            <v>cái</v>
          </cell>
          <cell r="I102">
            <v>3</v>
          </cell>
          <cell r="J102">
            <v>2</v>
          </cell>
          <cell r="K102">
            <v>0</v>
          </cell>
          <cell r="L102">
            <v>1</v>
          </cell>
          <cell r="M102" t="str">
            <v>A cấp</v>
          </cell>
        </row>
        <row r="103">
          <cell r="B103" t="str">
            <v>K3BB</v>
          </cell>
          <cell r="C103" t="str">
            <v>K3B</v>
          </cell>
          <cell r="D103">
            <v>8</v>
          </cell>
          <cell r="E103" t="str">
            <v>x</v>
          </cell>
          <cell r="G103" t="str">
            <v>Kẹp cáp 3 boulon 5/8 (B46x130)</v>
          </cell>
          <cell r="H103" t="str">
            <v>cái</v>
          </cell>
          <cell r="I103">
            <v>24</v>
          </cell>
          <cell r="J103">
            <v>16</v>
          </cell>
          <cell r="K103">
            <v>0</v>
          </cell>
          <cell r="L103">
            <v>8</v>
          </cell>
        </row>
        <row r="104">
          <cell r="B104" t="str">
            <v>C5/8A</v>
          </cell>
          <cell r="C104" t="str">
            <v>C5/8</v>
          </cell>
          <cell r="D104">
            <v>14</v>
          </cell>
          <cell r="E104" t="str">
            <v>x</v>
          </cell>
          <cell r="G104" t="str">
            <v>Cáp thép 5/8"</v>
          </cell>
          <cell r="H104" t="str">
            <v>mét</v>
          </cell>
          <cell r="I104">
            <v>42</v>
          </cell>
          <cell r="J104">
            <v>28</v>
          </cell>
          <cell r="K104">
            <v>0</v>
          </cell>
          <cell r="L104">
            <v>14</v>
          </cell>
          <cell r="M104" t="str">
            <v>A cấp</v>
          </cell>
        </row>
        <row r="105">
          <cell r="B105" t="str">
            <v>CLB</v>
          </cell>
          <cell r="C105" t="str">
            <v>CL</v>
          </cell>
          <cell r="D105">
            <v>1</v>
          </cell>
          <cell r="E105" t="str">
            <v>x</v>
          </cell>
          <cell r="G105" t="str">
            <v>Bộ chống chằng hẹp D60/50x1500+2BL12x40+BL16x250/80</v>
          </cell>
          <cell r="H105" t="str">
            <v>bộ</v>
          </cell>
          <cell r="I105">
            <v>3</v>
          </cell>
          <cell r="J105">
            <v>2</v>
          </cell>
          <cell r="K105">
            <v>0</v>
          </cell>
          <cell r="L105">
            <v>1</v>
          </cell>
        </row>
        <row r="106">
          <cell r="B106" t="str">
            <v>YCB</v>
          </cell>
          <cell r="C106" t="str">
            <v>YC</v>
          </cell>
          <cell r="D106">
            <v>2</v>
          </cell>
          <cell r="E106" t="str">
            <v>x</v>
          </cell>
          <cell r="G106" t="str">
            <v>Yếm cáp dày 2mm</v>
          </cell>
          <cell r="H106" t="str">
            <v>cái</v>
          </cell>
          <cell r="I106">
            <v>6</v>
          </cell>
          <cell r="J106">
            <v>4</v>
          </cell>
          <cell r="K106">
            <v>0</v>
          </cell>
          <cell r="L106">
            <v>2</v>
          </cell>
        </row>
        <row r="107">
          <cell r="B107" t="str">
            <v>MANGB</v>
          </cell>
          <cell r="C107" t="str">
            <v>MANG</v>
          </cell>
          <cell r="D107">
            <v>1</v>
          </cell>
          <cell r="E107" t="str">
            <v>x</v>
          </cell>
          <cell r="G107" t="str">
            <v>Máng che dây chằng dày 0,8x2000</v>
          </cell>
          <cell r="H107" t="str">
            <v>cái</v>
          </cell>
          <cell r="I107">
            <v>3</v>
          </cell>
          <cell r="J107">
            <v>2</v>
          </cell>
          <cell r="K107">
            <v>0</v>
          </cell>
          <cell r="L107">
            <v>1</v>
          </cell>
        </row>
        <row r="108">
          <cell r="B108" t="str">
            <v>LDNB</v>
          </cell>
          <cell r="C108" t="str">
            <v>LDN</v>
          </cell>
          <cell r="D108">
            <v>1</v>
          </cell>
          <cell r="E108" t="str">
            <v>x</v>
          </cell>
          <cell r="G108" t="str">
            <v>Lắp bộ dây néo</v>
          </cell>
          <cell r="H108" t="str">
            <v>bộ</v>
          </cell>
          <cell r="I108">
            <v>3</v>
          </cell>
          <cell r="J108">
            <v>2</v>
          </cell>
          <cell r="K108">
            <v>0</v>
          </cell>
          <cell r="L108">
            <v>1</v>
          </cell>
        </row>
        <row r="109">
          <cell r="B109" t="str">
            <v>LCLB</v>
          </cell>
          <cell r="C109" t="str">
            <v>LCL</v>
          </cell>
          <cell r="D109">
            <v>1</v>
          </cell>
          <cell r="E109" t="str">
            <v>x</v>
          </cell>
          <cell r="G109" t="str">
            <v>Lắp bộ chống lệch</v>
          </cell>
          <cell r="H109" t="str">
            <v>bộ</v>
          </cell>
          <cell r="I109">
            <v>3</v>
          </cell>
          <cell r="J109">
            <v>2</v>
          </cell>
          <cell r="K109">
            <v>0</v>
          </cell>
          <cell r="L109">
            <v>1</v>
          </cell>
        </row>
        <row r="110">
          <cell r="B110" t="str">
            <v>CX14-Bx</v>
          </cell>
          <cell r="C110" t="str">
            <v>CX14-B</v>
          </cell>
          <cell r="E110" t="str">
            <v>x</v>
          </cell>
          <cell r="F110">
            <v>7</v>
          </cell>
          <cell r="G110" t="str">
            <v>Bộ chằng xuống đơn cho trụ 14m: CX14-B</v>
          </cell>
          <cell r="H110" t="str">
            <v>Bộ</v>
          </cell>
          <cell r="I110">
            <v>2</v>
          </cell>
          <cell r="J110">
            <v>2</v>
          </cell>
          <cell r="K110">
            <v>0</v>
          </cell>
          <cell r="L110">
            <v>0</v>
          </cell>
        </row>
        <row r="111">
          <cell r="B111" t="str">
            <v>BM16300B</v>
          </cell>
          <cell r="C111" t="str">
            <v>BM16300</v>
          </cell>
          <cell r="D111">
            <v>1</v>
          </cell>
          <cell r="E111" t="str">
            <v>x</v>
          </cell>
          <cell r="G111" t="str">
            <v>Boulon mắt 16x300+ 1 long đền vuông D18-50x50x3/Zn</v>
          </cell>
          <cell r="H111" t="str">
            <v>bộ</v>
          </cell>
          <cell r="I111">
            <v>2</v>
          </cell>
          <cell r="J111">
            <v>2</v>
          </cell>
          <cell r="K111">
            <v>0</v>
          </cell>
        </row>
        <row r="112">
          <cell r="B112" t="str">
            <v>SNA</v>
          </cell>
          <cell r="C112" t="str">
            <v>SN</v>
          </cell>
          <cell r="D112">
            <v>1</v>
          </cell>
          <cell r="E112" t="str">
            <v>x</v>
          </cell>
          <cell r="G112" t="str">
            <v>Sứ chằng lớn</v>
          </cell>
          <cell r="H112" t="str">
            <v>cái</v>
          </cell>
          <cell r="I112">
            <v>2</v>
          </cell>
          <cell r="J112">
            <v>2</v>
          </cell>
          <cell r="K112">
            <v>0</v>
          </cell>
          <cell r="M112" t="str">
            <v>A cấp</v>
          </cell>
        </row>
        <row r="113">
          <cell r="B113" t="str">
            <v>K3BB</v>
          </cell>
          <cell r="C113" t="str">
            <v>K3B</v>
          </cell>
          <cell r="D113">
            <v>8</v>
          </cell>
          <cell r="E113" t="str">
            <v>x</v>
          </cell>
          <cell r="G113" t="str">
            <v>Kẹp cáp 3 boulon 5/8 (B46x130)</v>
          </cell>
          <cell r="H113" t="str">
            <v>cái</v>
          </cell>
          <cell r="I113">
            <v>16</v>
          </cell>
          <cell r="J113">
            <v>16</v>
          </cell>
          <cell r="K113">
            <v>0</v>
          </cell>
        </row>
        <row r="114">
          <cell r="B114" t="str">
            <v>C5/8A</v>
          </cell>
          <cell r="C114" t="str">
            <v>C5/8</v>
          </cell>
          <cell r="D114">
            <v>17</v>
          </cell>
          <cell r="E114" t="str">
            <v>x</v>
          </cell>
          <cell r="G114" t="str">
            <v>Cáp thép 5/8"</v>
          </cell>
          <cell r="H114" t="str">
            <v>mét</v>
          </cell>
          <cell r="I114">
            <v>34</v>
          </cell>
          <cell r="J114">
            <v>34</v>
          </cell>
          <cell r="K114">
            <v>0</v>
          </cell>
          <cell r="M114" t="str">
            <v>A cấp</v>
          </cell>
        </row>
        <row r="115">
          <cell r="B115" t="str">
            <v>YCB</v>
          </cell>
          <cell r="C115" t="str">
            <v>YC</v>
          </cell>
          <cell r="D115">
            <v>2</v>
          </cell>
          <cell r="E115" t="str">
            <v>x</v>
          </cell>
          <cell r="G115" t="str">
            <v>Yếm cáp dày 2mm</v>
          </cell>
          <cell r="H115" t="str">
            <v>cái</v>
          </cell>
          <cell r="I115">
            <v>4</v>
          </cell>
          <cell r="J115">
            <v>4</v>
          </cell>
          <cell r="K115">
            <v>0</v>
          </cell>
        </row>
        <row r="116">
          <cell r="B116" t="str">
            <v>MANGB</v>
          </cell>
          <cell r="C116" t="str">
            <v>MANG</v>
          </cell>
          <cell r="D116">
            <v>1</v>
          </cell>
          <cell r="E116" t="str">
            <v>x</v>
          </cell>
          <cell r="G116" t="str">
            <v>Máng che dây chằng dày 0,8x2000</v>
          </cell>
          <cell r="H116" t="str">
            <v>cái</v>
          </cell>
          <cell r="I116">
            <v>2</v>
          </cell>
          <cell r="J116">
            <v>2</v>
          </cell>
          <cell r="K116">
            <v>0</v>
          </cell>
        </row>
        <row r="117">
          <cell r="B117" t="str">
            <v>LDNB</v>
          </cell>
          <cell r="C117" t="str">
            <v>LDN</v>
          </cell>
          <cell r="D117">
            <v>1</v>
          </cell>
          <cell r="E117" t="str">
            <v>x</v>
          </cell>
          <cell r="G117" t="str">
            <v>Lắp bộ dây néo</v>
          </cell>
          <cell r="H117" t="str">
            <v>bộ</v>
          </cell>
          <cell r="I117">
            <v>2</v>
          </cell>
          <cell r="J117">
            <v>2</v>
          </cell>
          <cell r="K117">
            <v>0</v>
          </cell>
        </row>
        <row r="118">
          <cell r="C118" t="str">
            <v>CXX14-B</v>
          </cell>
          <cell r="E118" t="str">
            <v>x</v>
          </cell>
          <cell r="F118">
            <v>8</v>
          </cell>
          <cell r="G118" t="str">
            <v>Bộ chằng xuống kép cho trụ 14m: CXX14-B</v>
          </cell>
          <cell r="H118" t="str">
            <v>Bộ</v>
          </cell>
          <cell r="I118">
            <v>2</v>
          </cell>
          <cell r="J118">
            <v>1</v>
          </cell>
          <cell r="K118">
            <v>0</v>
          </cell>
          <cell r="L118">
            <v>1</v>
          </cell>
          <cell r="M118" t="str">
            <v>Giảm tại trụ 171 và chuyển thành chằng phân giác</v>
          </cell>
        </row>
        <row r="119">
          <cell r="B119" t="str">
            <v>BM16300B</v>
          </cell>
          <cell r="C119" t="str">
            <v>BM16300</v>
          </cell>
          <cell r="D119">
            <v>2</v>
          </cell>
          <cell r="E119" t="str">
            <v>x</v>
          </cell>
          <cell r="G119" t="str">
            <v>Boulon mắt 16x300+ 1 long đền vuông D18-50x50x3/Zn</v>
          </cell>
          <cell r="H119" t="str">
            <v>bộ</v>
          </cell>
          <cell r="I119">
            <v>4</v>
          </cell>
          <cell r="J119">
            <v>2</v>
          </cell>
          <cell r="L119">
            <v>2</v>
          </cell>
        </row>
        <row r="120">
          <cell r="B120" t="str">
            <v>SNA</v>
          </cell>
          <cell r="C120" t="str">
            <v>SN</v>
          </cell>
          <cell r="D120">
            <v>2</v>
          </cell>
          <cell r="E120" t="str">
            <v>x</v>
          </cell>
          <cell r="G120" t="str">
            <v>Sứ chằng lớn</v>
          </cell>
          <cell r="H120" t="str">
            <v>cái</v>
          </cell>
          <cell r="I120">
            <v>4</v>
          </cell>
          <cell r="J120">
            <v>2</v>
          </cell>
          <cell r="L120">
            <v>2</v>
          </cell>
          <cell r="M120" t="str">
            <v>A cấp</v>
          </cell>
        </row>
        <row r="121">
          <cell r="B121" t="str">
            <v>K3BB</v>
          </cell>
          <cell r="C121" t="str">
            <v>K3B</v>
          </cell>
          <cell r="D121">
            <v>16</v>
          </cell>
          <cell r="E121" t="str">
            <v>x</v>
          </cell>
          <cell r="G121" t="str">
            <v>Kẹp cáp 3 boulon 5/8 (B46x130)</v>
          </cell>
          <cell r="H121" t="str">
            <v>cái</v>
          </cell>
          <cell r="I121">
            <v>32</v>
          </cell>
          <cell r="J121">
            <v>16</v>
          </cell>
          <cell r="L121">
            <v>16</v>
          </cell>
        </row>
        <row r="122">
          <cell r="B122" t="str">
            <v>C5/8A</v>
          </cell>
          <cell r="C122" t="str">
            <v>C5/8</v>
          </cell>
          <cell r="D122">
            <v>30</v>
          </cell>
          <cell r="E122" t="str">
            <v>x</v>
          </cell>
          <cell r="G122" t="str">
            <v>Cáp thép 5/8"</v>
          </cell>
          <cell r="H122" t="str">
            <v>mét</v>
          </cell>
          <cell r="I122">
            <v>60</v>
          </cell>
          <cell r="J122">
            <v>30</v>
          </cell>
          <cell r="L122">
            <v>30</v>
          </cell>
          <cell r="M122" t="str">
            <v>A cấp</v>
          </cell>
        </row>
        <row r="123">
          <cell r="B123" t="str">
            <v>YCB</v>
          </cell>
          <cell r="C123" t="str">
            <v>YC</v>
          </cell>
          <cell r="D123">
            <v>4</v>
          </cell>
          <cell r="E123" t="str">
            <v>x</v>
          </cell>
          <cell r="G123" t="str">
            <v>Yếm cáp dày 2mm</v>
          </cell>
          <cell r="H123" t="str">
            <v>cái</v>
          </cell>
          <cell r="I123">
            <v>8</v>
          </cell>
          <cell r="J123">
            <v>4</v>
          </cell>
          <cell r="L123">
            <v>4</v>
          </cell>
        </row>
        <row r="124">
          <cell r="B124" t="str">
            <v>MANGB</v>
          </cell>
          <cell r="C124" t="str">
            <v>MANG</v>
          </cell>
          <cell r="D124">
            <v>1</v>
          </cell>
          <cell r="E124" t="str">
            <v>x</v>
          </cell>
          <cell r="G124" t="str">
            <v>Máng che dây chằng dày 0,8x2000</v>
          </cell>
          <cell r="H124" t="str">
            <v>cái</v>
          </cell>
          <cell r="I124">
            <v>2</v>
          </cell>
          <cell r="J124">
            <v>1</v>
          </cell>
          <cell r="L124">
            <v>1</v>
          </cell>
        </row>
        <row r="125">
          <cell r="B125" t="str">
            <v>LDNB</v>
          </cell>
          <cell r="C125" t="str">
            <v>LDN</v>
          </cell>
          <cell r="D125">
            <v>2</v>
          </cell>
          <cell r="E125" t="str">
            <v>x</v>
          </cell>
          <cell r="G125" t="str">
            <v>Lắp bộ dây néo</v>
          </cell>
          <cell r="H125" t="str">
            <v>bộ</v>
          </cell>
          <cell r="I125">
            <v>4</v>
          </cell>
          <cell r="J125">
            <v>2</v>
          </cell>
          <cell r="L125">
            <v>2</v>
          </cell>
        </row>
        <row r="126">
          <cell r="B126" t="str">
            <v>CK-Bx</v>
          </cell>
          <cell r="C126" t="str">
            <v>CK-B</v>
          </cell>
          <cell r="E126" t="str">
            <v>x</v>
          </cell>
          <cell r="F126">
            <v>9</v>
          </cell>
          <cell r="G126" t="str">
            <v>Bộ chằng vượt đơn: CK-B</v>
          </cell>
          <cell r="H126" t="str">
            <v>Bộ</v>
          </cell>
          <cell r="I126">
            <v>1</v>
          </cell>
          <cell r="J126">
            <v>1</v>
          </cell>
          <cell r="K126">
            <v>0</v>
          </cell>
          <cell r="L126">
            <v>0</v>
          </cell>
        </row>
        <row r="127">
          <cell r="B127" t="str">
            <v>BM16300B</v>
          </cell>
          <cell r="C127" t="str">
            <v>BM16300</v>
          </cell>
          <cell r="D127">
            <v>3</v>
          </cell>
          <cell r="E127" t="str">
            <v>x</v>
          </cell>
          <cell r="G127" t="str">
            <v>Boulon mắt 16x300+ 1 long đền vuông D18-50x50x3/Zn</v>
          </cell>
          <cell r="H127" t="str">
            <v>bộ</v>
          </cell>
          <cell r="I127">
            <v>3</v>
          </cell>
          <cell r="J127">
            <v>3</v>
          </cell>
        </row>
        <row r="128">
          <cell r="B128" t="str">
            <v>SNA</v>
          </cell>
          <cell r="C128" t="str">
            <v>SN</v>
          </cell>
          <cell r="D128">
            <v>2</v>
          </cell>
          <cell r="E128" t="str">
            <v>x</v>
          </cell>
          <cell r="G128" t="str">
            <v>Sứ chằng lớn</v>
          </cell>
          <cell r="H128" t="str">
            <v>cái</v>
          </cell>
          <cell r="I128">
            <v>2</v>
          </cell>
          <cell r="J128">
            <v>2</v>
          </cell>
          <cell r="M128" t="str">
            <v>A cấp</v>
          </cell>
        </row>
        <row r="129">
          <cell r="B129" t="str">
            <v>K3BB</v>
          </cell>
          <cell r="C129" t="str">
            <v>K3B</v>
          </cell>
          <cell r="D129">
            <v>16</v>
          </cell>
          <cell r="E129" t="str">
            <v>x</v>
          </cell>
          <cell r="G129" t="str">
            <v>Kẹp cáp 3 boulon 5/8 (B46x130)</v>
          </cell>
          <cell r="H129" t="str">
            <v>cái</v>
          </cell>
          <cell r="I129">
            <v>16</v>
          </cell>
          <cell r="J129">
            <v>16</v>
          </cell>
        </row>
        <row r="130">
          <cell r="B130" t="str">
            <v>C5/8A</v>
          </cell>
          <cell r="C130" t="str">
            <v>C5/8</v>
          </cell>
          <cell r="D130">
            <v>30</v>
          </cell>
          <cell r="E130" t="str">
            <v>x</v>
          </cell>
          <cell r="G130" t="str">
            <v>Cáp thép 5/8"</v>
          </cell>
          <cell r="H130" t="str">
            <v>mét</v>
          </cell>
          <cell r="I130">
            <v>30</v>
          </cell>
          <cell r="J130">
            <v>30</v>
          </cell>
          <cell r="M130" t="str">
            <v>A cấp</v>
          </cell>
        </row>
        <row r="131">
          <cell r="B131" t="str">
            <v>YCB</v>
          </cell>
          <cell r="C131" t="str">
            <v>YC</v>
          </cell>
          <cell r="D131">
            <v>4</v>
          </cell>
          <cell r="E131" t="str">
            <v>x</v>
          </cell>
          <cell r="G131" t="str">
            <v>Yếm cáp dày 2mm</v>
          </cell>
          <cell r="H131" t="str">
            <v>cái</v>
          </cell>
          <cell r="I131">
            <v>4</v>
          </cell>
          <cell r="J131">
            <v>4</v>
          </cell>
        </row>
        <row r="132">
          <cell r="B132" t="str">
            <v>MANGB</v>
          </cell>
          <cell r="C132" t="str">
            <v>MANG</v>
          </cell>
          <cell r="D132">
            <v>1</v>
          </cell>
          <cell r="E132" t="str">
            <v>x</v>
          </cell>
          <cell r="G132" t="str">
            <v>Máng che dây chằng dày 0,8x2000</v>
          </cell>
          <cell r="H132" t="str">
            <v>cái</v>
          </cell>
          <cell r="I132">
            <v>1</v>
          </cell>
          <cell r="J132">
            <v>1</v>
          </cell>
        </row>
        <row r="133">
          <cell r="B133" t="str">
            <v>LDNB</v>
          </cell>
          <cell r="C133" t="str">
            <v>LDN</v>
          </cell>
          <cell r="D133">
            <v>2</v>
          </cell>
          <cell r="E133" t="str">
            <v>x</v>
          </cell>
          <cell r="G133" t="str">
            <v>Lắp bộ dây néo</v>
          </cell>
          <cell r="H133" t="str">
            <v>bộ</v>
          </cell>
          <cell r="I133">
            <v>2</v>
          </cell>
          <cell r="J133">
            <v>2</v>
          </cell>
        </row>
        <row r="134">
          <cell r="C134" t="str">
            <v>PK</v>
          </cell>
          <cell r="F134">
            <v>21421</v>
          </cell>
          <cell r="G134" t="str">
            <v>V/c phụ kiện vào vị trí ( cự ly &lt;=100m)</v>
          </cell>
          <cell r="H134" t="str">
            <v>tấn</v>
          </cell>
          <cell r="I134">
            <v>0</v>
          </cell>
          <cell r="J134">
            <v>0</v>
          </cell>
        </row>
        <row r="135">
          <cell r="B135" t="str">
            <v>NXXx</v>
          </cell>
          <cell r="C135" t="str">
            <v>NXX</v>
          </cell>
          <cell r="E135" t="str">
            <v>x</v>
          </cell>
          <cell r="F135">
            <v>10</v>
          </cell>
          <cell r="G135" t="str">
            <v>Bộ móng neo xòe cho chằng xuống: NXX</v>
          </cell>
          <cell r="H135" t="str">
            <v>Bộ</v>
          </cell>
          <cell r="I135">
            <v>2</v>
          </cell>
          <cell r="J135">
            <v>2</v>
          </cell>
          <cell r="K135">
            <v>0</v>
          </cell>
          <cell r="L135">
            <v>0</v>
          </cell>
        </row>
        <row r="136">
          <cell r="B136" t="str">
            <v>TN1824B</v>
          </cell>
          <cell r="C136" t="str">
            <v>TN1824</v>
          </cell>
          <cell r="D136">
            <v>1</v>
          </cell>
          <cell r="E136" t="str">
            <v>x</v>
          </cell>
          <cell r="G136" t="str">
            <v>Ty neo 18x2400</v>
          </cell>
          <cell r="H136" t="str">
            <v>cái</v>
          </cell>
          <cell r="I136">
            <v>2</v>
          </cell>
          <cell r="J136">
            <v>2</v>
          </cell>
          <cell r="K136">
            <v>0</v>
          </cell>
        </row>
        <row r="137">
          <cell r="B137" t="str">
            <v>NXB</v>
          </cell>
          <cell r="C137" t="str">
            <v>NX</v>
          </cell>
          <cell r="D137">
            <v>1</v>
          </cell>
          <cell r="E137" t="str">
            <v>x</v>
          </cell>
          <cell r="G137" t="str">
            <v>Neo xòe 8 hướng (dày 3,2mm)</v>
          </cell>
          <cell r="H137" t="str">
            <v>cái</v>
          </cell>
          <cell r="I137">
            <v>2</v>
          </cell>
          <cell r="J137">
            <v>2</v>
          </cell>
          <cell r="K137">
            <v>0</v>
          </cell>
        </row>
        <row r="138">
          <cell r="B138" t="str">
            <v>MDD3B</v>
          </cell>
          <cell r="C138" t="str">
            <v>MDD3</v>
          </cell>
          <cell r="D138">
            <v>0.4</v>
          </cell>
          <cell r="E138" t="str">
            <v>x</v>
          </cell>
          <cell r="G138" t="str">
            <v>Đào hố móng đất cấp 3 sâu &gt;1m</v>
          </cell>
          <cell r="H138" t="str">
            <v>bộ</v>
          </cell>
          <cell r="I138">
            <v>2</v>
          </cell>
          <cell r="J138">
            <v>2</v>
          </cell>
          <cell r="K138">
            <v>0</v>
          </cell>
        </row>
        <row r="139">
          <cell r="B139" t="str">
            <v>MDAP3B</v>
          </cell>
          <cell r="C139" t="str">
            <v>MDAP3</v>
          </cell>
          <cell r="D139">
            <v>0.4</v>
          </cell>
          <cell r="E139" t="str">
            <v>x</v>
          </cell>
          <cell r="G139" t="str">
            <v>Đắp đất hố móng cột , độ chặt k=0,9</v>
          </cell>
          <cell r="H139" t="str">
            <v>bộ</v>
          </cell>
          <cell r="I139">
            <v>2</v>
          </cell>
          <cell r="J139">
            <v>2</v>
          </cell>
          <cell r="K139">
            <v>0</v>
          </cell>
        </row>
        <row r="140">
          <cell r="B140" t="str">
            <v>0x</v>
          </cell>
          <cell r="C140">
            <v>0</v>
          </cell>
          <cell r="E140" t="str">
            <v>x</v>
          </cell>
          <cell r="F140" t="str">
            <v>IV</v>
          </cell>
          <cell r="G140" t="str">
            <v>Phần dây, sứ và phụ kiện</v>
          </cell>
          <cell r="I140">
            <v>0</v>
          </cell>
          <cell r="J140">
            <v>0</v>
          </cell>
        </row>
        <row r="141">
          <cell r="B141" t="str">
            <v>DDTT3P1m-mx</v>
          </cell>
          <cell r="C141" t="str">
            <v>DDTT3P1m-m</v>
          </cell>
          <cell r="D141">
            <v>1</v>
          </cell>
          <cell r="E141" t="str">
            <v>x</v>
          </cell>
          <cell r="F141" t="str">
            <v>b</v>
          </cell>
          <cell r="G141" t="str">
            <v>Phân trung thế 3 pha XD mới 1 mạch</v>
          </cell>
        </row>
        <row r="142">
          <cell r="B142" t="str">
            <v>AC120A</v>
          </cell>
          <cell r="C142" t="str">
            <v>AC120</v>
          </cell>
          <cell r="D142">
            <v>0.47099999999999997</v>
          </cell>
          <cell r="E142" t="str">
            <v>x</v>
          </cell>
          <cell r="F142">
            <v>1</v>
          </cell>
          <cell r="G142" t="str">
            <v>Cáp nhôm lõi thép AC-120/19 (0,471kg/m)</v>
          </cell>
          <cell r="H142" t="str">
            <v>kg</v>
          </cell>
          <cell r="I142">
            <v>3044.9</v>
          </cell>
          <cell r="J142">
            <v>3044.9</v>
          </cell>
          <cell r="K142">
            <v>0</v>
          </cell>
          <cell r="L142">
            <v>0</v>
          </cell>
          <cell r="M142" t="str">
            <v>A cấp</v>
          </cell>
        </row>
        <row r="143">
          <cell r="B143" t="str">
            <v>XLPE185AA</v>
          </cell>
          <cell r="C143" t="str">
            <v>XLPE185A</v>
          </cell>
          <cell r="D143">
            <v>1</v>
          </cell>
          <cell r="E143" t="str">
            <v>x</v>
          </cell>
          <cell r="F143">
            <v>2</v>
          </cell>
          <cell r="G143" t="str">
            <v>Cáp nhôm lõi thép bọc 24KV AC/XLPE/PVC185 mm2</v>
          </cell>
          <cell r="H143" t="str">
            <v>mét</v>
          </cell>
          <cell r="I143">
            <v>19394</v>
          </cell>
          <cell r="J143">
            <v>19394</v>
          </cell>
          <cell r="K143">
            <v>0</v>
          </cell>
          <cell r="L143">
            <v>0</v>
          </cell>
          <cell r="M143" t="str">
            <v>A cấp</v>
          </cell>
        </row>
        <row r="144">
          <cell r="B144" t="str">
            <v>ACX50A</v>
          </cell>
          <cell r="C144" t="str">
            <v>ACX50</v>
          </cell>
          <cell r="D144">
            <v>1</v>
          </cell>
          <cell r="E144" t="str">
            <v>x</v>
          </cell>
          <cell r="F144">
            <v>3</v>
          </cell>
          <cell r="G144" t="str">
            <v>Cáp nhôm lõi thép bọc 24KV AC/XLPE50 mm2</v>
          </cell>
          <cell r="H144" t="str">
            <v>mét</v>
          </cell>
          <cell r="I144">
            <v>162</v>
          </cell>
          <cell r="J144">
            <v>116</v>
          </cell>
          <cell r="K144">
            <v>0</v>
          </cell>
          <cell r="L144">
            <v>46</v>
          </cell>
          <cell r="M144" t="str">
            <v>A cấp</v>
          </cell>
        </row>
        <row r="145">
          <cell r="B145" t="str">
            <v>XLPE150A</v>
          </cell>
          <cell r="C145" t="str">
            <v>XLPE150</v>
          </cell>
          <cell r="D145">
            <v>1</v>
          </cell>
          <cell r="E145" t="str">
            <v>x</v>
          </cell>
          <cell r="F145">
            <v>4</v>
          </cell>
          <cell r="G145" t="str">
            <v>Cáp 24KV C/XLPE/PVC 150mm2</v>
          </cell>
          <cell r="H145" t="str">
            <v>mét</v>
          </cell>
          <cell r="I145">
            <v>24</v>
          </cell>
          <cell r="J145">
            <v>24</v>
          </cell>
          <cell r="K145">
            <v>0</v>
          </cell>
          <cell r="L145">
            <v>0</v>
          </cell>
          <cell r="M145" t="str">
            <v>A cấp</v>
          </cell>
        </row>
        <row r="146">
          <cell r="B146" t="str">
            <v>XLPE25A</v>
          </cell>
          <cell r="C146" t="str">
            <v>XLPE25</v>
          </cell>
          <cell r="D146">
            <v>1</v>
          </cell>
          <cell r="E146" t="str">
            <v>x</v>
          </cell>
          <cell r="F146">
            <v>5</v>
          </cell>
          <cell r="G146" t="str">
            <v>Cáp 24KV C/XLPE/PVC 25mm2 đấu nối đầu nhánh+TBA</v>
          </cell>
          <cell r="H146" t="str">
            <v>mét</v>
          </cell>
          <cell r="I146">
            <v>59</v>
          </cell>
          <cell r="J146">
            <v>59</v>
          </cell>
          <cell r="K146">
            <v>0</v>
          </cell>
          <cell r="L146">
            <v>0</v>
          </cell>
          <cell r="M146" t="str">
            <v>A cấp</v>
          </cell>
        </row>
        <row r="147">
          <cell r="B147" t="str">
            <v>Đth-Ux</v>
          </cell>
          <cell r="C147" t="str">
            <v>Đth-U</v>
          </cell>
          <cell r="D147">
            <v>1</v>
          </cell>
          <cell r="E147" t="str">
            <v>x</v>
          </cell>
          <cell r="F147">
            <v>6</v>
          </cell>
          <cell r="G147" t="str">
            <v>Bộ Uclevis đỡ dây trung hòa: Đth-U</v>
          </cell>
          <cell r="H147" t="str">
            <v>bộ</v>
          </cell>
          <cell r="I147">
            <v>163</v>
          </cell>
          <cell r="J147">
            <v>160</v>
          </cell>
          <cell r="K147">
            <v>0</v>
          </cell>
          <cell r="L147">
            <v>3</v>
          </cell>
        </row>
        <row r="148">
          <cell r="B148" t="str">
            <v>R1B</v>
          </cell>
          <cell r="C148" t="str">
            <v>R1</v>
          </cell>
          <cell r="D148">
            <v>1</v>
          </cell>
          <cell r="E148" t="str">
            <v>x</v>
          </cell>
          <cell r="G148" t="str">
            <v>Uclevis</v>
          </cell>
          <cell r="H148" t="str">
            <v>bộ</v>
          </cell>
          <cell r="I148">
            <v>163</v>
          </cell>
          <cell r="J148">
            <v>160</v>
          </cell>
          <cell r="K148">
            <v>0</v>
          </cell>
          <cell r="L148">
            <v>3</v>
          </cell>
        </row>
        <row r="149">
          <cell r="B149" t="str">
            <v>socA</v>
          </cell>
          <cell r="C149" t="str">
            <v>soc</v>
          </cell>
          <cell r="D149">
            <v>1</v>
          </cell>
          <cell r="E149" t="str">
            <v>x</v>
          </cell>
          <cell r="G149" t="str">
            <v xml:space="preserve">Sứ ống chỉ </v>
          </cell>
          <cell r="H149" t="str">
            <v>cái</v>
          </cell>
          <cell r="I149">
            <v>163</v>
          </cell>
          <cell r="J149">
            <v>160</v>
          </cell>
          <cell r="K149">
            <v>0</v>
          </cell>
          <cell r="L149">
            <v>3</v>
          </cell>
          <cell r="M149" t="str">
            <v>A cấp</v>
          </cell>
        </row>
        <row r="150">
          <cell r="B150" t="str">
            <v>B16300B</v>
          </cell>
          <cell r="C150" t="str">
            <v>B16300</v>
          </cell>
          <cell r="D150">
            <v>1</v>
          </cell>
          <cell r="E150" t="str">
            <v>x</v>
          </cell>
          <cell r="G150" t="str">
            <v>Boulon 16x300+ 2 long đền vuông D18-50x50x3/Zn</v>
          </cell>
          <cell r="H150" t="str">
            <v>bộ</v>
          </cell>
          <cell r="I150">
            <v>163</v>
          </cell>
          <cell r="J150">
            <v>160</v>
          </cell>
          <cell r="K150">
            <v>0</v>
          </cell>
          <cell r="L150">
            <v>3</v>
          </cell>
        </row>
        <row r="151">
          <cell r="C151" t="str">
            <v>Nth-T</v>
          </cell>
          <cell r="D151">
            <v>1</v>
          </cell>
          <cell r="E151" t="str">
            <v>x</v>
          </cell>
          <cell r="F151">
            <v>7</v>
          </cell>
          <cell r="G151" t="str">
            <v>Bộ khóa néo dây trung hòa vào trụ: Nth-T</v>
          </cell>
          <cell r="H151" t="str">
            <v>bộ</v>
          </cell>
          <cell r="I151">
            <v>29</v>
          </cell>
          <cell r="J151">
            <v>34</v>
          </cell>
          <cell r="K151">
            <v>5</v>
          </cell>
          <cell r="L151">
            <v>0</v>
          </cell>
          <cell r="M151" t="str">
            <v>Dự toán tính thiếu khi dừng dây nguội hạ thế thu hồi</v>
          </cell>
        </row>
        <row r="152">
          <cell r="B152" t="str">
            <v>KN120B</v>
          </cell>
          <cell r="C152" t="str">
            <v>KN120</v>
          </cell>
          <cell r="D152">
            <v>1</v>
          </cell>
          <cell r="E152" t="str">
            <v>x</v>
          </cell>
          <cell r="G152" t="str">
            <v>Khóa néo dây cỡ dây 120 (5U)</v>
          </cell>
          <cell r="H152" t="str">
            <v>cái</v>
          </cell>
          <cell r="I152">
            <v>29</v>
          </cell>
          <cell r="J152">
            <v>34</v>
          </cell>
          <cell r="K152">
            <v>5</v>
          </cell>
          <cell r="L152">
            <v>0</v>
          </cell>
        </row>
        <row r="153">
          <cell r="B153" t="str">
            <v>BM16300B</v>
          </cell>
          <cell r="C153" t="str">
            <v>BM16300</v>
          </cell>
          <cell r="D153">
            <v>1</v>
          </cell>
          <cell r="E153" t="str">
            <v>x</v>
          </cell>
          <cell r="G153" t="str">
            <v>Boulon mắt 16x300+ 1 long đền vuông D18-50x50x3/Zn</v>
          </cell>
          <cell r="H153" t="str">
            <v>bộ</v>
          </cell>
          <cell r="I153">
            <v>29</v>
          </cell>
          <cell r="J153">
            <v>34</v>
          </cell>
          <cell r="K153">
            <v>5</v>
          </cell>
          <cell r="L153">
            <v>0</v>
          </cell>
        </row>
        <row r="154">
          <cell r="C154" t="str">
            <v>SĐU</v>
          </cell>
          <cell r="D154">
            <v>1</v>
          </cell>
          <cell r="E154" t="str">
            <v>x</v>
          </cell>
          <cell r="F154">
            <v>8</v>
          </cell>
          <cell r="G154" t="str">
            <v>Bộ cách điện đứng+ty sứ : SĐU</v>
          </cell>
          <cell r="H154" t="str">
            <v>bộ</v>
          </cell>
          <cell r="I154">
            <v>591</v>
          </cell>
          <cell r="J154">
            <v>583</v>
          </cell>
          <cell r="K154">
            <v>0</v>
          </cell>
          <cell r="L154">
            <v>8</v>
          </cell>
          <cell r="M154" t="str">
            <v>Dự toán tính dư 04 bộ tại trụ 136A, 174A và thay đổi theo hình thức trụ</v>
          </cell>
        </row>
        <row r="155">
          <cell r="B155" t="str">
            <v>SDA</v>
          </cell>
          <cell r="C155" t="str">
            <v>SD</v>
          </cell>
          <cell r="D155">
            <v>1</v>
          </cell>
          <cell r="E155" t="str">
            <v>x</v>
          </cell>
          <cell r="G155" t="str">
            <v>Sứ đứng 24KV ĐR 540mm (bọc chì)</v>
          </cell>
          <cell r="H155" t="str">
            <v>cái</v>
          </cell>
          <cell r="I155">
            <v>591</v>
          </cell>
          <cell r="J155">
            <v>583</v>
          </cell>
          <cell r="K155">
            <v>0</v>
          </cell>
          <cell r="L155">
            <v>8</v>
          </cell>
          <cell r="M155" t="str">
            <v>A cấp</v>
          </cell>
        </row>
        <row r="156">
          <cell r="B156" t="str">
            <v>CSDA</v>
          </cell>
          <cell r="C156" t="str">
            <v>CSD</v>
          </cell>
          <cell r="D156">
            <v>1</v>
          </cell>
          <cell r="E156" t="str">
            <v>x</v>
          </cell>
          <cell r="G156" t="str">
            <v>Chân sứ đứng D20 bọc chì</v>
          </cell>
          <cell r="H156" t="str">
            <v>cái</v>
          </cell>
          <cell r="I156">
            <v>591</v>
          </cell>
          <cell r="J156">
            <v>583</v>
          </cell>
          <cell r="K156">
            <v>0</v>
          </cell>
          <cell r="L156">
            <v>8</v>
          </cell>
          <cell r="M156" t="str">
            <v>A cấp</v>
          </cell>
        </row>
        <row r="157">
          <cell r="B157" t="str">
            <v>CĐTply-Xx</v>
          </cell>
          <cell r="C157" t="str">
            <v>CĐTply-X</v>
          </cell>
          <cell r="D157">
            <v>1</v>
          </cell>
          <cell r="E157" t="str">
            <v>x</v>
          </cell>
          <cell r="F157">
            <v>9</v>
          </cell>
          <cell r="G157" t="str">
            <v>Chuỗi sứ treo Polymer 25kV lắp vào xà : CĐT ply-X</v>
          </cell>
          <cell r="H157" t="str">
            <v>chuỗi</v>
          </cell>
          <cell r="I157">
            <v>93</v>
          </cell>
          <cell r="J157">
            <v>87</v>
          </cell>
          <cell r="K157">
            <v>0</v>
          </cell>
          <cell r="L157">
            <v>6</v>
          </cell>
        </row>
        <row r="158">
          <cell r="B158" t="str">
            <v>StplyA</v>
          </cell>
          <cell r="C158" t="str">
            <v>Stply</v>
          </cell>
          <cell r="D158">
            <v>1</v>
          </cell>
          <cell r="E158" t="str">
            <v>x</v>
          </cell>
          <cell r="G158" t="str">
            <v xml:space="preserve">Sứ treo polymer 24kV - 70N </v>
          </cell>
          <cell r="H158" t="str">
            <v>cái</v>
          </cell>
          <cell r="I158">
            <v>93</v>
          </cell>
          <cell r="J158">
            <v>87</v>
          </cell>
          <cell r="K158">
            <v>0</v>
          </cell>
          <cell r="L158">
            <v>6</v>
          </cell>
          <cell r="M158" t="str">
            <v>A cấp</v>
          </cell>
        </row>
        <row r="159">
          <cell r="B159" t="str">
            <v>MTB</v>
          </cell>
          <cell r="C159" t="str">
            <v>MT</v>
          </cell>
          <cell r="D159">
            <v>2</v>
          </cell>
          <cell r="E159" t="str">
            <v>x</v>
          </cell>
          <cell r="G159" t="str">
            <v xml:space="preserve">Móc treo chữ U </v>
          </cell>
          <cell r="H159" t="str">
            <v>cái</v>
          </cell>
          <cell r="I159">
            <v>186</v>
          </cell>
          <cell r="J159">
            <v>174</v>
          </cell>
          <cell r="K159">
            <v>0</v>
          </cell>
          <cell r="L159">
            <v>12</v>
          </cell>
        </row>
        <row r="160">
          <cell r="B160" t="str">
            <v>GNIU 185B</v>
          </cell>
          <cell r="C160" t="str">
            <v>GNIU 185</v>
          </cell>
          <cell r="D160">
            <v>1</v>
          </cell>
          <cell r="E160" t="str">
            <v>x</v>
          </cell>
          <cell r="G160" t="str">
            <v>Giáp níu dừng dây bọc 185 + yếm móng U + Mắt nối yếm</v>
          </cell>
          <cell r="H160" t="str">
            <v>cái</v>
          </cell>
          <cell r="I160">
            <v>96</v>
          </cell>
          <cell r="J160">
            <v>96</v>
          </cell>
          <cell r="K160">
            <v>0</v>
          </cell>
          <cell r="L160">
            <v>0</v>
          </cell>
        </row>
        <row r="161">
          <cell r="B161" t="str">
            <v>GNIU50B</v>
          </cell>
          <cell r="C161" t="str">
            <v>GNIU50</v>
          </cell>
          <cell r="D161">
            <v>1</v>
          </cell>
          <cell r="E161" t="str">
            <v>x</v>
          </cell>
          <cell r="G161" t="str">
            <v>Giáp níu dừng dây bọc 50mm2 + yếm móng U + Mắt nối yếm</v>
          </cell>
          <cell r="H161" t="str">
            <v>cái</v>
          </cell>
          <cell r="I161">
            <v>19</v>
          </cell>
          <cell r="J161">
            <v>13</v>
          </cell>
          <cell r="K161">
            <v>0</v>
          </cell>
          <cell r="L161">
            <v>6</v>
          </cell>
        </row>
        <row r="162">
          <cell r="G162" t="str">
            <v>Phụ kiện đường dây</v>
          </cell>
        </row>
        <row r="163">
          <cell r="B163" t="str">
            <v>ke279B</v>
          </cell>
          <cell r="C163" t="str">
            <v>ke279</v>
          </cell>
          <cell r="D163">
            <v>1</v>
          </cell>
          <cell r="E163" t="str">
            <v>x</v>
          </cell>
          <cell r="F163">
            <v>10</v>
          </cell>
          <cell r="G163" t="str">
            <v>Kẹp ép WR 279</v>
          </cell>
          <cell r="H163" t="str">
            <v>cái</v>
          </cell>
          <cell r="I163">
            <v>10</v>
          </cell>
          <cell r="J163">
            <v>6</v>
          </cell>
          <cell r="K163">
            <v>0</v>
          </cell>
          <cell r="L163">
            <v>4</v>
          </cell>
        </row>
        <row r="164">
          <cell r="B164" t="str">
            <v>ke399B</v>
          </cell>
          <cell r="C164" t="str">
            <v>ke399</v>
          </cell>
          <cell r="D164">
            <v>1</v>
          </cell>
          <cell r="E164" t="str">
            <v>x</v>
          </cell>
          <cell r="F164">
            <v>11</v>
          </cell>
          <cell r="G164" t="str">
            <v>Kẹp ép WR 399</v>
          </cell>
          <cell r="H164" t="str">
            <v>cái</v>
          </cell>
          <cell r="I164">
            <v>4</v>
          </cell>
          <cell r="J164">
            <v>2</v>
          </cell>
          <cell r="K164">
            <v>0</v>
          </cell>
          <cell r="L164">
            <v>2</v>
          </cell>
        </row>
        <row r="165">
          <cell r="B165" t="str">
            <v>ke419B</v>
          </cell>
          <cell r="C165" t="str">
            <v>ke419</v>
          </cell>
          <cell r="D165">
            <v>1</v>
          </cell>
          <cell r="E165" t="str">
            <v>x</v>
          </cell>
          <cell r="F165">
            <v>12</v>
          </cell>
          <cell r="G165" t="str">
            <v>Kẹp ép WR 419</v>
          </cell>
          <cell r="H165" t="str">
            <v>cái</v>
          </cell>
          <cell r="I165">
            <v>70</v>
          </cell>
          <cell r="J165">
            <v>64</v>
          </cell>
          <cell r="K165">
            <v>0</v>
          </cell>
          <cell r="L165">
            <v>6</v>
          </cell>
        </row>
        <row r="166">
          <cell r="B166" t="str">
            <v>ke929B</v>
          </cell>
          <cell r="C166" t="str">
            <v>ke929</v>
          </cell>
          <cell r="D166">
            <v>1</v>
          </cell>
          <cell r="E166" t="str">
            <v>x</v>
          </cell>
          <cell r="F166">
            <v>13</v>
          </cell>
          <cell r="G166" t="str">
            <v>Kẹp ép WR 929</v>
          </cell>
          <cell r="H166" t="str">
            <v>cái</v>
          </cell>
          <cell r="I166">
            <v>100</v>
          </cell>
          <cell r="J166">
            <v>72</v>
          </cell>
          <cell r="K166">
            <v>0</v>
          </cell>
          <cell r="L166">
            <v>28</v>
          </cell>
        </row>
        <row r="167">
          <cell r="B167" t="str">
            <v>B16300B</v>
          </cell>
          <cell r="C167" t="str">
            <v>B16300</v>
          </cell>
          <cell r="D167">
            <v>1</v>
          </cell>
          <cell r="E167" t="str">
            <v>x</v>
          </cell>
          <cell r="F167">
            <v>14</v>
          </cell>
          <cell r="G167" t="str">
            <v>Boulon 16x300+ 2 long đền vuông D18-50x50x3/Zn</v>
          </cell>
          <cell r="H167" t="str">
            <v>bộ</v>
          </cell>
          <cell r="I167">
            <v>42</v>
          </cell>
          <cell r="J167">
            <v>42</v>
          </cell>
          <cell r="K167">
            <v>0</v>
          </cell>
          <cell r="L167">
            <v>0</v>
          </cell>
        </row>
        <row r="168">
          <cell r="B168" t="str">
            <v>GIP95-35B</v>
          </cell>
          <cell r="C168" t="str">
            <v>GIP95-35</v>
          </cell>
          <cell r="D168">
            <v>1</v>
          </cell>
          <cell r="E168" t="str">
            <v>x</v>
          </cell>
          <cell r="F168">
            <v>15</v>
          </cell>
          <cell r="G168" t="str">
            <v>Ghíp nối 2 boulon IPC 95-35</v>
          </cell>
          <cell r="H168" t="str">
            <v>cái</v>
          </cell>
          <cell r="I168">
            <v>353</v>
          </cell>
          <cell r="J168">
            <v>318</v>
          </cell>
          <cell r="K168">
            <v>0</v>
          </cell>
          <cell r="L168">
            <v>35</v>
          </cell>
        </row>
        <row r="169">
          <cell r="B169" t="str">
            <v>Duplex 216A</v>
          </cell>
          <cell r="C169" t="str">
            <v>Duplex 216</v>
          </cell>
          <cell r="D169">
            <v>1</v>
          </cell>
          <cell r="E169" t="str">
            <v>x</v>
          </cell>
          <cell r="F169">
            <v>16</v>
          </cell>
          <cell r="G169" t="str">
            <v>Cáp Duplex Al 2x16</v>
          </cell>
          <cell r="H169" t="str">
            <v>m</v>
          </cell>
          <cell r="I169">
            <v>174</v>
          </cell>
          <cell r="J169">
            <v>174</v>
          </cell>
          <cell r="K169">
            <v>0</v>
          </cell>
          <cell r="L169">
            <v>0</v>
          </cell>
          <cell r="M169" t="str">
            <v>A cấp</v>
          </cell>
        </row>
        <row r="170">
          <cell r="B170" t="str">
            <v>BMoc16300B</v>
          </cell>
          <cell r="C170" t="str">
            <v>BMoc16300</v>
          </cell>
          <cell r="D170">
            <v>1</v>
          </cell>
          <cell r="E170" t="str">
            <v>x</v>
          </cell>
          <cell r="F170">
            <v>17</v>
          </cell>
          <cell r="G170" t="str">
            <v>Boulon móc 16x300+ 1 long đền tròn D18-50x50x3/Zn</v>
          </cell>
          <cell r="H170" t="str">
            <v>bộ</v>
          </cell>
          <cell r="I170">
            <v>42</v>
          </cell>
          <cell r="J170">
            <v>41</v>
          </cell>
          <cell r="K170">
            <v>0</v>
          </cell>
          <cell r="L170">
            <v>1</v>
          </cell>
        </row>
        <row r="171">
          <cell r="B171" t="str">
            <v>OCNB</v>
          </cell>
          <cell r="C171" t="str">
            <v>OCN</v>
          </cell>
          <cell r="D171">
            <v>1</v>
          </cell>
          <cell r="E171" t="str">
            <v>x</v>
          </cell>
          <cell r="F171">
            <v>18</v>
          </cell>
          <cell r="G171" t="str">
            <v>Ong co nhiệt cách điện 24kV D60</v>
          </cell>
          <cell r="H171" t="str">
            <v>m</v>
          </cell>
          <cell r="I171">
            <v>15</v>
          </cell>
          <cell r="J171">
            <v>14.5</v>
          </cell>
          <cell r="K171">
            <v>0</v>
          </cell>
          <cell r="L171">
            <v>0.5</v>
          </cell>
        </row>
        <row r="172">
          <cell r="B172" t="str">
            <v>COS150B</v>
          </cell>
          <cell r="C172" t="str">
            <v>COS150</v>
          </cell>
          <cell r="D172">
            <v>1</v>
          </cell>
          <cell r="E172" t="str">
            <v>x</v>
          </cell>
          <cell r="F172">
            <v>19</v>
          </cell>
          <cell r="G172" t="str">
            <v>Đầu cosse ép Cu 150mm2 2 bulon+ chụp đầu coss</v>
          </cell>
          <cell r="H172" t="str">
            <v>cái</v>
          </cell>
          <cell r="I172">
            <v>15</v>
          </cell>
          <cell r="J172">
            <v>14</v>
          </cell>
          <cell r="K172">
            <v>0</v>
          </cell>
          <cell r="L172">
            <v>1</v>
          </cell>
        </row>
        <row r="173">
          <cell r="B173" t="str">
            <v>KQ4/0B</v>
          </cell>
          <cell r="C173" t="str">
            <v>KQ4/0</v>
          </cell>
          <cell r="D173">
            <v>1</v>
          </cell>
          <cell r="E173" t="str">
            <v>x</v>
          </cell>
          <cell r="F173">
            <v>20</v>
          </cell>
          <cell r="G173" t="str">
            <v>Kẹp quai 4/0 đấu nóng</v>
          </cell>
          <cell r="H173" t="str">
            <v>cái</v>
          </cell>
          <cell r="I173">
            <v>56</v>
          </cell>
          <cell r="J173">
            <v>56</v>
          </cell>
          <cell r="K173">
            <v>0</v>
          </cell>
          <cell r="L173">
            <v>0</v>
          </cell>
        </row>
        <row r="174">
          <cell r="B174" t="str">
            <v>KH4/0B</v>
          </cell>
          <cell r="C174" t="str">
            <v>KH4/0</v>
          </cell>
          <cell r="D174">
            <v>1</v>
          </cell>
          <cell r="E174" t="str">
            <v>x</v>
          </cell>
          <cell r="F174">
            <v>21</v>
          </cell>
          <cell r="G174" t="str">
            <v>Kẹp hotline 4/0</v>
          </cell>
          <cell r="H174" t="str">
            <v>cái</v>
          </cell>
          <cell r="I174">
            <v>47</v>
          </cell>
          <cell r="J174">
            <v>41</v>
          </cell>
          <cell r="K174">
            <v>0</v>
          </cell>
          <cell r="L174">
            <v>6</v>
          </cell>
        </row>
        <row r="175">
          <cell r="B175" t="str">
            <v>ON50B</v>
          </cell>
          <cell r="C175" t="str">
            <v>ON50</v>
          </cell>
          <cell r="D175">
            <v>1</v>
          </cell>
          <cell r="E175" t="str">
            <v>x</v>
          </cell>
          <cell r="F175">
            <v>22</v>
          </cell>
          <cell r="G175" t="str">
            <v>Ống nối dây cỡ 50mm2</v>
          </cell>
          <cell r="H175" t="str">
            <v>cái</v>
          </cell>
          <cell r="I175">
            <v>12</v>
          </cell>
          <cell r="J175">
            <v>12</v>
          </cell>
          <cell r="K175">
            <v>0</v>
          </cell>
          <cell r="L175">
            <v>0</v>
          </cell>
        </row>
        <row r="176">
          <cell r="B176" t="str">
            <v>ON120B</v>
          </cell>
          <cell r="C176" t="str">
            <v>ON120</v>
          </cell>
          <cell r="D176">
            <v>1</v>
          </cell>
          <cell r="E176" t="str">
            <v>x</v>
          </cell>
          <cell r="F176">
            <v>23</v>
          </cell>
          <cell r="G176" t="str">
            <v>Ống nối dây cỡ 120mm2</v>
          </cell>
          <cell r="H176" t="str">
            <v>cái</v>
          </cell>
          <cell r="I176">
            <v>5</v>
          </cell>
          <cell r="J176">
            <v>5</v>
          </cell>
          <cell r="K176">
            <v>0</v>
          </cell>
          <cell r="L176">
            <v>0</v>
          </cell>
        </row>
        <row r="177">
          <cell r="B177" t="str">
            <v>ON185B</v>
          </cell>
          <cell r="C177" t="str">
            <v>ON185</v>
          </cell>
          <cell r="D177">
            <v>1</v>
          </cell>
          <cell r="E177" t="str">
            <v>x</v>
          </cell>
          <cell r="F177">
            <v>24</v>
          </cell>
          <cell r="G177" t="str">
            <v>Ống nối dây cỡ 185mm2</v>
          </cell>
          <cell r="H177" t="str">
            <v>cái</v>
          </cell>
          <cell r="I177">
            <v>16</v>
          </cell>
          <cell r="J177">
            <v>16</v>
          </cell>
          <cell r="K177">
            <v>0</v>
          </cell>
          <cell r="L177">
            <v>0</v>
          </cell>
        </row>
        <row r="178">
          <cell r="B178" t="str">
            <v>CCDQUB</v>
          </cell>
          <cell r="C178" t="str">
            <v>CCDQU</v>
          </cell>
          <cell r="D178">
            <v>1</v>
          </cell>
          <cell r="E178" t="str">
            <v>x</v>
          </cell>
          <cell r="F178">
            <v>25</v>
          </cell>
          <cell r="G178" t="str">
            <v>Chụp kẹp Uquai</v>
          </cell>
          <cell r="H178" t="str">
            <v>bộ</v>
          </cell>
          <cell r="I178">
            <v>56</v>
          </cell>
          <cell r="J178">
            <v>56</v>
          </cell>
          <cell r="K178">
            <v>0</v>
          </cell>
          <cell r="L178">
            <v>0</v>
          </cell>
        </row>
        <row r="179">
          <cell r="B179" t="str">
            <v>KDINB</v>
          </cell>
          <cell r="C179" t="str">
            <v>KDIN</v>
          </cell>
          <cell r="D179">
            <v>1</v>
          </cell>
          <cell r="E179" t="str">
            <v>x</v>
          </cell>
          <cell r="F179">
            <v>26</v>
          </cell>
          <cell r="G179" t="str">
            <v>Dây đai + khóa đai Inoc</v>
          </cell>
          <cell r="H179" t="str">
            <v>Bộ</v>
          </cell>
          <cell r="I179">
            <v>74</v>
          </cell>
          <cell r="J179">
            <v>74</v>
          </cell>
          <cell r="K179">
            <v>0</v>
          </cell>
          <cell r="L179">
            <v>0</v>
          </cell>
        </row>
        <row r="180">
          <cell r="B180" t="str">
            <v>DbsttfB</v>
          </cell>
          <cell r="C180" t="str">
            <v>Dbsttf</v>
          </cell>
          <cell r="D180">
            <v>1</v>
          </cell>
          <cell r="E180" t="str">
            <v>x</v>
          </cell>
          <cell r="F180">
            <v>27</v>
          </cell>
          <cell r="G180" t="str">
            <v>Dây buộc đầu sứ TTF (185-240mm2)</v>
          </cell>
          <cell r="H180" t="str">
            <v>cái</v>
          </cell>
          <cell r="I180">
            <v>543</v>
          </cell>
          <cell r="J180">
            <v>535</v>
          </cell>
          <cell r="K180">
            <v>0</v>
          </cell>
          <cell r="L180">
            <v>8</v>
          </cell>
        </row>
        <row r="181">
          <cell r="B181" t="str">
            <v>DbsssfB</v>
          </cell>
          <cell r="C181" t="str">
            <v>Dbsssf</v>
          </cell>
          <cell r="D181">
            <v>1</v>
          </cell>
          <cell r="E181" t="str">
            <v>x</v>
          </cell>
          <cell r="F181">
            <v>28</v>
          </cell>
          <cell r="G181" t="str">
            <v>Dây buộc cổ sứ SSF (185-240mm2)</v>
          </cell>
          <cell r="H181" t="str">
            <v>cái</v>
          </cell>
          <cell r="I181">
            <v>48</v>
          </cell>
          <cell r="J181">
            <v>48</v>
          </cell>
          <cell r="K181">
            <v>0</v>
          </cell>
          <cell r="L181">
            <v>0</v>
          </cell>
        </row>
        <row r="182">
          <cell r="B182" t="str">
            <v>DAYAB</v>
          </cell>
          <cell r="C182" t="str">
            <v>DAYA</v>
          </cell>
          <cell r="D182">
            <v>1</v>
          </cell>
          <cell r="E182" t="str">
            <v>x</v>
          </cell>
          <cell r="F182">
            <v>29</v>
          </cell>
          <cell r="G182" t="str">
            <v>Dây nhôm A70 buột sứ</v>
          </cell>
          <cell r="H182" t="str">
            <v>kg</v>
          </cell>
          <cell r="I182">
            <v>4.5999999999999996</v>
          </cell>
          <cell r="J182">
            <v>4.5999999999999996</v>
          </cell>
          <cell r="K182">
            <v>0</v>
          </cell>
          <cell r="L182">
            <v>0</v>
          </cell>
        </row>
        <row r="183">
          <cell r="B183" t="str">
            <v>bnhB</v>
          </cell>
          <cell r="C183" t="str">
            <v>bnh</v>
          </cell>
          <cell r="D183">
            <v>1</v>
          </cell>
          <cell r="E183" t="str">
            <v>x</v>
          </cell>
          <cell r="F183">
            <v>30</v>
          </cell>
          <cell r="G183" t="str">
            <v>Sơn số trụ - Bảng nguy hiểm (sơn + chổi) (sơn lại trụ hiện hữu toàn tuyến)</v>
          </cell>
          <cell r="H183" t="str">
            <v>kg</v>
          </cell>
          <cell r="I183">
            <v>24</v>
          </cell>
          <cell r="J183">
            <v>24</v>
          </cell>
          <cell r="K183">
            <v>0</v>
          </cell>
          <cell r="L183">
            <v>0</v>
          </cell>
        </row>
        <row r="184">
          <cell r="B184" t="str">
            <v>KDA50BB</v>
          </cell>
          <cell r="C184" t="str">
            <v>KDA50B</v>
          </cell>
          <cell r="D184">
            <v>1</v>
          </cell>
          <cell r="E184" t="str">
            <v>x</v>
          </cell>
          <cell r="F184">
            <v>31</v>
          </cell>
          <cell r="G184" t="str">
            <v>Kéo dây nhôm bọc 50mm2</v>
          </cell>
          <cell r="H184" t="str">
            <v>km</v>
          </cell>
          <cell r="I184">
            <v>0.159</v>
          </cell>
          <cell r="J184">
            <v>0.11600000000000001</v>
          </cell>
          <cell r="K184">
            <v>0</v>
          </cell>
          <cell r="L184">
            <v>4.2999999999999997E-2</v>
          </cell>
        </row>
        <row r="185">
          <cell r="B185" t="str">
            <v>KDAC120B</v>
          </cell>
          <cell r="C185" t="str">
            <v>KDAC120</v>
          </cell>
          <cell r="D185">
            <v>1</v>
          </cell>
          <cell r="E185" t="str">
            <v>x</v>
          </cell>
          <cell r="F185">
            <v>32</v>
          </cell>
          <cell r="G185" t="str">
            <v>Kéo dây nhôm lõi thép cỡ dây 120mm2</v>
          </cell>
          <cell r="H185" t="str">
            <v>km</v>
          </cell>
          <cell r="I185">
            <v>6.3380000000000001</v>
          </cell>
          <cell r="J185">
            <v>6.4648000000000003</v>
          </cell>
          <cell r="K185">
            <v>0.126799999999998</v>
          </cell>
          <cell r="L185">
            <v>0</v>
          </cell>
        </row>
        <row r="186">
          <cell r="B186" t="str">
            <v>KDA185BB</v>
          </cell>
          <cell r="C186" t="str">
            <v>KDA185B</v>
          </cell>
          <cell r="D186">
            <v>1</v>
          </cell>
          <cell r="E186" t="str">
            <v>x</v>
          </cell>
          <cell r="F186">
            <v>33</v>
          </cell>
          <cell r="G186" t="str">
            <v>Kéo dây nhôm bọc 185mm2</v>
          </cell>
          <cell r="H186" t="str">
            <v>km</v>
          </cell>
          <cell r="I186">
            <v>19.013999999999999</v>
          </cell>
          <cell r="J186">
            <v>19.394400000000001</v>
          </cell>
          <cell r="K186">
            <v>0.38039999999999502</v>
          </cell>
          <cell r="L186">
            <v>0</v>
          </cell>
        </row>
        <row r="187">
          <cell r="B187" t="str">
            <v>LSDDB</v>
          </cell>
          <cell r="C187" t="str">
            <v>LSDD</v>
          </cell>
          <cell r="D187">
            <v>1</v>
          </cell>
          <cell r="E187" t="str">
            <v>x</v>
          </cell>
          <cell r="F187">
            <v>34</v>
          </cell>
          <cell r="G187" t="str">
            <v>Lắp sứ đứng 24KV + ty</v>
          </cell>
          <cell r="H187" t="str">
            <v>bộ</v>
          </cell>
          <cell r="I187">
            <v>591</v>
          </cell>
          <cell r="J187">
            <v>583</v>
          </cell>
          <cell r="K187">
            <v>0</v>
          </cell>
          <cell r="L187">
            <v>8</v>
          </cell>
        </row>
        <row r="188">
          <cell r="B188" t="str">
            <v>LCHSNplyB</v>
          </cell>
          <cell r="C188" t="str">
            <v>LCHSNply</v>
          </cell>
          <cell r="D188">
            <v>1</v>
          </cell>
          <cell r="E188" t="str">
            <v>x</v>
          </cell>
          <cell r="F188">
            <v>35</v>
          </cell>
          <cell r="G188" t="str">
            <v>Lắp chuỗi sứ néo Polymer</v>
          </cell>
          <cell r="H188" t="str">
            <v>chuỗi</v>
          </cell>
          <cell r="I188">
            <v>93</v>
          </cell>
          <cell r="J188">
            <v>87</v>
          </cell>
          <cell r="K188">
            <v>0</v>
          </cell>
          <cell r="L188">
            <v>6</v>
          </cell>
        </row>
        <row r="189">
          <cell r="B189" t="str">
            <v>LSOCB</v>
          </cell>
          <cell r="C189" t="str">
            <v>LSOC</v>
          </cell>
          <cell r="D189">
            <v>1</v>
          </cell>
          <cell r="E189" t="str">
            <v>x</v>
          </cell>
          <cell r="F189">
            <v>36</v>
          </cell>
          <cell r="G189" t="str">
            <v>Lắp đặt sứ hạ thế, loại 1 sứ</v>
          </cell>
          <cell r="H189" t="str">
            <v>bộ</v>
          </cell>
          <cell r="I189">
            <v>163</v>
          </cell>
          <cell r="J189">
            <v>160</v>
          </cell>
          <cell r="K189">
            <v>0</v>
          </cell>
          <cell r="L189">
            <v>3</v>
          </cell>
        </row>
        <row r="190">
          <cell r="B190" t="str">
            <v>TBDD3p1mA</v>
          </cell>
          <cell r="C190" t="str">
            <v>TBDD3p1m</v>
          </cell>
          <cell r="E190" t="str">
            <v>x</v>
          </cell>
          <cell r="F190" t="str">
            <v>VII</v>
          </cell>
          <cell r="G190" t="str">
            <v>Phần thiết bị đường dây 3 pha XDM 1 mạch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</row>
        <row r="191">
          <cell r="B191" t="str">
            <v>LTD6A</v>
          </cell>
          <cell r="C191" t="str">
            <v>LTD6</v>
          </cell>
          <cell r="D191">
            <v>1</v>
          </cell>
          <cell r="E191" t="str">
            <v>x</v>
          </cell>
          <cell r="F191">
            <v>1</v>
          </cell>
          <cell r="G191" t="str">
            <v>LTD 1P 24KV - 600A</v>
          </cell>
          <cell r="H191" t="str">
            <v>cái</v>
          </cell>
          <cell r="I191">
            <v>3</v>
          </cell>
          <cell r="J191">
            <v>3</v>
          </cell>
          <cell r="K191">
            <v>0</v>
          </cell>
          <cell r="L191">
            <v>0</v>
          </cell>
          <cell r="M191" t="str">
            <v>A cấp</v>
          </cell>
        </row>
        <row r="192">
          <cell r="E192" t="str">
            <v>x</v>
          </cell>
          <cell r="F192" t="str">
            <v>VIII</v>
          </cell>
          <cell r="G192" t="str">
            <v>Phần tháo thu hồi và sử dụng lại</v>
          </cell>
          <cell r="H192" t="str">
            <v>T. Bộ</v>
          </cell>
          <cell r="K192">
            <v>0</v>
          </cell>
          <cell r="L192">
            <v>0</v>
          </cell>
        </row>
        <row r="193">
          <cell r="C193" t="str">
            <v>Tháo sứ đứng</v>
          </cell>
          <cell r="E193" t="str">
            <v>x</v>
          </cell>
          <cell r="F193">
            <v>1</v>
          </cell>
          <cell r="G193" t="str">
            <v>Tháo sứ đứng + ty</v>
          </cell>
          <cell r="H193" t="str">
            <v>sứ</v>
          </cell>
          <cell r="I193">
            <v>190</v>
          </cell>
          <cell r="J193">
            <v>193</v>
          </cell>
          <cell r="K193">
            <v>3</v>
          </cell>
          <cell r="L193">
            <v>0</v>
          </cell>
        </row>
        <row r="194">
          <cell r="C194" t="str">
            <v>Tháo sứ đỉnh</v>
          </cell>
          <cell r="E194" t="str">
            <v>x</v>
          </cell>
          <cell r="F194">
            <v>2</v>
          </cell>
          <cell r="G194" t="str">
            <v>Tháo sứ đứng + chân sứ đỉnh</v>
          </cell>
          <cell r="H194" t="str">
            <v>sứ</v>
          </cell>
          <cell r="I194">
            <v>93</v>
          </cell>
          <cell r="J194">
            <v>95</v>
          </cell>
          <cell r="K194">
            <v>2</v>
          </cell>
          <cell r="L194">
            <v>0</v>
          </cell>
        </row>
        <row r="195">
          <cell r="C195" t="str">
            <v>Tháo bộ đỡ trung hòa</v>
          </cell>
          <cell r="E195" t="str">
            <v>x</v>
          </cell>
          <cell r="F195">
            <v>3</v>
          </cell>
          <cell r="G195" t="str">
            <v>Tháo Rack 1 + sứ ống chỉ</v>
          </cell>
          <cell r="H195" t="str">
            <v>bộ</v>
          </cell>
          <cell r="I195">
            <v>87</v>
          </cell>
          <cell r="J195">
            <v>86</v>
          </cell>
          <cell r="K195">
            <v>0</v>
          </cell>
          <cell r="L195">
            <v>1</v>
          </cell>
        </row>
        <row r="196">
          <cell r="C196" t="str">
            <v>Tháo sứ treo thủy tinh</v>
          </cell>
          <cell r="E196" t="str">
            <v>x</v>
          </cell>
          <cell r="F196">
            <v>4</v>
          </cell>
          <cell r="G196" t="str">
            <v>Tháo sứ treo thủy tinh (2 bát)</v>
          </cell>
          <cell r="H196" t="str">
            <v>bộ</v>
          </cell>
          <cell r="I196">
            <v>30</v>
          </cell>
          <cell r="J196">
            <v>30</v>
          </cell>
          <cell r="K196">
            <v>0</v>
          </cell>
          <cell r="L196">
            <v>0</v>
          </cell>
        </row>
        <row r="197">
          <cell r="C197" t="str">
            <v>Tháo sứ treo Polymer</v>
          </cell>
          <cell r="E197" t="str">
            <v>x</v>
          </cell>
          <cell r="F197">
            <v>5</v>
          </cell>
          <cell r="G197" t="str">
            <v>Tháo chuỗi sứ treo Polymer</v>
          </cell>
          <cell r="H197" t="str">
            <v>bộ</v>
          </cell>
          <cell r="I197">
            <v>6</v>
          </cell>
          <cell r="J197">
            <v>6</v>
          </cell>
          <cell r="K197">
            <v>0</v>
          </cell>
          <cell r="L197">
            <v>0</v>
          </cell>
          <cell r="M197" t="str">
            <v>Lắp lại</v>
          </cell>
        </row>
        <row r="198">
          <cell r="C198" t="str">
            <v>Tháo R4 sứ</v>
          </cell>
          <cell r="E198" t="str">
            <v>x</v>
          </cell>
          <cell r="F198">
            <v>6</v>
          </cell>
          <cell r="G198" t="str">
            <v>Tháo Rack 4 + sứ ống chỉ</v>
          </cell>
          <cell r="H198" t="str">
            <v>bộ</v>
          </cell>
          <cell r="I198">
            <v>9</v>
          </cell>
          <cell r="J198">
            <v>9</v>
          </cell>
          <cell r="K198">
            <v>0</v>
          </cell>
          <cell r="L198">
            <v>0</v>
          </cell>
        </row>
        <row r="199">
          <cell r="C199" t="str">
            <v>Tháo R3 sứ</v>
          </cell>
          <cell r="E199" t="str">
            <v>x</v>
          </cell>
          <cell r="F199">
            <v>7</v>
          </cell>
          <cell r="G199" t="str">
            <v>Tháo Rack 3 + sứ ống chỉ</v>
          </cell>
          <cell r="H199" t="str">
            <v>bộ</v>
          </cell>
          <cell r="I199">
            <v>36</v>
          </cell>
          <cell r="J199">
            <v>34</v>
          </cell>
          <cell r="K199">
            <v>0</v>
          </cell>
          <cell r="L199">
            <v>2</v>
          </cell>
        </row>
        <row r="200">
          <cell r="C200" t="str">
            <v>Tháo hộp Domino</v>
          </cell>
          <cell r="E200" t="str">
            <v>x</v>
          </cell>
          <cell r="F200">
            <v>8</v>
          </cell>
          <cell r="G200" t="str">
            <v>Thaó hộp Domino</v>
          </cell>
          <cell r="H200" t="str">
            <v>cái</v>
          </cell>
          <cell r="I200">
            <v>81</v>
          </cell>
          <cell r="J200">
            <v>76</v>
          </cell>
          <cell r="K200">
            <v>0</v>
          </cell>
          <cell r="L200">
            <v>5</v>
          </cell>
        </row>
        <row r="201">
          <cell r="C201" t="str">
            <v>Tháo dây AC95</v>
          </cell>
          <cell r="E201" t="str">
            <v>x</v>
          </cell>
          <cell r="F201">
            <v>9</v>
          </cell>
          <cell r="G201" t="str">
            <v>Tháo hạ dây AC95</v>
          </cell>
          <cell r="H201" t="str">
            <v>km</v>
          </cell>
          <cell r="I201">
            <v>19.010000000000002</v>
          </cell>
          <cell r="J201">
            <v>0</v>
          </cell>
          <cell r="K201">
            <v>0</v>
          </cell>
          <cell r="L201">
            <v>19.010000000000002</v>
          </cell>
        </row>
        <row r="202">
          <cell r="C202" t="str">
            <v>Tháo dây AC70</v>
          </cell>
          <cell r="E202" t="str">
            <v>x</v>
          </cell>
          <cell r="F202">
            <v>10</v>
          </cell>
          <cell r="G202" t="str">
            <v>Tháo hạ dây AC70</v>
          </cell>
          <cell r="H202" t="str">
            <v>km</v>
          </cell>
          <cell r="I202">
            <v>3.15</v>
          </cell>
          <cell r="J202">
            <v>19.393999999999998</v>
          </cell>
          <cell r="K202">
            <v>16.244</v>
          </cell>
          <cell r="L202">
            <v>0</v>
          </cell>
        </row>
        <row r="203">
          <cell r="C203" t="str">
            <v>Tháo dây AC50</v>
          </cell>
          <cell r="E203" t="str">
            <v>x</v>
          </cell>
          <cell r="F203">
            <v>11</v>
          </cell>
          <cell r="G203" t="str">
            <v>Tháo hạ dây AC50</v>
          </cell>
          <cell r="H203" t="str">
            <v>km</v>
          </cell>
          <cell r="I203">
            <v>0.159</v>
          </cell>
          <cell r="J203">
            <v>4.9939999999999998</v>
          </cell>
          <cell r="K203">
            <v>4.835</v>
          </cell>
          <cell r="L203">
            <v>0</v>
          </cell>
        </row>
        <row r="204">
          <cell r="C204" t="str">
            <v>Số dây Dupplex trên trụ</v>
          </cell>
          <cell r="E204" t="str">
            <v>x</v>
          </cell>
          <cell r="F204">
            <v>12</v>
          </cell>
          <cell r="G204" t="str">
            <v>Tháo dây Branchment</v>
          </cell>
          <cell r="H204" t="str">
            <v>sợi</v>
          </cell>
          <cell r="I204">
            <v>347</v>
          </cell>
          <cell r="J204">
            <v>300</v>
          </cell>
          <cell r="K204">
            <v>0</v>
          </cell>
          <cell r="L204">
            <v>47</v>
          </cell>
        </row>
        <row r="205">
          <cell r="C205" t="str">
            <v>Tháo X-composite 0,8m</v>
          </cell>
          <cell r="E205" t="str">
            <v>x</v>
          </cell>
          <cell r="F205">
            <v>13</v>
          </cell>
          <cell r="G205" t="str">
            <v>Tháo bộ xà compoxit 0,8m</v>
          </cell>
          <cell r="H205" t="str">
            <v>bộ</v>
          </cell>
          <cell r="I205">
            <v>10</v>
          </cell>
          <cell r="J205">
            <v>10</v>
          </cell>
          <cell r="K205">
            <v>0</v>
          </cell>
          <cell r="L205">
            <v>0</v>
          </cell>
        </row>
        <row r="206">
          <cell r="C206" t="str">
            <v>Tháo X-1,66Đ</v>
          </cell>
          <cell r="E206" t="str">
            <v>x</v>
          </cell>
          <cell r="F206">
            <v>14</v>
          </cell>
          <cell r="G206" t="str">
            <v>Tháo xà đỡ X-16Đ</v>
          </cell>
          <cell r="H206" t="str">
            <v>bộ</v>
          </cell>
          <cell r="I206">
            <v>77</v>
          </cell>
          <cell r="J206">
            <v>74</v>
          </cell>
          <cell r="K206">
            <v>0</v>
          </cell>
          <cell r="L206">
            <v>3</v>
          </cell>
        </row>
        <row r="207">
          <cell r="C207" t="str">
            <v>Tháo X-1,66K</v>
          </cell>
          <cell r="E207" t="str">
            <v>x</v>
          </cell>
          <cell r="F207">
            <v>15</v>
          </cell>
          <cell r="G207" t="str">
            <v>Tháo xà kép X-16K</v>
          </cell>
          <cell r="H207" t="str">
            <v>bộ</v>
          </cell>
          <cell r="I207">
            <v>8</v>
          </cell>
          <cell r="J207">
            <v>9</v>
          </cell>
          <cell r="K207">
            <v>1</v>
          </cell>
          <cell r="L207">
            <v>0</v>
          </cell>
        </row>
        <row r="208">
          <cell r="C208" t="str">
            <v>Tháo X-2,2K</v>
          </cell>
          <cell r="E208" t="str">
            <v>x</v>
          </cell>
          <cell r="F208">
            <v>16</v>
          </cell>
          <cell r="G208" t="str">
            <v>Tháo xà X-2,2K</v>
          </cell>
          <cell r="H208" t="str">
            <v>bộ</v>
          </cell>
          <cell r="I208">
            <v>6</v>
          </cell>
          <cell r="J208">
            <v>7</v>
          </cell>
          <cell r="K208">
            <v>1</v>
          </cell>
          <cell r="L208">
            <v>0</v>
          </cell>
        </row>
        <row r="209">
          <cell r="C209" t="str">
            <v>Tháo bộ chằng xuống</v>
          </cell>
          <cell r="E209" t="str">
            <v>x</v>
          </cell>
          <cell r="F209">
            <v>17</v>
          </cell>
          <cell r="G209" t="str">
            <v>Tháo bộ chằng xuống</v>
          </cell>
          <cell r="H209" t="str">
            <v>bộ</v>
          </cell>
          <cell r="I209">
            <v>9</v>
          </cell>
          <cell r="J209">
            <v>9</v>
          </cell>
          <cell r="K209">
            <v>0</v>
          </cell>
          <cell r="L209">
            <v>0</v>
          </cell>
        </row>
        <row r="210">
          <cell r="C210" t="str">
            <v>Tháo bộ chằng lệch</v>
          </cell>
          <cell r="E210" t="str">
            <v>x</v>
          </cell>
          <cell r="F210">
            <v>18</v>
          </cell>
          <cell r="G210" t="str">
            <v>Tháo bộ chằng lệch</v>
          </cell>
          <cell r="H210" t="str">
            <v>bộ</v>
          </cell>
          <cell r="I210">
            <v>3</v>
          </cell>
          <cell r="J210">
            <v>3</v>
          </cell>
          <cell r="K210">
            <v>0</v>
          </cell>
          <cell r="L210">
            <v>0</v>
          </cell>
        </row>
        <row r="211">
          <cell r="C211" t="str">
            <v>Nhổ trụ 12m</v>
          </cell>
          <cell r="E211" t="str">
            <v>x</v>
          </cell>
          <cell r="F211">
            <v>19</v>
          </cell>
          <cell r="G211" t="str">
            <v>Nhổ trụ  BTLT 12m</v>
          </cell>
          <cell r="H211" t="str">
            <v>trụ</v>
          </cell>
          <cell r="I211">
            <v>20</v>
          </cell>
          <cell r="J211">
            <v>20</v>
          </cell>
          <cell r="K211">
            <v>0</v>
          </cell>
          <cell r="L211">
            <v>0</v>
          </cell>
        </row>
        <row r="212">
          <cell r="C212" t="str">
            <v>Nhổ trụ 8,4m</v>
          </cell>
          <cell r="E212" t="str">
            <v>x</v>
          </cell>
          <cell r="F212">
            <v>20</v>
          </cell>
          <cell r="G212" t="str">
            <v>Nhổ trụ BTLT 8,4m</v>
          </cell>
          <cell r="H212" t="str">
            <v>trụ</v>
          </cell>
          <cell r="I212">
            <v>76</v>
          </cell>
          <cell r="J212">
            <v>72</v>
          </cell>
          <cell r="K212">
            <v>0</v>
          </cell>
          <cell r="L212">
            <v>4</v>
          </cell>
        </row>
        <row r="213">
          <cell r="C213" t="str">
            <v>Tháo tủ hạ thế</v>
          </cell>
          <cell r="E213" t="str">
            <v>x</v>
          </cell>
          <cell r="F213">
            <v>21</v>
          </cell>
          <cell r="G213" t="str">
            <v>Tháo tủ điện hạ thế</v>
          </cell>
          <cell r="H213" t="str">
            <v>bộ</v>
          </cell>
          <cell r="I213">
            <v>8</v>
          </cell>
          <cell r="J213">
            <v>8</v>
          </cell>
          <cell r="K213">
            <v>0</v>
          </cell>
          <cell r="L213">
            <v>0</v>
          </cell>
        </row>
        <row r="214">
          <cell r="C214" t="str">
            <v>Tháo TBA 1P 75KVA</v>
          </cell>
          <cell r="E214" t="str">
            <v>x</v>
          </cell>
          <cell r="F214">
            <v>22</v>
          </cell>
          <cell r="G214" t="str">
            <v>Tháo MBA 1 pha 75KVA, treo trên cột</v>
          </cell>
          <cell r="H214" t="str">
            <v>máy</v>
          </cell>
          <cell r="I214">
            <v>2</v>
          </cell>
          <cell r="J214">
            <v>2</v>
          </cell>
          <cell r="K214">
            <v>0</v>
          </cell>
          <cell r="L214">
            <v>0</v>
          </cell>
        </row>
        <row r="215">
          <cell r="C215" t="str">
            <v>Tháo TBA 1P: 100KVA</v>
          </cell>
          <cell r="E215" t="str">
            <v>x</v>
          </cell>
          <cell r="F215">
            <v>23</v>
          </cell>
          <cell r="G215" t="str">
            <v>Tháo MBA 1 pha 100KVA, treo trên cột</v>
          </cell>
          <cell r="H215" t="str">
            <v>máy</v>
          </cell>
          <cell r="I215">
            <v>9</v>
          </cell>
          <cell r="J215">
            <v>9</v>
          </cell>
          <cell r="K215">
            <v>0</v>
          </cell>
          <cell r="L215">
            <v>0</v>
          </cell>
        </row>
        <row r="216">
          <cell r="C216" t="str">
            <v>Tháo FCO</v>
          </cell>
          <cell r="E216" t="str">
            <v>x</v>
          </cell>
          <cell r="F216">
            <v>24</v>
          </cell>
          <cell r="G216" t="str">
            <v>Tháo bộ FCO</v>
          </cell>
          <cell r="H216" t="str">
            <v>cái</v>
          </cell>
          <cell r="I216">
            <v>13</v>
          </cell>
          <cell r="J216">
            <v>13</v>
          </cell>
          <cell r="K216">
            <v>0</v>
          </cell>
          <cell r="L216">
            <v>0</v>
          </cell>
        </row>
        <row r="217">
          <cell r="C217" t="str">
            <v>Tháo LA</v>
          </cell>
          <cell r="E217" t="str">
            <v>x</v>
          </cell>
          <cell r="F217">
            <v>25</v>
          </cell>
          <cell r="G217" t="str">
            <v>Tháo bộ LA</v>
          </cell>
          <cell r="H217" t="str">
            <v>cái</v>
          </cell>
          <cell r="I217">
            <v>10</v>
          </cell>
          <cell r="J217">
            <v>10</v>
          </cell>
          <cell r="K217">
            <v>0</v>
          </cell>
          <cell r="L217">
            <v>0</v>
          </cell>
        </row>
        <row r="218">
          <cell r="C218" t="str">
            <v>Tháo LTD</v>
          </cell>
          <cell r="E218" t="str">
            <v>x</v>
          </cell>
          <cell r="F218">
            <v>26</v>
          </cell>
          <cell r="G218" t="str">
            <v>Tháo  LTD</v>
          </cell>
          <cell r="H218" t="str">
            <v>bộ</v>
          </cell>
          <cell r="I218">
            <v>3</v>
          </cell>
          <cell r="J218">
            <v>0</v>
          </cell>
          <cell r="K218">
            <v>0</v>
          </cell>
          <cell r="L218">
            <v>3</v>
          </cell>
        </row>
        <row r="219">
          <cell r="C219">
            <v>0</v>
          </cell>
          <cell r="E219" t="str">
            <v>x</v>
          </cell>
          <cell r="F219" t="str">
            <v>IX</v>
          </cell>
          <cell r="G219" t="str">
            <v>Phần lắp lại</v>
          </cell>
          <cell r="H219" t="str">
            <v>T. Bộ</v>
          </cell>
          <cell r="J219">
            <v>0</v>
          </cell>
          <cell r="K219">
            <v>0</v>
          </cell>
          <cell r="L219">
            <v>0</v>
          </cell>
        </row>
        <row r="220">
          <cell r="C220" t="str">
            <v>Lắp sứ đỉnh</v>
          </cell>
          <cell r="E220" t="str">
            <v>x</v>
          </cell>
          <cell r="F220">
            <v>1</v>
          </cell>
          <cell r="G220" t="str">
            <v>Lắp sứ đứng + chân sứ đỉnh</v>
          </cell>
          <cell r="H220" t="str">
            <v>sứ</v>
          </cell>
          <cell r="I220">
            <v>1</v>
          </cell>
          <cell r="J220">
            <v>0</v>
          </cell>
          <cell r="K220">
            <v>0</v>
          </cell>
          <cell r="L220">
            <v>1</v>
          </cell>
          <cell r="M220" t="str">
            <v>Trụ 173 không 
có chân sứ đỉnh</v>
          </cell>
        </row>
        <row r="221">
          <cell r="C221" t="str">
            <v>Lắp sứ treo Polymer</v>
          </cell>
          <cell r="E221" t="str">
            <v>x</v>
          </cell>
          <cell r="F221">
            <v>2</v>
          </cell>
          <cell r="G221" t="str">
            <v>Lắp chuỗi sứ treo Polymer</v>
          </cell>
          <cell r="H221" t="str">
            <v>bộ</v>
          </cell>
          <cell r="I221">
            <v>5</v>
          </cell>
          <cell r="J221">
            <v>6</v>
          </cell>
          <cell r="K221">
            <v>1</v>
          </cell>
          <cell r="L221">
            <v>0</v>
          </cell>
        </row>
        <row r="222">
          <cell r="C222" t="str">
            <v>Lắp R4 sứ</v>
          </cell>
          <cell r="E222" t="str">
            <v>x</v>
          </cell>
          <cell r="F222">
            <v>3</v>
          </cell>
          <cell r="G222" t="str">
            <v>Lắp Rack 4 + sứ ống chỉ</v>
          </cell>
          <cell r="H222" t="str">
            <v>bộ</v>
          </cell>
          <cell r="I222">
            <v>9</v>
          </cell>
          <cell r="J222">
            <v>9</v>
          </cell>
          <cell r="K222">
            <v>0</v>
          </cell>
          <cell r="L222">
            <v>0</v>
          </cell>
        </row>
        <row r="223">
          <cell r="C223" t="str">
            <v>Lắp R3 sứ</v>
          </cell>
          <cell r="E223" t="str">
            <v>x</v>
          </cell>
          <cell r="F223">
            <v>4</v>
          </cell>
          <cell r="G223" t="str">
            <v>Lắp Rack 3 + sứ ống chỉ</v>
          </cell>
          <cell r="H223" t="str">
            <v>bộ</v>
          </cell>
          <cell r="I223">
            <v>36</v>
          </cell>
          <cell r="J223">
            <v>34</v>
          </cell>
          <cell r="K223">
            <v>0</v>
          </cell>
          <cell r="L223">
            <v>2</v>
          </cell>
        </row>
        <row r="224">
          <cell r="C224" t="str">
            <v>Lắp hộp Domino</v>
          </cell>
          <cell r="E224" t="str">
            <v>x</v>
          </cell>
          <cell r="F224">
            <v>5</v>
          </cell>
          <cell r="G224" t="str">
            <v>Lắp hộp Domino</v>
          </cell>
          <cell r="H224" t="str">
            <v>cái</v>
          </cell>
          <cell r="I224">
            <v>81</v>
          </cell>
          <cell r="J224">
            <v>76</v>
          </cell>
          <cell r="K224">
            <v>0</v>
          </cell>
          <cell r="L224">
            <v>5</v>
          </cell>
        </row>
        <row r="225">
          <cell r="C225" t="str">
            <v>Số dây Dupplex trên trụ</v>
          </cell>
          <cell r="E225" t="str">
            <v>x</v>
          </cell>
          <cell r="F225">
            <v>6</v>
          </cell>
          <cell r="G225" t="str">
            <v>Lắp dây Branchment</v>
          </cell>
          <cell r="H225" t="str">
            <v>sợi</v>
          </cell>
          <cell r="I225">
            <v>347</v>
          </cell>
          <cell r="J225">
            <v>300</v>
          </cell>
          <cell r="K225">
            <v>0</v>
          </cell>
          <cell r="L225">
            <v>47</v>
          </cell>
        </row>
        <row r="226">
          <cell r="C226" t="str">
            <v>Lắp X-composite 0,8m</v>
          </cell>
          <cell r="E226" t="str">
            <v>x</v>
          </cell>
          <cell r="F226">
            <v>7</v>
          </cell>
          <cell r="G226" t="str">
            <v>Lắp bộ xà compoxit 0,8m</v>
          </cell>
          <cell r="H226" t="str">
            <v>bộ</v>
          </cell>
          <cell r="I226">
            <v>10</v>
          </cell>
          <cell r="J226">
            <v>8</v>
          </cell>
          <cell r="K226">
            <v>0</v>
          </cell>
          <cell r="L226">
            <v>2</v>
          </cell>
        </row>
        <row r="227">
          <cell r="C227" t="str">
            <v>Lắp X-2,2K</v>
          </cell>
          <cell r="E227" t="str">
            <v>x</v>
          </cell>
          <cell r="F227">
            <v>8</v>
          </cell>
          <cell r="G227" t="str">
            <v>Lắp xà X-2,2K</v>
          </cell>
          <cell r="H227" t="str">
            <v>bộ</v>
          </cell>
          <cell r="I227">
            <v>2</v>
          </cell>
          <cell r="J227">
            <v>2</v>
          </cell>
          <cell r="K227">
            <v>0</v>
          </cell>
          <cell r="L227">
            <v>0</v>
          </cell>
        </row>
        <row r="228">
          <cell r="C228" t="str">
            <v>Tháo tủ hạ thế</v>
          </cell>
          <cell r="E228" t="str">
            <v>x</v>
          </cell>
          <cell r="F228">
            <v>9</v>
          </cell>
          <cell r="G228" t="str">
            <v>Lắp tủ điện hạ thế</v>
          </cell>
          <cell r="H228" t="str">
            <v>bộ</v>
          </cell>
          <cell r="I228">
            <v>8</v>
          </cell>
          <cell r="J228">
            <v>8</v>
          </cell>
          <cell r="K228">
            <v>0</v>
          </cell>
          <cell r="L228">
            <v>0</v>
          </cell>
        </row>
        <row r="229">
          <cell r="C229" t="str">
            <v>Lắp TBA 1P 75KVA</v>
          </cell>
          <cell r="E229" t="str">
            <v>x</v>
          </cell>
          <cell r="F229">
            <v>10</v>
          </cell>
          <cell r="G229" t="str">
            <v>Lắp MBA 1 pha 75KVA, treo trên cột</v>
          </cell>
          <cell r="H229" t="str">
            <v>máy</v>
          </cell>
          <cell r="I229">
            <v>2</v>
          </cell>
          <cell r="J229">
            <v>2</v>
          </cell>
          <cell r="K229">
            <v>0</v>
          </cell>
          <cell r="L229">
            <v>0</v>
          </cell>
        </row>
        <row r="230">
          <cell r="C230" t="str">
            <v>Lắp TBA 1P 100KVA</v>
          </cell>
          <cell r="E230" t="str">
            <v>x</v>
          </cell>
          <cell r="F230">
            <v>11</v>
          </cell>
          <cell r="G230" t="str">
            <v>Lắp MBA 1 pha 100KVA, treo trên cột</v>
          </cell>
          <cell r="H230" t="str">
            <v>máy</v>
          </cell>
          <cell r="I230">
            <v>9</v>
          </cell>
          <cell r="J230">
            <v>9</v>
          </cell>
          <cell r="K230">
            <v>0</v>
          </cell>
          <cell r="L230">
            <v>0</v>
          </cell>
        </row>
        <row r="231">
          <cell r="C231" t="str">
            <v>Lắp FCO</v>
          </cell>
          <cell r="E231" t="str">
            <v>x</v>
          </cell>
          <cell r="F231">
            <v>12</v>
          </cell>
          <cell r="G231" t="str">
            <v>Lắp bộ FCO</v>
          </cell>
          <cell r="H231" t="str">
            <v>cái</v>
          </cell>
          <cell r="I231">
            <v>13</v>
          </cell>
          <cell r="J231">
            <v>13</v>
          </cell>
          <cell r="K231">
            <v>0</v>
          </cell>
          <cell r="L231">
            <v>0</v>
          </cell>
        </row>
        <row r="232">
          <cell r="C232" t="str">
            <v>Lắp LA</v>
          </cell>
          <cell r="E232" t="str">
            <v>x</v>
          </cell>
          <cell r="F232">
            <v>13</v>
          </cell>
          <cell r="G232" t="str">
            <v>Lắp bộ LA</v>
          </cell>
          <cell r="H232" t="str">
            <v>cái</v>
          </cell>
          <cell r="I232">
            <v>10</v>
          </cell>
          <cell r="J232">
            <v>10</v>
          </cell>
          <cell r="K232">
            <v>0</v>
          </cell>
          <cell r="L232">
            <v>0</v>
          </cell>
        </row>
        <row r="233">
          <cell r="C233" t="str">
            <v>Lắp LTD</v>
          </cell>
          <cell r="E233" t="str">
            <v>x</v>
          </cell>
          <cell r="F233">
            <v>14</v>
          </cell>
          <cell r="G233" t="str">
            <v>Lắp  LTD</v>
          </cell>
          <cell r="H233" t="str">
            <v>bộ</v>
          </cell>
          <cell r="I233">
            <v>3</v>
          </cell>
          <cell r="J233">
            <v>0</v>
          </cell>
          <cell r="K233">
            <v>0</v>
          </cell>
          <cell r="L233">
            <v>3</v>
          </cell>
        </row>
        <row r="234">
          <cell r="B234" t="str">
            <v>x</v>
          </cell>
          <cell r="E234" t="str">
            <v>x</v>
          </cell>
        </row>
      </sheetData>
      <sheetData sheetId="9" refreshError="1"/>
      <sheetData sheetId="10" refreshError="1"/>
      <sheetData sheetId="11">
        <row r="1">
          <cell r="C1">
            <v>120</v>
          </cell>
          <cell r="D1" t="str">
            <v>Số phiếu</v>
          </cell>
          <cell r="E1" t="str">
            <v>Ngày</v>
          </cell>
          <cell r="F1" t="str">
            <v>STT</v>
          </cell>
          <cell r="G1" t="str">
            <v>Chứng từ</v>
          </cell>
          <cell r="H1" t="str">
            <v>Ngày viết</v>
          </cell>
          <cell r="I1" t="str">
            <v>Kho nhập</v>
          </cell>
          <cell r="J1" t="str">
            <v>Diễn giải</v>
          </cell>
          <cell r="K1" t="str">
            <v>Mã vật tư</v>
          </cell>
          <cell r="L1" t="str">
            <v>Tên vật tư</v>
          </cell>
          <cell r="M1" t="str">
            <v>Nơi sản xuất</v>
          </cell>
          <cell r="N1" t="str">
            <v>Chất lượng</v>
          </cell>
          <cell r="O1" t="str">
            <v>Lô</v>
          </cell>
          <cell r="P1" t="str">
            <v>Nợ</v>
          </cell>
          <cell r="Q1" t="str">
            <v>Có</v>
          </cell>
          <cell r="R1" t="str">
            <v>Đvt</v>
          </cell>
          <cell r="S1" t="str">
            <v>Sốlượng</v>
          </cell>
          <cell r="T1" t="str">
            <v>Đơngiá</v>
          </cell>
        </row>
        <row r="2">
          <cell r="D2" t="str">
            <v>07.PV3.53.0005</v>
          </cell>
          <cell r="E2">
            <v>43705</v>
          </cell>
          <cell r="F2">
            <v>1</v>
          </cell>
          <cell r="G2" t="str">
            <v>07.PV3.53.0005</v>
          </cell>
          <cell r="H2">
            <v>43705</v>
          </cell>
          <cell r="I2" t="str">
            <v>Cấp VT PV thi công ĐTXD CT: NC ĐDTT từ Recloser X.Bắc đến LBS khí C.Biến (PL 870 ngày 17.6.2019- cty TNHH Thu Lộc)</v>
          </cell>
          <cell r="J2" t="str">
            <v>Cấp VT PV thi công ĐTXD CT: NC ĐDTT từ Recloser X.Bắc đến LBS khí C.Biến (PL 870 ngày 17.6.2019- cty TNHH Thu Lộc)</v>
          </cell>
        </row>
        <row r="3">
          <cell r="A3" t="str">
            <v>1t14trụ</v>
          </cell>
          <cell r="B3" t="str">
            <v>t14</v>
          </cell>
          <cell r="C3" t="str">
            <v>Trụ BTLT 14m F650 dự ứng lực</v>
          </cell>
          <cell r="D3" t="str">
            <v>07.PV3.53.0005</v>
          </cell>
          <cell r="E3">
            <v>43705</v>
          </cell>
          <cell r="I3" t="str">
            <v>Cấp VT PV thi công ĐTXD CT: NC ĐDTT từ Recloser X.Bắc đến LBS khí C.Biến (PL 870 ngày 17.6.2019- cty TNHH Thu Lộc)</v>
          </cell>
          <cell r="K3" t="str">
            <v>3.02.20.146.VIE.00.000</v>
          </cell>
          <cell r="L3" t="str">
            <v>Trụ BTLT DUL 14m-650kgf</v>
          </cell>
          <cell r="M3" t="str">
            <v>Vietnam</v>
          </cell>
          <cell r="N3" t="str">
            <v>Hàng mới</v>
          </cell>
          <cell r="O3" t="str">
            <v>PV3-0004</v>
          </cell>
          <cell r="P3">
            <v>1519</v>
          </cell>
          <cell r="Q3">
            <v>152411</v>
          </cell>
          <cell r="R3" t="str">
            <v>trụ</v>
          </cell>
          <cell r="S3">
            <v>15</v>
          </cell>
          <cell r="T3">
            <v>8360000</v>
          </cell>
        </row>
        <row r="4">
          <cell r="A4" t="str">
            <v>1t12540trụ</v>
          </cell>
          <cell r="B4" t="str">
            <v>t12540</v>
          </cell>
          <cell r="C4" t="str">
            <v>Trụ BTLT 12m F540 dự ứng lực</v>
          </cell>
          <cell r="D4" t="str">
            <v>07.PV3.53.0005</v>
          </cell>
          <cell r="E4">
            <v>43705</v>
          </cell>
          <cell r="I4" t="str">
            <v>Cấp VT PV thi công ĐTXD CT: NC ĐDTT từ Recloser X.Bắc đến LBS khí C.Biến (PL 870 ngày 17.6.2019- cty TNHH Thu Lộc)</v>
          </cell>
          <cell r="K4" t="str">
            <v>3.02.20.125.VIE.00.000</v>
          </cell>
          <cell r="L4" t="str">
            <v>Trụ BTLT dự ứng lực 12m - 540kgf</v>
          </cell>
          <cell r="M4" t="str">
            <v>Vietnam</v>
          </cell>
          <cell r="N4" t="str">
            <v>Hàng mới</v>
          </cell>
          <cell r="O4" t="str">
            <v>PV3-0005</v>
          </cell>
          <cell r="P4">
            <v>1519</v>
          </cell>
          <cell r="Q4">
            <v>152411</v>
          </cell>
          <cell r="R4" t="str">
            <v>trụ</v>
          </cell>
          <cell r="S4">
            <v>96</v>
          </cell>
          <cell r="T4">
            <v>5910000</v>
          </cell>
        </row>
        <row r="5">
          <cell r="A5" t="str">
            <v>1</v>
          </cell>
          <cell r="C5" t="e">
            <v>#N/A</v>
          </cell>
          <cell r="D5" t="str">
            <v>07.PV3.53.0006</v>
          </cell>
          <cell r="E5">
            <v>43705</v>
          </cell>
          <cell r="F5">
            <v>2</v>
          </cell>
          <cell r="G5" t="str">
            <v>07.PV3.53.0006</v>
          </cell>
          <cell r="H5">
            <v>43705</v>
          </cell>
          <cell r="I5" t="str">
            <v>Cấp VT PV thi công ĐTXD CT: NC ĐDTT từ Recloser X.Bắc đến LBS khí C.Biến (PL 870 ngày 17.6.2019- cty TNHH Thu Lộc- lưu 07.PV3.53.005)</v>
          </cell>
          <cell r="J5" t="str">
            <v>Cấp VT PV thi công ĐTXD CT: NC ĐDTT từ Recloser X.Bắc đến LBS khí C.Biến (PL 870 ngày 17.6.2019- cty TNHH Thu Lộc- lưu 07.PV3.53.005)</v>
          </cell>
        </row>
        <row r="6">
          <cell r="A6" t="str">
            <v>1c5/8Kg</v>
          </cell>
          <cell r="B6" t="str">
            <v>c5/8</v>
          </cell>
          <cell r="C6" t="str">
            <v>Cáp thép 5/8"</v>
          </cell>
          <cell r="D6" t="str">
            <v>07.PV3.53.0006</v>
          </cell>
          <cell r="E6">
            <v>43705</v>
          </cell>
          <cell r="I6" t="str">
            <v>Cấp VT PV thi công ĐTXD CT: NC ĐDTT từ Recloser X.Bắc đến LBS khí C.Biến (PL 870 ngày 17.6.2019- cty TNHH Thu Lộc- lưu 07.PV3.53.005)</v>
          </cell>
          <cell r="K6" t="str">
            <v>2.50.05.509.VIE.00.000</v>
          </cell>
          <cell r="L6" t="str">
            <v>Cáp thép chằng 5/8"</v>
          </cell>
          <cell r="M6" t="str">
            <v>Vietnam</v>
          </cell>
          <cell r="N6" t="str">
            <v>Hàng mới</v>
          </cell>
          <cell r="O6" t="str">
            <v>PV3-0005</v>
          </cell>
          <cell r="P6">
            <v>1519</v>
          </cell>
          <cell r="Q6">
            <v>152411</v>
          </cell>
          <cell r="R6" t="str">
            <v>Kg</v>
          </cell>
          <cell r="S6">
            <v>48</v>
          </cell>
          <cell r="T6">
            <v>35609</v>
          </cell>
        </row>
        <row r="7">
          <cell r="A7" t="str">
            <v>1c5/8mét</v>
          </cell>
          <cell r="B7" t="str">
            <v>c5/8</v>
          </cell>
          <cell r="C7" t="str">
            <v>Cáp thép 5/8"</v>
          </cell>
          <cell r="D7" t="str">
            <v>07.PV3.53.0006</v>
          </cell>
          <cell r="E7">
            <v>43705</v>
          </cell>
          <cell r="I7" t="str">
            <v>Cấp VT PV thi công ĐTXD CT: NC ĐDTT từ Recloser X.Bắc đến LBS khí C.Biến (PL 870 ngày 17.6.2019- cty TNHH Thu Lộc- lưu 07.PV3.53.005)</v>
          </cell>
          <cell r="K7" t="str">
            <v>2.50.05.508.VIE.00.000</v>
          </cell>
          <cell r="L7" t="str">
            <v>Cáp thép chằng 5/8"</v>
          </cell>
          <cell r="M7" t="str">
            <v>Vietnam</v>
          </cell>
          <cell r="N7" t="str">
            <v>Hàng mới</v>
          </cell>
          <cell r="O7" t="str">
            <v>PV3-0003</v>
          </cell>
          <cell r="P7">
            <v>1519</v>
          </cell>
          <cell r="Q7">
            <v>152411</v>
          </cell>
          <cell r="R7" t="str">
            <v>mét</v>
          </cell>
          <cell r="S7">
            <v>172.27</v>
          </cell>
          <cell r="T7">
            <v>12929.79</v>
          </cell>
        </row>
        <row r="8">
          <cell r="A8" t="str">
            <v>1XLPE185Amét</v>
          </cell>
          <cell r="B8" t="str">
            <v>XLPE185A</v>
          </cell>
          <cell r="C8" t="str">
            <v>Cáp 24KV A/XLPE/PVC 185mm2</v>
          </cell>
          <cell r="D8" t="str">
            <v>07.PV3.53.0006</v>
          </cell>
          <cell r="E8">
            <v>43705</v>
          </cell>
          <cell r="I8" t="str">
            <v>Cấp VT PV thi công ĐTXD CT: NC ĐDTT từ Recloser X.Bắc đến LBS khí C.Biến (PL 870 ngày 17.6.2019- cty TNHH Thu Lộc- lưu 07.PV3.53.005)</v>
          </cell>
          <cell r="K8" t="str">
            <v>3.15.96.185.VIE.00.000</v>
          </cell>
          <cell r="L8" t="str">
            <v>Cáp nhôm bọc lõi thép 24kV ACX(ACR) 185mm2</v>
          </cell>
          <cell r="M8" t="str">
            <v>Vietnam</v>
          </cell>
          <cell r="N8" t="str">
            <v>Hàng mới</v>
          </cell>
          <cell r="O8" t="str">
            <v>PV3-0001</v>
          </cell>
          <cell r="P8">
            <v>1519</v>
          </cell>
          <cell r="Q8">
            <v>152411</v>
          </cell>
          <cell r="R8" t="str">
            <v>mét</v>
          </cell>
          <cell r="S8">
            <v>461</v>
          </cell>
          <cell r="T8">
            <v>79672.95</v>
          </cell>
        </row>
        <row r="9">
          <cell r="A9" t="str">
            <v>1d12Cái</v>
          </cell>
          <cell r="B9" t="str">
            <v>d12</v>
          </cell>
          <cell r="C9" t="str">
            <v>Đà cản BTCT 1,2m</v>
          </cell>
          <cell r="D9" t="str">
            <v>07.PV3.53.0006</v>
          </cell>
          <cell r="E9">
            <v>43705</v>
          </cell>
          <cell r="I9" t="str">
            <v>Cấp VT PV thi công ĐTXD CT: NC ĐDTT từ Recloser X.Bắc đến LBS khí C.Biến (PL 870 ngày 17.6.2019- cty TNHH Thu Lộc- lưu 07.PV3.53.005)</v>
          </cell>
          <cell r="K9" t="str">
            <v>3.02.80.012.VIE.00.000</v>
          </cell>
          <cell r="L9" t="str">
            <v>Đà cản 1,2m</v>
          </cell>
          <cell r="M9" t="str">
            <v>Vietnam</v>
          </cell>
          <cell r="N9" t="str">
            <v>Hàng mới</v>
          </cell>
          <cell r="O9" t="str">
            <v>PV3-0011</v>
          </cell>
          <cell r="P9">
            <v>1519</v>
          </cell>
          <cell r="Q9">
            <v>152411</v>
          </cell>
          <cell r="R9" t="str">
            <v>Cái</v>
          </cell>
          <cell r="S9">
            <v>6</v>
          </cell>
          <cell r="T9">
            <v>311148.5</v>
          </cell>
        </row>
        <row r="10">
          <cell r="A10" t="str">
            <v>1ac120Kg</v>
          </cell>
          <cell r="B10" t="str">
            <v>ac120</v>
          </cell>
          <cell r="C10" t="str">
            <v>Cáp nhôm lõi thép AC-120/19</v>
          </cell>
          <cell r="D10" t="str">
            <v>07.PV3.53.0006</v>
          </cell>
          <cell r="E10">
            <v>43705</v>
          </cell>
          <cell r="I10" t="str">
            <v>Cấp VT PV thi công ĐTXD CT: NC ĐDTT từ Recloser X.Bắc đến LBS khí C.Biến (PL 870 ngày 17.6.2019- cty TNHH Thu Lộc- lưu 07.PV3.53.005)</v>
          </cell>
          <cell r="K10" t="str">
            <v>3.15.28.120.VIE.00.000</v>
          </cell>
          <cell r="L10" t="str">
            <v>Cáp nhôm trần lõi thép AC 120/19mm2</v>
          </cell>
          <cell r="M10" t="str">
            <v>Vietnam</v>
          </cell>
          <cell r="N10" t="str">
            <v>Hàng mới</v>
          </cell>
          <cell r="O10" t="str">
            <v>PV3-0001</v>
          </cell>
          <cell r="P10">
            <v>1519</v>
          </cell>
          <cell r="Q10">
            <v>152411</v>
          </cell>
          <cell r="R10" t="str">
            <v>Kg</v>
          </cell>
          <cell r="S10">
            <v>266</v>
          </cell>
          <cell r="T10">
            <v>63802.07</v>
          </cell>
        </row>
        <row r="11">
          <cell r="A11" t="str">
            <v>1Duplex 216mét</v>
          </cell>
          <cell r="B11" t="str">
            <v>Duplex 216</v>
          </cell>
          <cell r="C11" t="str">
            <v>Cáp Duplex 2x16</v>
          </cell>
          <cell r="D11" t="str">
            <v>07.PV3.53.0006</v>
          </cell>
          <cell r="E11">
            <v>43705</v>
          </cell>
          <cell r="I11" t="str">
            <v>Cấp VT PV thi công ĐTXD CT: NC ĐDTT từ Recloser X.Bắc đến LBS khí C.Biến (PL 870 ngày 17.6.2019- cty TNHH Thu Lộc- lưu 07.PV3.53.005)</v>
          </cell>
          <cell r="K11" t="str">
            <v>3.15.62.216.VIE.00.000</v>
          </cell>
          <cell r="L11" t="str">
            <v>Cáp duplex DuAV 2x16mm2</v>
          </cell>
          <cell r="M11" t="str">
            <v>Vietnam</v>
          </cell>
          <cell r="N11" t="str">
            <v>Hàng mới</v>
          </cell>
          <cell r="O11" t="str">
            <v>PV3-0004</v>
          </cell>
          <cell r="P11">
            <v>1519</v>
          </cell>
          <cell r="Q11">
            <v>152411</v>
          </cell>
          <cell r="R11" t="str">
            <v>mét</v>
          </cell>
          <cell r="S11">
            <v>174</v>
          </cell>
          <cell r="T11">
            <v>13386.54</v>
          </cell>
        </row>
        <row r="12">
          <cell r="A12" t="str">
            <v>1ACX50mét</v>
          </cell>
          <cell r="B12" t="str">
            <v>ACX50</v>
          </cell>
          <cell r="C12" t="str">
            <v>Cáp nhôm lõi thép bọc 24KV AC/XLPE50 mm2</v>
          </cell>
          <cell r="D12" t="str">
            <v>07.PV3.53.0006</v>
          </cell>
          <cell r="E12">
            <v>43705</v>
          </cell>
          <cell r="I12" t="str">
            <v>Cấp VT PV thi công ĐTXD CT: NC ĐDTT từ Recloser X.Bắc đến LBS khí C.Biến (PL 870 ngày 17.6.2019- cty TNHH Thu Lộc- lưu 07.PV3.53.005)</v>
          </cell>
          <cell r="K12" t="str">
            <v>3.15.96.050.VIE.00.000</v>
          </cell>
          <cell r="L12" t="str">
            <v>Cáp nhôm bọc lõi thép 24KV ACX(ACR) 50mm2</v>
          </cell>
          <cell r="M12" t="str">
            <v>Vietnam</v>
          </cell>
          <cell r="N12" t="str">
            <v>Hàng mới</v>
          </cell>
          <cell r="O12" t="str">
            <v>PV3-0009</v>
          </cell>
          <cell r="P12">
            <v>1519</v>
          </cell>
          <cell r="Q12">
            <v>152411</v>
          </cell>
          <cell r="R12" t="str">
            <v>mét</v>
          </cell>
          <cell r="S12">
            <v>162</v>
          </cell>
          <cell r="T12">
            <v>31688.74</v>
          </cell>
        </row>
        <row r="13">
          <cell r="A13" t="str">
            <v>1snCái</v>
          </cell>
          <cell r="B13" t="str">
            <v>sn</v>
          </cell>
          <cell r="C13" t="str">
            <v>Sứ chằng</v>
          </cell>
          <cell r="D13" t="str">
            <v>07.PV3.53.0006</v>
          </cell>
          <cell r="E13">
            <v>43705</v>
          </cell>
          <cell r="I13" t="str">
            <v>Cấp VT PV thi công ĐTXD CT: NC ĐDTT từ Recloser X.Bắc đến LBS khí C.Biến (PL 870 ngày 17.6.2019- cty TNHH Thu Lộc- lưu 07.PV3.53.005)</v>
          </cell>
          <cell r="K13" t="str">
            <v>3.10.08.005.VIE.00.000</v>
          </cell>
          <cell r="L13" t="str">
            <v>Sứ chằng trung thế</v>
          </cell>
          <cell r="M13" t="str">
            <v>Vietnam</v>
          </cell>
          <cell r="N13" t="str">
            <v>Hàng mới</v>
          </cell>
          <cell r="O13" t="str">
            <v>PV3-0008</v>
          </cell>
          <cell r="P13">
            <v>1519</v>
          </cell>
          <cell r="Q13">
            <v>152411</v>
          </cell>
          <cell r="R13" t="str">
            <v>Cái</v>
          </cell>
          <cell r="S13">
            <v>12</v>
          </cell>
          <cell r="T13">
            <v>72364.33</v>
          </cell>
        </row>
        <row r="14">
          <cell r="A14" t="str">
            <v>1d15Cái</v>
          </cell>
          <cell r="B14" t="str">
            <v>d15</v>
          </cell>
          <cell r="C14" t="str">
            <v>Đà cản BTCT 1,5m</v>
          </cell>
          <cell r="D14" t="str">
            <v>07.PV3.53.0006</v>
          </cell>
          <cell r="E14">
            <v>43705</v>
          </cell>
          <cell r="I14" t="str">
            <v>Cấp VT PV thi công ĐTXD CT: NC ĐDTT từ Recloser X.Bắc đến LBS khí C.Biến (PL 870 ngày 17.6.2019- cty TNHH Thu Lộc- lưu 07.PV3.53.005)</v>
          </cell>
          <cell r="K14" t="str">
            <v>3.02.80.015.VIE.00.000</v>
          </cell>
          <cell r="L14" t="str">
            <v>Đà cản 1.5m</v>
          </cell>
          <cell r="M14" t="str">
            <v>Vietnam</v>
          </cell>
          <cell r="N14" t="str">
            <v>Hàng mới</v>
          </cell>
          <cell r="O14" t="str">
            <v>PV3-0004</v>
          </cell>
          <cell r="P14">
            <v>1519</v>
          </cell>
          <cell r="Q14">
            <v>152411</v>
          </cell>
          <cell r="R14" t="str">
            <v>Cái</v>
          </cell>
          <cell r="S14">
            <v>8</v>
          </cell>
          <cell r="T14">
            <v>717045.5</v>
          </cell>
        </row>
        <row r="15">
          <cell r="A15" t="str">
            <v>1</v>
          </cell>
          <cell r="C15" t="e">
            <v>#N/A</v>
          </cell>
          <cell r="D15" t="str">
            <v>07.PV3.53.0007</v>
          </cell>
          <cell r="E15">
            <v>43705</v>
          </cell>
          <cell r="F15">
            <v>3</v>
          </cell>
          <cell r="G15" t="str">
            <v>07.PV3.53.0007</v>
          </cell>
          <cell r="H15">
            <v>43705</v>
          </cell>
          <cell r="I15" t="str">
            <v>Cấp VT PV thi công ĐTXD CT: NC ĐDTT từ Recloser X.Bắc đến LBS khí C.Biến (PL 870 ngày 17.6.2019- cty TNHH Thu Lộc- lưu 07.PV3.53.05)</v>
          </cell>
          <cell r="J15" t="str">
            <v>Cấp VT PV thi công ĐTXD CT: NC ĐDTT từ Recloser X.Bắc đến LBS khí C.Biến (PL 870 ngày 17.6.2019- cty TNHH Thu Lộc- lưu 07.PV3.53.05)</v>
          </cell>
        </row>
        <row r="16">
          <cell r="A16" t="str">
            <v>1d15Cái</v>
          </cell>
          <cell r="B16" t="str">
            <v>d15</v>
          </cell>
          <cell r="C16" t="str">
            <v>Đà cản BTCT 1,5m</v>
          </cell>
          <cell r="D16" t="str">
            <v>07.PV3.53.0007</v>
          </cell>
          <cell r="E16">
            <v>43705</v>
          </cell>
          <cell r="I16" t="str">
            <v>Cấp VT PV thi công ĐTXD CT: NC ĐDTT từ Recloser X.Bắc đến LBS khí C.Biến (PL 870 ngày 17.6.2019- cty TNHH Thu Lộc- lưu 07.PV3.53.05)</v>
          </cell>
          <cell r="K16" t="str">
            <v>3.02.80.015.VIE.00.000</v>
          </cell>
          <cell r="L16" t="str">
            <v>Đà cản 1.5m</v>
          </cell>
          <cell r="M16" t="str">
            <v>Vietnam</v>
          </cell>
          <cell r="N16" t="str">
            <v>Hàng mới</v>
          </cell>
          <cell r="O16" t="str">
            <v>PV3-0002</v>
          </cell>
          <cell r="P16">
            <v>1519</v>
          </cell>
          <cell r="Q16">
            <v>152411</v>
          </cell>
          <cell r="R16" t="str">
            <v>Cái</v>
          </cell>
          <cell r="S16">
            <v>7</v>
          </cell>
          <cell r="T16">
            <v>900000</v>
          </cell>
        </row>
        <row r="17">
          <cell r="A17" t="str">
            <v>1d12Cái</v>
          </cell>
          <cell r="B17" t="str">
            <v>d12</v>
          </cell>
          <cell r="C17" t="str">
            <v>Đà cản BTCT 1,2m</v>
          </cell>
          <cell r="D17" t="str">
            <v>07.PV3.53.0007</v>
          </cell>
          <cell r="E17">
            <v>43705</v>
          </cell>
          <cell r="I17" t="str">
            <v>Cấp VT PV thi công ĐTXD CT: NC ĐDTT từ Recloser X.Bắc đến LBS khí C.Biến (PL 870 ngày 17.6.2019- cty TNHH Thu Lộc- lưu 07.PV3.53.05)</v>
          </cell>
          <cell r="K17" t="str">
            <v>3.02.80.012.VIE.00.000</v>
          </cell>
          <cell r="L17" t="str">
            <v>Đà cản 1,2m</v>
          </cell>
          <cell r="M17" t="str">
            <v>Vietnam</v>
          </cell>
          <cell r="N17" t="str">
            <v>Hàng mới</v>
          </cell>
          <cell r="O17" t="str">
            <v>PV3-0010</v>
          </cell>
          <cell r="P17">
            <v>1519</v>
          </cell>
          <cell r="Q17">
            <v>152411</v>
          </cell>
          <cell r="R17" t="str">
            <v>Cái</v>
          </cell>
          <cell r="S17">
            <v>34</v>
          </cell>
          <cell r="T17">
            <v>330000</v>
          </cell>
        </row>
        <row r="18">
          <cell r="A18" t="str">
            <v>1</v>
          </cell>
          <cell r="C18" t="e">
            <v>#N/A</v>
          </cell>
          <cell r="D18" t="str">
            <v>07.PV3.53.0016</v>
          </cell>
          <cell r="E18">
            <v>43720</v>
          </cell>
          <cell r="F18">
            <v>4</v>
          </cell>
          <cell r="G18" t="str">
            <v>07.PV3.53.0016</v>
          </cell>
          <cell r="H18">
            <v>43720</v>
          </cell>
          <cell r="I18" t="str">
            <v>Cấp VT PV thi công ĐTXD CT: NC ĐDTT từ Recloser X.Bắc đến LBS khí C.Biến (PL 870 ngày 17.6.2019- cty TNHH Thu Lộc- lưu 03.PV3.53.005)</v>
          </cell>
          <cell r="J18" t="str">
            <v>Cấp VT PV thi công ĐTXD CT: NC ĐDTT từ Recloser X.Bắc đến LBS khí C.Biến (PL 870 ngày 17.6.2019- cty TNHH Thu Lộc- lưu 03.PV3.53.005)</v>
          </cell>
        </row>
        <row r="19">
          <cell r="A19" t="str">
            <v>1d22Cái</v>
          </cell>
          <cell r="B19" t="str">
            <v>d22</v>
          </cell>
          <cell r="C19" t="str">
            <v>Đà Sắt góc L75 x75 x8 dài 2,2m (4 ốp)</v>
          </cell>
          <cell r="D19" t="str">
            <v>07.PV3.53.0016</v>
          </cell>
          <cell r="E19">
            <v>43720</v>
          </cell>
          <cell r="I19" t="str">
            <v>Cấp VT PV thi công ĐTXD CT: NC ĐDTT từ Recloser X.Bắc đến LBS khí C.Biến (PL 870 ngày 17.6.2019- cty TNHH Thu Lộc- lưu 03.PV3.53.005)</v>
          </cell>
          <cell r="K19" t="str">
            <v>3.06.30.713.VIE.00.000</v>
          </cell>
          <cell r="L19" t="str">
            <v>Đà sắt L75x8x2200MM (4ốp)</v>
          </cell>
          <cell r="M19" t="str">
            <v>Vietnam</v>
          </cell>
          <cell r="N19" t="str">
            <v>Hàng mới</v>
          </cell>
          <cell r="O19" t="str">
            <v>PV3-0010</v>
          </cell>
          <cell r="P19">
            <v>1519</v>
          </cell>
          <cell r="Q19">
            <v>152411</v>
          </cell>
          <cell r="R19" t="str">
            <v>Cái</v>
          </cell>
          <cell r="S19">
            <v>26</v>
          </cell>
          <cell r="T19">
            <v>660000</v>
          </cell>
        </row>
        <row r="20">
          <cell r="A20" t="str">
            <v>1ltd6Cái</v>
          </cell>
          <cell r="B20" t="str">
            <v>ltd6</v>
          </cell>
          <cell r="C20" t="str">
            <v>LTD 1P 24KV - 600A</v>
          </cell>
          <cell r="D20" t="str">
            <v>07.PV3.53.0016</v>
          </cell>
          <cell r="E20">
            <v>43720</v>
          </cell>
          <cell r="I20" t="str">
            <v>Cấp VT PV thi công ĐTXD CT: NC ĐDTT từ Recloser X.Bắc đến LBS khí C.Biến (PL 870 ngày 17.6.2019- cty TNHH Thu Lộc- lưu 03.PV3.53.005)</v>
          </cell>
          <cell r="K20" t="str">
            <v>3.42.26.630.VIE.00.000</v>
          </cell>
          <cell r="L20" t="str">
            <v>LTD 24KV 630A</v>
          </cell>
          <cell r="M20" t="str">
            <v>Vietnam</v>
          </cell>
          <cell r="N20" t="str">
            <v>Hàng mới</v>
          </cell>
          <cell r="O20" t="str">
            <v>PV3-0002</v>
          </cell>
          <cell r="P20">
            <v>1519</v>
          </cell>
          <cell r="Q20">
            <v>152411</v>
          </cell>
          <cell r="R20" t="str">
            <v>Cái</v>
          </cell>
          <cell r="S20">
            <v>3</v>
          </cell>
          <cell r="T20">
            <v>2273000</v>
          </cell>
        </row>
        <row r="21">
          <cell r="A21" t="str">
            <v>1t115Cái</v>
          </cell>
          <cell r="B21" t="str">
            <v>t115</v>
          </cell>
          <cell r="C21" t="str">
            <v>Thanh chống đà sắt góc L50x50x5 dài 1,15m</v>
          </cell>
          <cell r="D21" t="str">
            <v>07.PV3.53.0016</v>
          </cell>
          <cell r="E21">
            <v>43720</v>
          </cell>
          <cell r="I21" t="str">
            <v>Cấp VT PV thi công ĐTXD CT: NC ĐDTT từ Recloser X.Bắc đến LBS khí C.Biến (PL 870 ngày 17.6.2019- cty TNHH Thu Lộc- lưu 03.PV3.53.005)</v>
          </cell>
          <cell r="K21" t="str">
            <v>3.06.40.115.VIE.00.000</v>
          </cell>
          <cell r="L21" t="str">
            <v>Thanh chống L50x50x5 - 1150mm</v>
          </cell>
          <cell r="M21" t="str">
            <v>Vietnam</v>
          </cell>
          <cell r="N21" t="str">
            <v>Hàng mới</v>
          </cell>
          <cell r="O21" t="str">
            <v>PV3-0010</v>
          </cell>
          <cell r="P21">
            <v>1519</v>
          </cell>
          <cell r="Q21">
            <v>152411</v>
          </cell>
          <cell r="R21" t="str">
            <v>Cái</v>
          </cell>
          <cell r="S21">
            <v>169</v>
          </cell>
          <cell r="T21">
            <v>141000</v>
          </cell>
        </row>
        <row r="22">
          <cell r="A22" t="str">
            <v>1t81Cái</v>
          </cell>
          <cell r="B22" t="str">
            <v>t81</v>
          </cell>
          <cell r="C22" t="str">
            <v>Thanh chống đà sắt góc L50x50x5 dài 0,81m</v>
          </cell>
          <cell r="D22" t="str">
            <v>07.PV3.53.0016</v>
          </cell>
          <cell r="E22">
            <v>43720</v>
          </cell>
          <cell r="I22" t="str">
            <v>Cấp VT PV thi công ĐTXD CT: NC ĐDTT từ Recloser X.Bắc đến LBS khí C.Biến (PL 870 ngày 17.6.2019- cty TNHH Thu Lộc- lưu 03.PV3.53.005)</v>
          </cell>
          <cell r="K22" t="str">
            <v>3.06.40.593.VIE.00.000</v>
          </cell>
          <cell r="L22" t="str">
            <v>Thanh chống L50x50x5 - 810MM</v>
          </cell>
          <cell r="M22" t="str">
            <v>Vietnam</v>
          </cell>
          <cell r="N22" t="str">
            <v>Hàng mới</v>
          </cell>
          <cell r="O22" t="str">
            <v>PV3-0011</v>
          </cell>
          <cell r="P22">
            <v>1519</v>
          </cell>
          <cell r="Q22">
            <v>152411</v>
          </cell>
          <cell r="R22" t="str">
            <v>Cái</v>
          </cell>
          <cell r="S22">
            <v>52</v>
          </cell>
          <cell r="T22">
            <v>100000</v>
          </cell>
        </row>
        <row r="23">
          <cell r="A23" t="str">
            <v>1d200Cây</v>
          </cell>
          <cell r="B23" t="str">
            <v>d200</v>
          </cell>
          <cell r="C23" t="str">
            <v>Đà Sắt góc L75 x75 x8 dài 2m (3 ốp)</v>
          </cell>
          <cell r="D23" t="str">
            <v>07.PV3.53.0016</v>
          </cell>
          <cell r="E23">
            <v>43720</v>
          </cell>
          <cell r="I23" t="str">
            <v>Cấp VT PV thi công ĐTXD CT: NC ĐDTT từ Recloser X.Bắc đến LBS khí C.Biến (PL 870 ngày 17.6.2019- cty TNHH Thu Lộc- lưu 03.PV3.53.005)</v>
          </cell>
          <cell r="K23" t="str">
            <v>3.06.20.072.VIE.00.000</v>
          </cell>
          <cell r="L23" t="str">
            <v>Đà sắt L75x75x8 - 2000mm (3 ốp)</v>
          </cell>
          <cell r="M23" t="str">
            <v>Vietnam</v>
          </cell>
          <cell r="N23" t="str">
            <v>Hàng mới</v>
          </cell>
          <cell r="O23" t="str">
            <v>PV3-0009</v>
          </cell>
          <cell r="P23">
            <v>1519</v>
          </cell>
          <cell r="Q23">
            <v>152411</v>
          </cell>
          <cell r="R23" t="str">
            <v>Cây</v>
          </cell>
          <cell r="S23">
            <v>167</v>
          </cell>
          <cell r="T23">
            <v>584000</v>
          </cell>
        </row>
        <row r="24">
          <cell r="A24" t="str">
            <v>1</v>
          </cell>
          <cell r="C24" t="e">
            <v>#N/A</v>
          </cell>
          <cell r="D24" t="str">
            <v>07.PV3.53.0018</v>
          </cell>
          <cell r="E24">
            <v>43727</v>
          </cell>
          <cell r="F24">
            <v>5</v>
          </cell>
          <cell r="G24" t="str">
            <v>07.PV3.53.0018</v>
          </cell>
          <cell r="H24">
            <v>43727</v>
          </cell>
          <cell r="I24" t="str">
            <v>Cấp VT PV thi công ĐTXD CT: NC ĐDTT từ Recloser X.Bắc đến LBS khí C.Biến (PL 870 ngày 17.6.2019- cty TNHH Thu Lộc- lưu 03.PV3.53.005+16)</v>
          </cell>
          <cell r="J24" t="str">
            <v>Cấp VT PV thi công ĐTXD CT: NC ĐDTT từ Recloser X.Bắc đến LBS khí C.Biến (PL 870 ngày 17.6.2019- cty TNHH Thu Lộc- lưu 03.PV3.53.005+16)</v>
          </cell>
        </row>
        <row r="25">
          <cell r="A25" t="str">
            <v>1sdCái</v>
          </cell>
          <cell r="B25" t="str">
            <v>sd</v>
          </cell>
          <cell r="C25" t="str">
            <v>Sứ đứng 24KV</v>
          </cell>
          <cell r="D25" t="str">
            <v>07.PV3.53.0018</v>
          </cell>
          <cell r="E25">
            <v>43727</v>
          </cell>
          <cell r="I25" t="str">
            <v>Cấp VT PV thi công ĐTXD CT: NC ĐDTT từ Recloser X.Bắc đến LBS khí C.Biến (PL 870 ngày 17.6.2019- cty TNHH Thu Lộc- lưu 03.PV3.53.005+16)</v>
          </cell>
          <cell r="K25" t="str">
            <v>3.10.86.025.VIE.00.000</v>
          </cell>
          <cell r="L25" t="str">
            <v>Sứ đứng 24kV (bọc chì)</v>
          </cell>
          <cell r="M25" t="str">
            <v>Vietnam</v>
          </cell>
          <cell r="N25" t="str">
            <v>Hàng mới</v>
          </cell>
          <cell r="O25" t="str">
            <v>PV3-0014</v>
          </cell>
          <cell r="P25">
            <v>1519</v>
          </cell>
          <cell r="Q25">
            <v>152411</v>
          </cell>
          <cell r="R25" t="str">
            <v>Cái</v>
          </cell>
          <cell r="S25">
            <v>591</v>
          </cell>
          <cell r="T25">
            <v>198000</v>
          </cell>
        </row>
        <row r="26">
          <cell r="A26" t="str">
            <v>1snCái</v>
          </cell>
          <cell r="B26" t="str">
            <v>sn</v>
          </cell>
          <cell r="C26" t="str">
            <v>Sứ chằng</v>
          </cell>
          <cell r="D26" t="str">
            <v>07.PV3.53.0018</v>
          </cell>
          <cell r="E26">
            <v>43727</v>
          </cell>
          <cell r="I26" t="str">
            <v>Cấp VT PV thi công ĐTXD CT: NC ĐDTT từ Recloser X.Bắc đến LBS khí C.Biến (PL 870 ngày 17.6.2019- cty TNHH Thu Lộc- lưu 03.PV3.53.005+16)</v>
          </cell>
          <cell r="K26" t="str">
            <v>3.10.08.005.VIE.00.000</v>
          </cell>
          <cell r="L26" t="str">
            <v>Sứ chằng trung thế</v>
          </cell>
          <cell r="M26" t="str">
            <v>Vietnam</v>
          </cell>
          <cell r="N26" t="str">
            <v>Hàng mới</v>
          </cell>
          <cell r="O26" t="str">
            <v>PV3-0009</v>
          </cell>
          <cell r="P26">
            <v>1519</v>
          </cell>
          <cell r="Q26">
            <v>152411</v>
          </cell>
          <cell r="R26" t="str">
            <v>Cái</v>
          </cell>
          <cell r="S26">
            <v>6</v>
          </cell>
          <cell r="T26">
            <v>66000</v>
          </cell>
        </row>
        <row r="27">
          <cell r="A27" t="str">
            <v>1socCái</v>
          </cell>
          <cell r="B27" t="str">
            <v>soc</v>
          </cell>
          <cell r="C27" t="str">
            <v>Sứ ống chỉ</v>
          </cell>
          <cell r="D27" t="str">
            <v>07.PV3.53.0018</v>
          </cell>
          <cell r="E27">
            <v>43727</v>
          </cell>
          <cell r="I27" t="str">
            <v>Cấp VT PV thi công ĐTXD CT: NC ĐDTT từ Recloser X.Bắc đến LBS khí C.Biến (PL 870 ngày 17.6.2019- cty TNHH Thu Lộc- lưu 03.PV3.53.005+16)</v>
          </cell>
          <cell r="K27" t="str">
            <v>3.10.08.004.VIE.00.000</v>
          </cell>
          <cell r="L27" t="str">
            <v>Sứ ống chỉ</v>
          </cell>
          <cell r="M27" t="str">
            <v>Vietnam</v>
          </cell>
          <cell r="N27" t="str">
            <v>Hàng mới</v>
          </cell>
          <cell r="O27" t="str">
            <v>PV3-0012</v>
          </cell>
          <cell r="P27">
            <v>1519</v>
          </cell>
          <cell r="Q27">
            <v>152411</v>
          </cell>
          <cell r="R27" t="str">
            <v>Cái</v>
          </cell>
          <cell r="S27">
            <v>165</v>
          </cell>
          <cell r="T27">
            <v>20000</v>
          </cell>
        </row>
        <row r="28">
          <cell r="A28" t="str">
            <v>1StplyCái</v>
          </cell>
          <cell r="B28" t="str">
            <v>Stply</v>
          </cell>
          <cell r="C28" t="str">
            <v>Sứ treo polymer</v>
          </cell>
          <cell r="D28" t="str">
            <v>07.PV3.53.0018</v>
          </cell>
          <cell r="E28">
            <v>43727</v>
          </cell>
          <cell r="I28" t="str">
            <v>Cấp VT PV thi công ĐTXD CT: NC ĐDTT từ Recloser X.Bắc đến LBS khí C.Biến (PL 870 ngày 17.6.2019- cty TNHH Thu Lộc- lưu 03.PV3.53.005+16)</v>
          </cell>
          <cell r="K28" t="str">
            <v>3.10.88.001.KOR.00.000</v>
          </cell>
          <cell r="L28" t="str">
            <v>Sứ treo 24kV polymer</v>
          </cell>
          <cell r="M28" t="str">
            <v>Korea, South</v>
          </cell>
          <cell r="N28" t="str">
            <v>Hàng mới</v>
          </cell>
          <cell r="O28" t="str">
            <v>PV3-0012</v>
          </cell>
          <cell r="P28">
            <v>1519</v>
          </cell>
          <cell r="Q28">
            <v>152411</v>
          </cell>
          <cell r="R28" t="str">
            <v>Cái</v>
          </cell>
          <cell r="S28">
            <v>93</v>
          </cell>
          <cell r="T28">
            <v>235000</v>
          </cell>
        </row>
        <row r="29">
          <cell r="A29" t="str">
            <v>1csdCái</v>
          </cell>
          <cell r="B29" t="str">
            <v>csd</v>
          </cell>
          <cell r="C29" t="str">
            <v>Chân sứ đứng D20</v>
          </cell>
          <cell r="D29" t="str">
            <v>07.PV3.53.0018</v>
          </cell>
          <cell r="E29">
            <v>43727</v>
          </cell>
          <cell r="I29" t="str">
            <v>Cấp VT PV thi công ĐTXD CT: NC ĐDTT từ Recloser X.Bắc đến LBS khí C.Biến (PL 870 ngày 17.6.2019- cty TNHH Thu Lộc- lưu 03.PV3.53.005+16)</v>
          </cell>
          <cell r="K29" t="str">
            <v>3.10.92.028.VIE.00.000</v>
          </cell>
          <cell r="L29" t="str">
            <v>Ty sứ đứng 24KV 20mm bọc chì</v>
          </cell>
          <cell r="M29" t="str">
            <v>Vietnam</v>
          </cell>
          <cell r="N29" t="str">
            <v>Hàng mới</v>
          </cell>
          <cell r="O29" t="str">
            <v>PV3-0011</v>
          </cell>
          <cell r="P29">
            <v>1519</v>
          </cell>
          <cell r="Q29">
            <v>152411</v>
          </cell>
          <cell r="R29" t="str">
            <v>Cái</v>
          </cell>
          <cell r="S29">
            <v>591</v>
          </cell>
          <cell r="T29">
            <v>66000</v>
          </cell>
        </row>
        <row r="30">
          <cell r="A30" t="str">
            <v/>
          </cell>
          <cell r="C30" t="e">
            <v>#N/A</v>
          </cell>
          <cell r="D30" t="str">
            <v>07.PV3.53.0028</v>
          </cell>
          <cell r="E30">
            <v>43776</v>
          </cell>
          <cell r="F30">
            <v>6</v>
          </cell>
          <cell r="G30" t="str">
            <v>07.PV3.53.0028</v>
          </cell>
          <cell r="H30">
            <v>43776</v>
          </cell>
          <cell r="I30" t="str">
            <v>Cấp VT PV thi công ĐTXD CT: NC ĐDTT từ Recloser X.Bắc đến LBS khí C.Biến (PL 870 ngày 17.6.2019- cty TNHH Thu Lộc- lưu 03.PV3.53.005+16+18)</v>
          </cell>
          <cell r="J30" t="str">
            <v>Cấp VT PV thi công ĐTXD CT: NC ĐDTT từ Recloser X.Bắc đến LBS khí C.Biến (PL 870 ngày 17.6.2019- cty TNHH Thu Lộc- lưu 03.PV3.53.005+16+18)</v>
          </cell>
        </row>
        <row r="31">
          <cell r="A31" t="str">
            <v>2ac120Kg</v>
          </cell>
          <cell r="B31" t="str">
            <v>ac120</v>
          </cell>
          <cell r="C31" t="str">
            <v>Cáp nhôm lõi thép AC-120/19</v>
          </cell>
          <cell r="D31" t="str">
            <v>07.PV3.53.0028</v>
          </cell>
          <cell r="E31">
            <v>43776</v>
          </cell>
          <cell r="I31" t="str">
            <v>Cấp VT PV thi công ĐTXD CT: NC ĐDTT từ Recloser X.Bắc đến LBS khí C.Biến (PL 870 ngày 17.6.2019- cty TNHH Thu Lộc- lưu 03.PV3.53.005+16+18)</v>
          </cell>
          <cell r="K31" t="str">
            <v>3.15.28.120.VIE.00.000</v>
          </cell>
          <cell r="L31" t="str">
            <v>Cáp nhôm trần lõi thép AC 120/19mm2</v>
          </cell>
          <cell r="M31" t="str">
            <v>Vietnam</v>
          </cell>
          <cell r="N31" t="str">
            <v>Hàng mới</v>
          </cell>
          <cell r="O31" t="str">
            <v>PV3-0002</v>
          </cell>
          <cell r="P31">
            <v>1519</v>
          </cell>
          <cell r="Q31">
            <v>152411</v>
          </cell>
          <cell r="R31" t="str">
            <v>Kg</v>
          </cell>
          <cell r="S31">
            <v>34.9</v>
          </cell>
          <cell r="T31">
            <v>48785.6446</v>
          </cell>
        </row>
        <row r="32">
          <cell r="A32" t="str">
            <v>1</v>
          </cell>
          <cell r="C32" t="e">
            <v>#N/A</v>
          </cell>
          <cell r="D32" t="str">
            <v>07.PV3.53.0022</v>
          </cell>
          <cell r="E32">
            <v>43739</v>
          </cell>
          <cell r="F32">
            <v>6</v>
          </cell>
          <cell r="G32" t="str">
            <v>07.PV3.53.0022</v>
          </cell>
          <cell r="H32">
            <v>43739</v>
          </cell>
          <cell r="I32" t="str">
            <v>Cấp VT PV thi công ĐTXD CT: NC ĐDTT từ Recloser X.Bắc đến LBS khí C.Biến (PL 870 ngày 17.6.2019- cty TNHH Thu Lộc- lưu 03.PV3.53.005+16+18)</v>
          </cell>
          <cell r="J32" t="str">
            <v>Cấp VT PV thi công ĐTXD CT: NC ĐDTT từ Recloser X.Bắc đến LBS khí C.Biến (PL 870 ngày 17.6.2019- cty TNHH Thu Lộc- lưu 03.PV3.53.005+16+18)</v>
          </cell>
        </row>
        <row r="33">
          <cell r="A33" t="str">
            <v>1ac120Kg</v>
          </cell>
          <cell r="B33" t="str">
            <v>ac120</v>
          </cell>
          <cell r="C33" t="str">
            <v>Cáp nhôm lõi thép AC-120/19</v>
          </cell>
          <cell r="D33" t="str">
            <v>07.PV3.53.0022</v>
          </cell>
          <cell r="E33">
            <v>43739</v>
          </cell>
          <cell r="I33" t="str">
            <v>Cấp VT PV thi công ĐTXD CT: NC ĐDTT từ Recloser X.Bắc đến LBS khí C.Biến (PL 870 ngày 17.6.2019- cty TNHH Thu Lộc- lưu 03.PV3.53.005+16+18)</v>
          </cell>
          <cell r="K33" t="str">
            <v>3.15.28.120.VIE.00.000</v>
          </cell>
          <cell r="L33" t="str">
            <v>Cáp nhôm trần lõi thép AC 120/19mm2</v>
          </cell>
          <cell r="M33" t="str">
            <v>Vietnam</v>
          </cell>
          <cell r="N33" t="str">
            <v>Hàng mới</v>
          </cell>
          <cell r="O33" t="str">
            <v>PV3-0002</v>
          </cell>
          <cell r="P33">
            <v>1519</v>
          </cell>
          <cell r="Q33">
            <v>152411</v>
          </cell>
          <cell r="R33" t="str">
            <v>Kg</v>
          </cell>
          <cell r="S33">
            <v>2744</v>
          </cell>
          <cell r="T33">
            <v>69630</v>
          </cell>
        </row>
        <row r="34">
          <cell r="A34" t="str">
            <v>1m25Kg</v>
          </cell>
          <cell r="B34" t="str">
            <v>m25</v>
          </cell>
          <cell r="C34" t="str">
            <v>Cáp đồng trần M25mm2</v>
          </cell>
          <cell r="D34" t="str">
            <v>07.PV3.53.0022</v>
          </cell>
          <cell r="E34">
            <v>43739</v>
          </cell>
          <cell r="I34" t="str">
            <v>Cấp VT PV thi công ĐTXD CT: NC ĐDTT từ Recloser X.Bắc đến LBS khí C.Biến (PL 870 ngày 17.6.2019- cty TNHH Thu Lộc- lưu 03.PV3.53.005+16+18)</v>
          </cell>
          <cell r="K34" t="str">
            <v>3.15.25.025.VIE.00.000</v>
          </cell>
          <cell r="L34" t="str">
            <v>Cáp đồng trần xoắn C25mm2</v>
          </cell>
          <cell r="M34" t="str">
            <v>Vietnam</v>
          </cell>
          <cell r="N34" t="str">
            <v>Hàng mới</v>
          </cell>
          <cell r="O34" t="str">
            <v>PV3-0009</v>
          </cell>
          <cell r="P34">
            <v>1519</v>
          </cell>
          <cell r="Q34">
            <v>152411</v>
          </cell>
          <cell r="R34" t="str">
            <v>Kg</v>
          </cell>
          <cell r="S34">
            <v>63</v>
          </cell>
          <cell r="T34">
            <v>219600</v>
          </cell>
        </row>
        <row r="35">
          <cell r="A35" t="str">
            <v>1XLPE150mét</v>
          </cell>
          <cell r="B35" t="str">
            <v>XLPE150</v>
          </cell>
          <cell r="C35" t="str">
            <v>Cáp 24KV C/XLPE/PVC 150mm2</v>
          </cell>
          <cell r="D35" t="str">
            <v>07.PV3.53.0022</v>
          </cell>
          <cell r="E35">
            <v>43739</v>
          </cell>
          <cell r="I35" t="str">
            <v>Cấp VT PV thi công ĐTXD CT: NC ĐDTT từ Recloser X.Bắc đến LBS khí C.Biến (PL 870 ngày 17.6.2019- cty TNHH Thu Lộc- lưu 03.PV3.53.005+16+18)</v>
          </cell>
          <cell r="K35" t="str">
            <v>3.15.82.150.VIE.00.000</v>
          </cell>
          <cell r="L35" t="str">
            <v>Cáp đồng bọc 24KV CX(CR) 150mm2</v>
          </cell>
          <cell r="M35" t="str">
            <v>Vietnam</v>
          </cell>
          <cell r="N35" t="str">
            <v>Hàng mới</v>
          </cell>
          <cell r="O35" t="str">
            <v>PV3-0001</v>
          </cell>
          <cell r="P35">
            <v>1519</v>
          </cell>
          <cell r="Q35">
            <v>152411</v>
          </cell>
          <cell r="R35" t="str">
            <v>mét</v>
          </cell>
          <cell r="S35">
            <v>24</v>
          </cell>
          <cell r="T35">
            <v>480490</v>
          </cell>
        </row>
        <row r="36">
          <cell r="A36" t="str">
            <v>1XLPE185Amét</v>
          </cell>
          <cell r="B36" t="str">
            <v>XLPE185A</v>
          </cell>
          <cell r="C36" t="str">
            <v>Cáp 24KV A/XLPE/PVC 185mm2</v>
          </cell>
          <cell r="D36" t="str">
            <v>07.PV3.53.0022</v>
          </cell>
          <cell r="E36">
            <v>43739</v>
          </cell>
          <cell r="I36" t="str">
            <v>Cấp VT PV thi công ĐTXD CT: NC ĐDTT từ Recloser X.Bắc đến LBS khí C.Biến (PL 870 ngày 17.6.2019- cty TNHH Thu Lộc- lưu 03.PV3.53.005+16+18)</v>
          </cell>
          <cell r="K36" t="str">
            <v>3.15.96.185.VIE.00.000</v>
          </cell>
          <cell r="L36" t="str">
            <v>Cáp nhôm bọc lõi thép 24kV ACX(ACR) 185mm2</v>
          </cell>
          <cell r="M36" t="str">
            <v>Vietnam</v>
          </cell>
          <cell r="N36" t="str">
            <v>Hàng mới</v>
          </cell>
          <cell r="O36" t="str">
            <v>PV3-0002</v>
          </cell>
          <cell r="P36">
            <v>1519</v>
          </cell>
          <cell r="Q36">
            <v>152411</v>
          </cell>
          <cell r="R36" t="str">
            <v>mét</v>
          </cell>
          <cell r="S36">
            <v>18933</v>
          </cell>
          <cell r="T36">
            <v>100610</v>
          </cell>
        </row>
        <row r="37">
          <cell r="A37" t="str">
            <v>1xlpe25mét</v>
          </cell>
          <cell r="B37" t="str">
            <v>xlpe25</v>
          </cell>
          <cell r="C37" t="str">
            <v>Cáp 24KV C/XLPE/PVC 25mm2</v>
          </cell>
          <cell r="D37" t="str">
            <v>07.PV3.53.0022</v>
          </cell>
          <cell r="E37">
            <v>43739</v>
          </cell>
          <cell r="I37" t="str">
            <v>Cấp VT PV thi công ĐTXD CT: NC ĐDTT từ Recloser X.Bắc đến LBS khí C.Biến (PL 870 ngày 17.6.2019- cty TNHH Thu Lộc- lưu 03.PV3.53.005+16+18)</v>
          </cell>
          <cell r="K37" t="str">
            <v>3.15.82.525.VIE.00.000</v>
          </cell>
          <cell r="L37" t="str">
            <v>Cáp Cu/XLPE/PVC 24KV 25MM2</v>
          </cell>
          <cell r="M37" t="str">
            <v>Vietnam</v>
          </cell>
          <cell r="N37" t="str">
            <v>Hàng mới</v>
          </cell>
          <cell r="O37" t="str">
            <v>PV3-0011</v>
          </cell>
          <cell r="P37">
            <v>1519</v>
          </cell>
          <cell r="Q37">
            <v>152411</v>
          </cell>
          <cell r="R37" t="str">
            <v>mét</v>
          </cell>
          <cell r="S37">
            <v>59</v>
          </cell>
          <cell r="T37">
            <v>87180</v>
          </cell>
        </row>
      </sheetData>
      <sheetData sheetId="12">
        <row r="1">
          <cell r="B1" t="str">
            <v>DANH SÁCH VẬT TƯ B CẤP ĐƯỢC NGHIỆM THU TẠI CÔNG TRƯỜNG</v>
          </cell>
        </row>
        <row r="2">
          <cell r="B2" t="str">
            <v>Công trình: Nâng cấp đường dây trung thế từ recloser Xuân Bắc đến LBS khí Chế Biến tuyến 480 Xuân Bắc</v>
          </cell>
        </row>
        <row r="3">
          <cell r="B3" t="str">
            <v>Xuân Lộc, ngày         tháng         năm 2019</v>
          </cell>
        </row>
        <row r="4">
          <cell r="B4" t="str">
            <v>STT</v>
          </cell>
          <cell r="C4" t="str">
            <v xml:space="preserve">Tên và chủng loại vật tư </v>
          </cell>
          <cell r="D4" t="str">
            <v>Đvt</v>
          </cell>
          <cell r="E4" t="str">
            <v xml:space="preserve">Số lượng </v>
          </cell>
          <cell r="F4" t="str">
            <v>Nhà sản xuất</v>
          </cell>
          <cell r="G4" t="str">
            <v>Nhà cung cấp</v>
          </cell>
          <cell r="H4" t="str">
            <v>Giấy chứng nhận xuất xứ hàng hoá
(Nhà SX giao cho ĐVTC)</v>
          </cell>
          <cell r="J4" t="str">
            <v>Phiếu thử nghiệm xuất xưởng</v>
          </cell>
          <cell r="L4" t="str">
            <v>Phiếu thử nghiệm của QUATEST</v>
          </cell>
          <cell r="N4" t="str">
            <v xml:space="preserve">Kết luận </v>
          </cell>
        </row>
        <row r="5">
          <cell r="H5" t="str">
            <v xml:space="preserve">Số </v>
          </cell>
          <cell r="I5" t="str">
            <v>Ngày</v>
          </cell>
          <cell r="J5" t="str">
            <v xml:space="preserve">Số </v>
          </cell>
          <cell r="K5" t="str">
            <v>Ngày</v>
          </cell>
          <cell r="L5" t="str">
            <v>Số</v>
          </cell>
          <cell r="M5" t="str">
            <v>Ngày</v>
          </cell>
        </row>
        <row r="6">
          <cell r="A6" t="str">
            <v>T12540</v>
          </cell>
          <cell r="B6">
            <v>0</v>
          </cell>
          <cell r="C6" t="str">
            <v>Trụ BTLT 12m F540 dự ứng lực</v>
          </cell>
          <cell r="D6" t="str">
            <v>trụ</v>
          </cell>
          <cell r="E6">
            <v>95</v>
          </cell>
          <cell r="F6" t="str">
            <v>Cty Cổ phần Bê tông ly tâm Thủ Đức</v>
          </cell>
          <cell r="G6" t="str">
            <v>Cty Cổ phần Bê tông ly tâm Thủ Đức</v>
          </cell>
          <cell r="J6" t="str">
            <v>0656/NTXX-KHKD/TDC</v>
          </cell>
          <cell r="K6">
            <v>43636</v>
          </cell>
          <cell r="L6" t="str">
            <v>1270/2019/SVIBM/PCL</v>
          </cell>
          <cell r="M6">
            <v>43671</v>
          </cell>
          <cell r="N6" t="str">
            <v>Đạt</v>
          </cell>
        </row>
        <row r="7">
          <cell r="A7" t="str">
            <v>T14</v>
          </cell>
          <cell r="B7">
            <v>0</v>
          </cell>
          <cell r="C7" t="str">
            <v>Trụ BTLT 14m F650 dự ứng lực</v>
          </cell>
          <cell r="D7" t="str">
            <v>trụ</v>
          </cell>
          <cell r="E7">
            <v>15</v>
          </cell>
          <cell r="F7" t="str">
            <v>Cty Cổ phần Bê tông ly tâm Thủ Đức</v>
          </cell>
          <cell r="G7" t="str">
            <v>Cty Cổ phần Bê tông ly tâm Thủ Đức</v>
          </cell>
          <cell r="J7" t="str">
            <v>0656/NTXX-KHKD/TDC</v>
          </cell>
          <cell r="K7">
            <v>43636</v>
          </cell>
          <cell r="L7" t="str">
            <v>1272/2019/SVIBM/PCL</v>
          </cell>
          <cell r="M7">
            <v>43671</v>
          </cell>
          <cell r="N7" t="str">
            <v>Đạt</v>
          </cell>
        </row>
        <row r="8">
          <cell r="A8" t="str">
            <v>SD</v>
          </cell>
          <cell r="B8">
            <v>0</v>
          </cell>
          <cell r="C8" t="str">
            <v>Sứ đứng 24KV</v>
          </cell>
          <cell r="D8" t="str">
            <v>cái</v>
          </cell>
          <cell r="E8">
            <v>583</v>
          </cell>
          <cell r="F8" t="str">
            <v>Cty CP Sứ kỹ thuật Hoàng Liên Sơn</v>
          </cell>
          <cell r="G8" t="str">
            <v>Cty TNHH Cao Linh</v>
          </cell>
          <cell r="J8" t="str">
            <v>5819/SLCL-ĐLXL</v>
          </cell>
          <cell r="K8">
            <v>43660</v>
          </cell>
          <cell r="L8" t="str">
            <v>19/4021/TN2-10</v>
          </cell>
          <cell r="M8">
            <v>43713</v>
          </cell>
          <cell r="N8" t="str">
            <v>Đạt</v>
          </cell>
        </row>
        <row r="9">
          <cell r="A9" t="str">
            <v>Stply</v>
          </cell>
          <cell r="B9">
            <v>0</v>
          </cell>
          <cell r="C9" t="str">
            <v>Sứ treo polymer</v>
          </cell>
          <cell r="D9" t="str">
            <v>chuỗi</v>
          </cell>
          <cell r="E9">
            <v>87</v>
          </cell>
          <cell r="F9" t="str">
            <v>DTR/Korea</v>
          </cell>
          <cell r="G9" t="str">
            <v>Cty TNHH Cao Linh</v>
          </cell>
          <cell r="J9" t="str">
            <v>5819/SLCL-ĐLXL</v>
          </cell>
          <cell r="K9">
            <v>43660</v>
          </cell>
          <cell r="L9" t="str">
            <v>19/4021/TN2-10</v>
          </cell>
          <cell r="M9">
            <v>43713</v>
          </cell>
          <cell r="N9" t="str">
            <v>Đạt</v>
          </cell>
        </row>
        <row r="10">
          <cell r="A10" t="str">
            <v>LTD6</v>
          </cell>
          <cell r="B10">
            <v>0</v>
          </cell>
          <cell r="C10" t="str">
            <v>LTD 1P 24KV - 600A</v>
          </cell>
          <cell r="D10" t="str">
            <v>cái</v>
          </cell>
          <cell r="E10">
            <v>3</v>
          </cell>
          <cell r="F10" t="str">
            <v>Cty TNHH TM SX Thiết bị điện Tuấn Ân</v>
          </cell>
          <cell r="G10" t="str">
            <v>Cty TNHH TM SX Thiết bị điện Tuấn Ân</v>
          </cell>
          <cell r="J10" t="str">
            <v>MN13LTD/XXTA</v>
          </cell>
          <cell r="K10">
            <v>43631</v>
          </cell>
          <cell r="L10" t="str">
            <v>4086-K7/KT2</v>
          </cell>
          <cell r="M10">
            <v>43682</v>
          </cell>
          <cell r="N10" t="str">
            <v>Đạt</v>
          </cell>
        </row>
        <row r="11">
          <cell r="A11" t="str">
            <v>XLPE150</v>
          </cell>
          <cell r="B11">
            <v>0</v>
          </cell>
          <cell r="C11" t="str">
            <v>Cáp 24KV C/XLPE/PVC 150mm2</v>
          </cell>
          <cell r="D11" t="str">
            <v>mét</v>
          </cell>
          <cell r="E11">
            <v>24</v>
          </cell>
          <cell r="F11" t="str">
            <v>Cty CP Địa ốc - Cáp điện Thịnh Phát</v>
          </cell>
          <cell r="G11" t="str">
            <v>Cty CP Địa ốc - Cáp điện Thịnh Phát</v>
          </cell>
          <cell r="J11" t="str">
            <v>985670/QC/2</v>
          </cell>
          <cell r="K11">
            <v>43684</v>
          </cell>
          <cell r="L11">
            <v>0</v>
          </cell>
          <cell r="M11">
            <v>0</v>
          </cell>
          <cell r="N11" t="str">
            <v>Đạt</v>
          </cell>
        </row>
        <row r="12">
          <cell r="A12" t="str">
            <v>XLPE25</v>
          </cell>
          <cell r="B12">
            <v>0</v>
          </cell>
          <cell r="C12" t="str">
            <v>Cáp 24KV C/XLPE/PVC 25mm2</v>
          </cell>
          <cell r="D12" t="str">
            <v>mét</v>
          </cell>
          <cell r="E12">
            <v>59</v>
          </cell>
          <cell r="F12" t="str">
            <v>Cty CP Địa ốc - Cáp điện Thịnh Phát</v>
          </cell>
          <cell r="G12" t="str">
            <v>Cty CP Địa ốc - Cáp điện Thịnh Phát</v>
          </cell>
          <cell r="J12" t="str">
            <v>985671/QC19/1</v>
          </cell>
          <cell r="K12">
            <v>43684</v>
          </cell>
          <cell r="L12" t="str">
            <v>KT3-1411BDI9/1</v>
          </cell>
          <cell r="M12">
            <v>43725</v>
          </cell>
          <cell r="N12" t="str">
            <v>Đạt</v>
          </cell>
        </row>
        <row r="13">
          <cell r="A13" t="str">
            <v>m25</v>
          </cell>
          <cell r="B13">
            <v>0</v>
          </cell>
          <cell r="C13" t="str">
            <v>Cáp đồng trần M25mm2</v>
          </cell>
          <cell r="D13" t="str">
            <v>kg</v>
          </cell>
          <cell r="E13">
            <v>58.75</v>
          </cell>
          <cell r="F13" t="str">
            <v>Cty CP Dây cáp điện Việt Nam</v>
          </cell>
          <cell r="G13" t="str">
            <v>Cty CP Dây cáp điện Việt Nam</v>
          </cell>
          <cell r="J13" t="str">
            <v>2659.19/CN-QLCL</v>
          </cell>
          <cell r="K13">
            <v>43682</v>
          </cell>
          <cell r="L13" t="str">
            <v>19/4045-TN2-12</v>
          </cell>
          <cell r="M13">
            <v>43721</v>
          </cell>
          <cell r="N13" t="str">
            <v>Đạt</v>
          </cell>
        </row>
        <row r="14">
          <cell r="A14" t="str">
            <v>AC120</v>
          </cell>
          <cell r="B14">
            <v>0</v>
          </cell>
          <cell r="C14" t="str">
            <v>Cáp nhôm lõi thép AC-120/19</v>
          </cell>
          <cell r="D14" t="str">
            <v>kg</v>
          </cell>
          <cell r="E14">
            <v>3044.9</v>
          </cell>
          <cell r="F14" t="str">
            <v>Cty CP Dây cáp điện Việt Nam</v>
          </cell>
          <cell r="G14" t="str">
            <v>Cty CP Dây cáp điện Việt Nam</v>
          </cell>
          <cell r="J14" t="str">
            <v>2659.19/CN-QLCL</v>
          </cell>
          <cell r="K14">
            <v>43682</v>
          </cell>
          <cell r="L14" t="str">
            <v>19/4045/TN2-09</v>
          </cell>
          <cell r="M14">
            <v>43721</v>
          </cell>
          <cell r="N14" t="str">
            <v>Đạt</v>
          </cell>
        </row>
        <row r="15">
          <cell r="A15" t="str">
            <v>XLPE185A</v>
          </cell>
          <cell r="B15">
            <v>0</v>
          </cell>
          <cell r="C15" t="str">
            <v>Cáp 24KV A/XLPE/PVC 185mm2</v>
          </cell>
          <cell r="D15" t="str">
            <v>mét</v>
          </cell>
          <cell r="E15">
            <v>19394</v>
          </cell>
          <cell r="F15" t="str">
            <v>Cty CP Địa ốc - Cáp điện Thịnh Phát</v>
          </cell>
          <cell r="G15" t="str">
            <v>Cty CP Địa ốc - Cáp điện Thịnh Phát</v>
          </cell>
          <cell r="H15" t="str">
            <v>TTT-276KCS0715/03</v>
          </cell>
          <cell r="I15">
            <v>42219</v>
          </cell>
          <cell r="J15" t="str">
            <v>985670/QC19/3</v>
          </cell>
          <cell r="K15">
            <v>43684</v>
          </cell>
          <cell r="L15" t="str">
            <v>KT3-1141BDI9/6</v>
          </cell>
          <cell r="M15">
            <v>43732</v>
          </cell>
          <cell r="N15" t="str">
            <v>Đạt</v>
          </cell>
        </row>
        <row r="16">
          <cell r="A16" t="str">
            <v>C5/8</v>
          </cell>
          <cell r="B16">
            <v>0</v>
          </cell>
          <cell r="C16" t="str">
            <v>Cáp thép 5/8"</v>
          </cell>
          <cell r="D16" t="str">
            <v>mét</v>
          </cell>
          <cell r="E16">
            <v>234</v>
          </cell>
          <cell r="F16" t="str">
            <v>Cty CP Dây cáp điện Việt Nam</v>
          </cell>
          <cell r="G16" t="str">
            <v>Cty CP Dây cáp điện Việt Nam</v>
          </cell>
          <cell r="H16" t="str">
            <v>TTT-276KCS0715/03</v>
          </cell>
          <cell r="I16">
            <v>42219</v>
          </cell>
          <cell r="J16" t="str">
            <v>2659.19/CN-QLCL</v>
          </cell>
          <cell r="K16">
            <v>43682</v>
          </cell>
          <cell r="L16" t="str">
            <v>19/4045/TN2-14</v>
          </cell>
          <cell r="M16">
            <v>43721</v>
          </cell>
          <cell r="N16" t="str">
            <v>Đạt</v>
          </cell>
        </row>
        <row r="17">
          <cell r="A17" t="str">
            <v>ACX50</v>
          </cell>
          <cell r="B17">
            <v>0</v>
          </cell>
          <cell r="C17" t="str">
            <v>Cáp nhôm lõi thép bọc 24KV AC/XLPE50 mm2</v>
          </cell>
          <cell r="D17" t="str">
            <v>mét</v>
          </cell>
          <cell r="E17">
            <v>116</v>
          </cell>
          <cell r="F17" t="str">
            <v>Cty CP Địa ốc - Cáp điện Thịnh Phát</v>
          </cell>
          <cell r="G17" t="str">
            <v>Cty CP Địa ốc - Cáp điện Thịnh Phát</v>
          </cell>
          <cell r="H17" t="str">
            <v>TTT-276KCS0715/03</v>
          </cell>
          <cell r="I17">
            <v>42219</v>
          </cell>
          <cell r="J17" t="str">
            <v>985671/QC19/2</v>
          </cell>
          <cell r="K17">
            <v>43684</v>
          </cell>
          <cell r="L17" t="str">
            <v>KT3-1141BDI9/4</v>
          </cell>
          <cell r="M17">
            <v>43732</v>
          </cell>
          <cell r="N17" t="str">
            <v>Đạt</v>
          </cell>
        </row>
        <row r="18">
          <cell r="A18" t="str">
            <v>B16250</v>
          </cell>
          <cell r="B18">
            <v>1</v>
          </cell>
          <cell r="C18" t="str">
            <v>Boulon 16x250+ 2 long đền vuông D18-50x50x3/Zn</v>
          </cell>
          <cell r="D18" t="str">
            <v>bộ</v>
          </cell>
          <cell r="E18">
            <v>302</v>
          </cell>
          <cell r="F18" t="str">
            <v>Cty TNHH Liên Minh Phát</v>
          </cell>
          <cell r="G18" t="str">
            <v>Cty TNHH Liên Minh Phát</v>
          </cell>
          <cell r="H18" t="str">
            <v>TTT-276KCS0715/03</v>
          </cell>
          <cell r="I18">
            <v>42219</v>
          </cell>
          <cell r="J18" t="str">
            <v>23.05/BBNTXX.ĐLXL</v>
          </cell>
          <cell r="K18">
            <v>43608</v>
          </cell>
          <cell r="L18" t="str">
            <v/>
          </cell>
          <cell r="M18">
            <v>0</v>
          </cell>
          <cell r="N18" t="str">
            <v>Đạt</v>
          </cell>
        </row>
        <row r="19">
          <cell r="A19" t="str">
            <v>B16300</v>
          </cell>
          <cell r="B19">
            <v>2</v>
          </cell>
          <cell r="C19" t="str">
            <v>Boulon 16x300+ 2 long đền vuông D18-50x50x3/Zn</v>
          </cell>
          <cell r="D19" t="str">
            <v>bộ</v>
          </cell>
          <cell r="E19">
            <v>226</v>
          </cell>
          <cell r="F19" t="str">
            <v>Cty TNHH Liên Minh Phát</v>
          </cell>
          <cell r="G19" t="str">
            <v>Cty TNHH Liên Minh Phát</v>
          </cell>
          <cell r="H19" t="str">
            <v>TTT-276KCS0715/03</v>
          </cell>
          <cell r="I19">
            <v>42219</v>
          </cell>
          <cell r="J19" t="str">
            <v>23.05/BBNTXX.ĐLXL</v>
          </cell>
          <cell r="K19">
            <v>43608</v>
          </cell>
          <cell r="L19" t="str">
            <v>KT3-03645ACK9/2</v>
          </cell>
          <cell r="M19">
            <v>43718</v>
          </cell>
          <cell r="N19" t="str">
            <v>Đạt</v>
          </cell>
        </row>
        <row r="20">
          <cell r="A20" t="str">
            <v>B16300v</v>
          </cell>
          <cell r="B20">
            <v>3</v>
          </cell>
          <cell r="C20" t="str">
            <v>Boulon 16x300VRS+ 4 long đền vuông D18-50x50x3/Zn</v>
          </cell>
          <cell r="D20" t="str">
            <v>bộ</v>
          </cell>
          <cell r="E20">
            <v>40</v>
          </cell>
          <cell r="F20" t="str">
            <v>Cty TNHH Liên Minh Phát</v>
          </cell>
          <cell r="G20" t="str">
            <v>Cty TNHH Liên Minh Phát</v>
          </cell>
          <cell r="J20" t="str">
            <v>23.05/BBNTXX.ĐLXL</v>
          </cell>
          <cell r="K20">
            <v>43608</v>
          </cell>
          <cell r="L20" t="str">
            <v/>
          </cell>
          <cell r="M20">
            <v>0</v>
          </cell>
          <cell r="N20" t="str">
            <v>Đạt</v>
          </cell>
        </row>
        <row r="21">
          <cell r="A21" t="str">
            <v>B1650</v>
          </cell>
          <cell r="B21">
            <v>4</v>
          </cell>
          <cell r="C21" t="str">
            <v>Boulon 16x50+ 2 long đền vuông D18-50x50x3/Zn</v>
          </cell>
          <cell r="D21" t="str">
            <v>bộ</v>
          </cell>
          <cell r="E21">
            <v>223</v>
          </cell>
          <cell r="F21" t="str">
            <v>Cty TNHH Liên Minh Phát</v>
          </cell>
          <cell r="G21" t="str">
            <v>Cty TNHH Liên Minh Phát</v>
          </cell>
          <cell r="H21" t="str">
            <v>01.2016/BBXX/DTA-TL</v>
          </cell>
          <cell r="I21">
            <v>42374</v>
          </cell>
          <cell r="J21" t="str">
            <v>23.05/BBNTXX.ĐLXL</v>
          </cell>
          <cell r="K21">
            <v>43608</v>
          </cell>
          <cell r="L21" t="str">
            <v>KT3-03645ACK9/1</v>
          </cell>
          <cell r="M21">
            <v>43718</v>
          </cell>
          <cell r="N21" t="str">
            <v>Đạt</v>
          </cell>
        </row>
        <row r="22">
          <cell r="A22" t="str">
            <v>B16500</v>
          </cell>
          <cell r="B22">
            <v>5</v>
          </cell>
          <cell r="C22" t="str">
            <v>Boulon 16x500+ 2 long đền vuông D18-50x50x3/Zn</v>
          </cell>
          <cell r="D22" t="str">
            <v>bộ</v>
          </cell>
          <cell r="E22">
            <v>20</v>
          </cell>
          <cell r="F22" t="str">
            <v>Cty TNHH Liên Minh Phát</v>
          </cell>
          <cell r="G22" t="str">
            <v>Cty TNHH Liên Minh Phát</v>
          </cell>
          <cell r="J22" t="str">
            <v>23.05/BBNTXX.ĐLXL</v>
          </cell>
          <cell r="K22">
            <v>43608</v>
          </cell>
          <cell r="L22">
            <v>0</v>
          </cell>
          <cell r="M22">
            <v>0</v>
          </cell>
          <cell r="N22" t="str">
            <v>Đạt</v>
          </cell>
        </row>
        <row r="23">
          <cell r="A23" t="str">
            <v>B16550V</v>
          </cell>
          <cell r="B23">
            <v>6</v>
          </cell>
          <cell r="C23" t="str">
            <v>Boulon 16x550VRS+ 4 long đền vuông D18-50x50x3/Zn</v>
          </cell>
          <cell r="D23" t="str">
            <v>bộ</v>
          </cell>
          <cell r="E23">
            <v>50</v>
          </cell>
          <cell r="F23" t="str">
            <v>Cty TNHH Liên Minh Phát</v>
          </cell>
          <cell r="G23" t="str">
            <v>Cty TNHH Liên Minh Phát</v>
          </cell>
          <cell r="H23" t="str">
            <v>nt</v>
          </cell>
          <cell r="I23" t="str">
            <v>nt</v>
          </cell>
          <cell r="L23">
            <v>0</v>
          </cell>
          <cell r="M23">
            <v>0</v>
          </cell>
          <cell r="N23" t="str">
            <v>Đạt</v>
          </cell>
        </row>
        <row r="24">
          <cell r="A24" t="str">
            <v>B16650V</v>
          </cell>
          <cell r="B24">
            <v>7</v>
          </cell>
          <cell r="C24" t="str">
            <v>Boulon 16x650VRS+ 4 long đền vuông D18-50x50x3/Zn</v>
          </cell>
          <cell r="D24" t="str">
            <v>bộ</v>
          </cell>
          <cell r="E24">
            <v>10</v>
          </cell>
          <cell r="F24" t="str">
            <v>Cty TNHH Liên Minh Phát</v>
          </cell>
          <cell r="G24" t="str">
            <v>Cty TNHH Liên Minh Phát</v>
          </cell>
          <cell r="L24">
            <v>0</v>
          </cell>
          <cell r="M24">
            <v>0</v>
          </cell>
          <cell r="N24" t="str">
            <v>Đạt</v>
          </cell>
        </row>
        <row r="25">
          <cell r="A25" t="str">
            <v>B16750V</v>
          </cell>
          <cell r="B25">
            <v>8</v>
          </cell>
          <cell r="C25" t="str">
            <v>Boulon 16x750VRS+ 4 long đền vuông D18-50x50x3/Zn</v>
          </cell>
          <cell r="D25" t="str">
            <v>bộ</v>
          </cell>
          <cell r="E25">
            <v>10</v>
          </cell>
          <cell r="F25" t="str">
            <v>Cty TNHH Liên Minh Phát</v>
          </cell>
          <cell r="G25" t="str">
            <v>Cty TNHH Liên Minh Phát</v>
          </cell>
          <cell r="L25">
            <v>0</v>
          </cell>
          <cell r="M25">
            <v>0</v>
          </cell>
          <cell r="N25" t="str">
            <v>Đạt</v>
          </cell>
        </row>
        <row r="26">
          <cell r="A26" t="str">
            <v>b22650</v>
          </cell>
          <cell r="B26">
            <v>9</v>
          </cell>
          <cell r="C26" t="str">
            <v>Boulon 22x650+ 2 long đền vuông D24-50x50x3/Zn</v>
          </cell>
          <cell r="D26" t="str">
            <v>bộ</v>
          </cell>
          <cell r="E26">
            <v>54</v>
          </cell>
          <cell r="F26" t="str">
            <v>Cty TNHH Liên Minh Phát</v>
          </cell>
          <cell r="G26" t="str">
            <v>Cty TNHH Liên Minh Phát</v>
          </cell>
          <cell r="J26" t="str">
            <v>23.05/BBNTXX.ĐLXL</v>
          </cell>
          <cell r="K26">
            <v>43608</v>
          </cell>
          <cell r="L26">
            <v>0</v>
          </cell>
          <cell r="M26">
            <v>0</v>
          </cell>
          <cell r="N26" t="str">
            <v>Đạt</v>
          </cell>
        </row>
        <row r="27">
          <cell r="A27" t="str">
            <v>BM16300</v>
          </cell>
          <cell r="B27">
            <v>10</v>
          </cell>
          <cell r="C27" t="str">
            <v>Boulon mắt 16x300+ 2 long đền vuông D18-50x50x3/Zn</v>
          </cell>
          <cell r="D27" t="str">
            <v>bộ</v>
          </cell>
          <cell r="E27">
            <v>50</v>
          </cell>
          <cell r="F27" t="str">
            <v>Cty TNHH Liên Minh Phát</v>
          </cell>
          <cell r="G27" t="str">
            <v>Cty TNHH Liên Minh Phát</v>
          </cell>
          <cell r="J27" t="str">
            <v>23.05/BBNTXX.ĐLXL</v>
          </cell>
          <cell r="K27">
            <v>43608</v>
          </cell>
          <cell r="L27">
            <v>0</v>
          </cell>
          <cell r="M27">
            <v>0</v>
          </cell>
          <cell r="N27" t="str">
            <v>Đạt</v>
          </cell>
        </row>
        <row r="28">
          <cell r="A28" t="str">
            <v>BMoc16300</v>
          </cell>
          <cell r="B28">
            <v>11</v>
          </cell>
          <cell r="C28" t="str">
            <v>Boulon móc 16x300+ long đền vuông D18-50x50x3/Zn</v>
          </cell>
          <cell r="D28" t="str">
            <v>bộ</v>
          </cell>
          <cell r="E28">
            <v>41</v>
          </cell>
          <cell r="F28" t="str">
            <v>Cty TNHH Liên Minh Phát</v>
          </cell>
          <cell r="G28" t="str">
            <v>Cty TNHH Liên Minh Phát</v>
          </cell>
          <cell r="J28" t="str">
            <v>23.05/BBNTXX.ĐLXL</v>
          </cell>
          <cell r="K28">
            <v>43608</v>
          </cell>
          <cell r="L28">
            <v>0</v>
          </cell>
          <cell r="M28">
            <v>0</v>
          </cell>
          <cell r="N28" t="str">
            <v>Đạt</v>
          </cell>
        </row>
        <row r="29">
          <cell r="A29" t="str">
            <v>CCDQU</v>
          </cell>
          <cell r="B29">
            <v>12</v>
          </cell>
          <cell r="C29" t="str">
            <v>Chụp cách điện kẹp quai</v>
          </cell>
          <cell r="D29" t="str">
            <v>cái</v>
          </cell>
          <cell r="E29">
            <v>56</v>
          </cell>
          <cell r="F29" t="str">
            <v>Cty TNHH SX TM-DV Song Hào</v>
          </cell>
          <cell r="G29" t="str">
            <v>Cty TNHH Liên Minh Phát</v>
          </cell>
          <cell r="J29" t="str">
            <v>111.19-PTN/SONGHAO</v>
          </cell>
          <cell r="K29">
            <v>43539</v>
          </cell>
          <cell r="L29" t="str">
            <v>KT3-2330ADI7</v>
          </cell>
          <cell r="M29">
            <v>43000</v>
          </cell>
          <cell r="N29" t="str">
            <v>Đạt</v>
          </cell>
        </row>
        <row r="30">
          <cell r="A30" t="str">
            <v>CD21</v>
          </cell>
          <cell r="B30">
            <v>13</v>
          </cell>
          <cell r="C30" t="str">
            <v>Cổ dê kẹp ống PVC  21</v>
          </cell>
          <cell r="D30" t="str">
            <v>bộ</v>
          </cell>
          <cell r="E30">
            <v>30</v>
          </cell>
          <cell r="F30" t="str">
            <v>Cty TNHH Liên Minh Phát</v>
          </cell>
          <cell r="G30" t="str">
            <v>Cty TNHH Liên Minh Phát</v>
          </cell>
          <cell r="J30" t="str">
            <v>23.05/BBNTXX.ĐLXL</v>
          </cell>
          <cell r="K30">
            <v>43608</v>
          </cell>
          <cell r="L30">
            <v>0</v>
          </cell>
          <cell r="M30">
            <v>0</v>
          </cell>
          <cell r="N30" t="str">
            <v>Đạt</v>
          </cell>
        </row>
        <row r="31">
          <cell r="A31" t="str">
            <v>CL</v>
          </cell>
          <cell r="B31">
            <v>14</v>
          </cell>
          <cell r="C31" t="str">
            <v>Bộ chống chằng hẹp Ø60/50x1500+2BL12x40+BL16x250/80</v>
          </cell>
          <cell r="D31" t="str">
            <v>bộ</v>
          </cell>
          <cell r="E31">
            <v>2</v>
          </cell>
          <cell r="F31" t="str">
            <v>Cty TNHH Liên Minh Phát</v>
          </cell>
          <cell r="G31" t="str">
            <v>Cty TNHH Liên Minh Phát</v>
          </cell>
          <cell r="J31" t="str">
            <v>23.05/BBNTXX.ĐLXL</v>
          </cell>
          <cell r="K31">
            <v>43608</v>
          </cell>
          <cell r="L31">
            <v>0</v>
          </cell>
          <cell r="M31">
            <v>0</v>
          </cell>
          <cell r="N31" t="str">
            <v>Đạt</v>
          </cell>
        </row>
        <row r="32">
          <cell r="A32" t="str">
            <v>COS150</v>
          </cell>
          <cell r="B32">
            <v>15</v>
          </cell>
          <cell r="C32" t="str">
            <v>Đầu cosse ép Cu 150mm2</v>
          </cell>
          <cell r="D32" t="str">
            <v>cái</v>
          </cell>
          <cell r="E32">
            <v>14</v>
          </cell>
          <cell r="F32" t="str">
            <v>Cty TNHH Liên Minh Phát</v>
          </cell>
          <cell r="G32" t="str">
            <v>Cty TNHH Liên Minh Phát</v>
          </cell>
          <cell r="J32" t="str">
            <v>23.05/BBNTXX.ĐLXL</v>
          </cell>
          <cell r="K32">
            <v>43608</v>
          </cell>
          <cell r="L32">
            <v>0</v>
          </cell>
          <cell r="M32">
            <v>0</v>
          </cell>
          <cell r="N32" t="str">
            <v>Đạt</v>
          </cell>
        </row>
        <row r="33">
          <cell r="A33" t="str">
            <v>CSD</v>
          </cell>
          <cell r="B33">
            <v>15</v>
          </cell>
          <cell r="C33" t="str">
            <v>Chân sứ đứng D20</v>
          </cell>
          <cell r="D33" t="str">
            <v>cái</v>
          </cell>
          <cell r="E33">
            <v>583</v>
          </cell>
          <cell r="F33" t="str">
            <v>Cty TNHH Cao Linh</v>
          </cell>
          <cell r="G33" t="str">
            <v>Cty TNHH Cao Linh</v>
          </cell>
          <cell r="J33" t="str">
            <v>5819/SLCL-ĐLXL</v>
          </cell>
          <cell r="K33">
            <v>43660</v>
          </cell>
          <cell r="L33" t="str">
            <v>19/3074/TN2-04</v>
          </cell>
          <cell r="M33">
            <v>43671</v>
          </cell>
          <cell r="N33" t="str">
            <v>Đạt</v>
          </cell>
        </row>
        <row r="34">
          <cell r="A34" t="str">
            <v>CTD+K</v>
          </cell>
          <cell r="B34">
            <v>16</v>
          </cell>
          <cell r="C34" t="str">
            <v>Cọc tiếp đất Ø 16- 2,4m + kẹp cọc</v>
          </cell>
          <cell r="D34" t="str">
            <v>bộ</v>
          </cell>
          <cell r="E34">
            <v>15</v>
          </cell>
          <cell r="F34" t="str">
            <v>Cty TNHH Liên Minh Phát</v>
          </cell>
          <cell r="G34" t="str">
            <v>Cty TNHH Liên Minh Phát</v>
          </cell>
          <cell r="J34" t="str">
            <v>23.05/BBNTXX.ĐLXL</v>
          </cell>
          <cell r="K34">
            <v>43608</v>
          </cell>
          <cell r="L34">
            <v>0</v>
          </cell>
          <cell r="M34">
            <v>0</v>
          </cell>
          <cell r="N34" t="str">
            <v>Đạt</v>
          </cell>
        </row>
        <row r="35">
          <cell r="A35" t="str">
            <v>d12</v>
          </cell>
          <cell r="B35">
            <v>16</v>
          </cell>
          <cell r="C35" t="str">
            <v>Đà cản BTCT 1,2m</v>
          </cell>
          <cell r="D35" t="str">
            <v>cái</v>
          </cell>
          <cell r="E35">
            <v>39</v>
          </cell>
          <cell r="F35" t="str">
            <v>Cty Cổ phần Bê tông ly tâm Thủ Đức</v>
          </cell>
          <cell r="G35" t="str">
            <v>Cty Cổ phần Bê tông ly tâm Thủ Đức</v>
          </cell>
          <cell r="J35" t="str">
            <v>264/GCN/BTTĐ</v>
          </cell>
          <cell r="K35">
            <v>43685</v>
          </cell>
          <cell r="L35" t="str">
            <v>1260/2019/SVIBM/PCL</v>
          </cell>
          <cell r="M35">
            <v>43671</v>
          </cell>
          <cell r="N35" t="str">
            <v>Đạt</v>
          </cell>
        </row>
        <row r="36">
          <cell r="A36" t="str">
            <v>d15</v>
          </cell>
          <cell r="B36">
            <v>16</v>
          </cell>
          <cell r="C36" t="str">
            <v>Đà cản BTCT 1,5m</v>
          </cell>
          <cell r="D36" t="str">
            <v>cái</v>
          </cell>
          <cell r="E36">
            <v>15</v>
          </cell>
          <cell r="F36" t="str">
            <v>Cty Cổ phần Bê tông ly tâm Thủ Đức</v>
          </cell>
          <cell r="G36" t="str">
            <v>Cty Cổ phần Bê tông ly tâm Thủ Đức</v>
          </cell>
          <cell r="J36" t="str">
            <v>264/GCN/BTTĐ</v>
          </cell>
          <cell r="K36">
            <v>43685</v>
          </cell>
          <cell r="L36">
            <v>0</v>
          </cell>
          <cell r="M36">
            <v>0</v>
          </cell>
          <cell r="N36" t="str">
            <v>Đạt</v>
          </cell>
        </row>
        <row r="37">
          <cell r="A37" t="str">
            <v>d200</v>
          </cell>
          <cell r="B37">
            <v>16</v>
          </cell>
          <cell r="C37" t="str">
            <v>Đà Sắt góc L75 x75 x8 dài 2m (3 ốp)</v>
          </cell>
          <cell r="D37" t="str">
            <v>thanh</v>
          </cell>
          <cell r="E37">
            <v>167</v>
          </cell>
          <cell r="F37" t="str">
            <v>Cty TNHH Điện Nam Việt</v>
          </cell>
          <cell r="G37" t="str">
            <v>Cty TNHH Điện Nam Việt</v>
          </cell>
          <cell r="J37" t="str">
            <v>07/KCS-ĐLXL/NV</v>
          </cell>
          <cell r="K37">
            <v>43654</v>
          </cell>
          <cell r="L37" t="str">
            <v>KT3-02485BCK9/3</v>
          </cell>
          <cell r="M37">
            <v>43685</v>
          </cell>
          <cell r="N37" t="str">
            <v>Đạt</v>
          </cell>
        </row>
        <row r="38">
          <cell r="A38" t="str">
            <v>t115</v>
          </cell>
          <cell r="B38">
            <v>16</v>
          </cell>
          <cell r="C38" t="str">
            <v>Thanh chống đà sắt góc L50x50x5 dài 1,15m</v>
          </cell>
          <cell r="D38" t="str">
            <v>thanh</v>
          </cell>
          <cell r="E38">
            <v>167</v>
          </cell>
          <cell r="F38" t="str">
            <v>Cty TNHH Điện Nam Việt</v>
          </cell>
          <cell r="G38" t="str">
            <v>Cty TNHH Điện Nam Việt</v>
          </cell>
          <cell r="J38" t="str">
            <v>07/KCS-ĐLXL/NV</v>
          </cell>
          <cell r="K38">
            <v>43654</v>
          </cell>
          <cell r="L38" t="str">
            <v>KT3-02485BCK9/6</v>
          </cell>
          <cell r="M38">
            <v>43685</v>
          </cell>
          <cell r="N38" t="str">
            <v>Đạt</v>
          </cell>
        </row>
        <row r="39">
          <cell r="A39" t="str">
            <v>DAYA</v>
          </cell>
          <cell r="B39">
            <v>17</v>
          </cell>
          <cell r="C39" t="str">
            <v>Dây nhôm buộc</v>
          </cell>
          <cell r="D39" t="str">
            <v>kg</v>
          </cell>
          <cell r="E39">
            <v>4.5999999999999996</v>
          </cell>
          <cell r="F39" t="str">
            <v>Cty TNHH Liên Minh Phát</v>
          </cell>
          <cell r="G39" t="str">
            <v>Cty TNHH Liên Minh Phát</v>
          </cell>
          <cell r="J39" t="str">
            <v>23.05/BBNTXX.ĐLXL</v>
          </cell>
          <cell r="K39">
            <v>43608</v>
          </cell>
          <cell r="L39">
            <v>0</v>
          </cell>
          <cell r="M39">
            <v>0</v>
          </cell>
          <cell r="N39" t="str">
            <v>Đạt</v>
          </cell>
        </row>
        <row r="40">
          <cell r="A40" t="str">
            <v>Dbsssf</v>
          </cell>
          <cell r="B40">
            <v>18</v>
          </cell>
          <cell r="C40" t="str">
            <v>Dây buộc cổ sứ SSF (185-240mm2)</v>
          </cell>
          <cell r="D40" t="str">
            <v>cái</v>
          </cell>
          <cell r="E40">
            <v>48</v>
          </cell>
          <cell r="F40" t="str">
            <v>Cty CP Thiết bị điện Lê Khôi</v>
          </cell>
          <cell r="G40" t="str">
            <v>Cty TNHH Liên Minh Phát</v>
          </cell>
          <cell r="J40" t="str">
            <v>2305/2019/XNHH/LKH</v>
          </cell>
          <cell r="K40">
            <v>43608</v>
          </cell>
          <cell r="L40" t="str">
            <v>KT3-3066ADI9/4</v>
          </cell>
          <cell r="M40">
            <v>43720</v>
          </cell>
          <cell r="N40" t="str">
            <v>Đạt</v>
          </cell>
        </row>
        <row r="41">
          <cell r="A41" t="str">
            <v>Dbsttf</v>
          </cell>
          <cell r="B41">
            <v>19</v>
          </cell>
          <cell r="C41" t="str">
            <v>Dây buộc đầu sứ TTF (185-240mm2)</v>
          </cell>
          <cell r="D41" t="str">
            <v>cái</v>
          </cell>
          <cell r="E41">
            <v>535</v>
          </cell>
          <cell r="F41" t="str">
            <v>Cty CP Thiết bị điện Lê Khôi</v>
          </cell>
          <cell r="G41" t="str">
            <v>Cty TNHH Liên Minh Phát</v>
          </cell>
          <cell r="J41" t="str">
            <v>2305/2019/XNHH/LKH</v>
          </cell>
          <cell r="K41">
            <v>43608</v>
          </cell>
          <cell r="L41" t="str">
            <v>KT3-3066ADI9/3</v>
          </cell>
          <cell r="M41">
            <v>43685</v>
          </cell>
          <cell r="N41" t="str">
            <v>Đạt</v>
          </cell>
        </row>
        <row r="42">
          <cell r="A42" t="str">
            <v>Duplex 216</v>
          </cell>
          <cell r="B42">
            <v>19</v>
          </cell>
          <cell r="C42" t="str">
            <v>Cáp Duplex 2x16</v>
          </cell>
          <cell r="D42" t="str">
            <v>m</v>
          </cell>
          <cell r="E42">
            <v>174</v>
          </cell>
          <cell r="F42">
            <v>0</v>
          </cell>
          <cell r="G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 t="str">
            <v>Đạt</v>
          </cell>
        </row>
        <row r="43">
          <cell r="A43" t="str">
            <v>GIP95-35</v>
          </cell>
          <cell r="B43">
            <v>20</v>
          </cell>
          <cell r="C43" t="str">
            <v>Ghíp nối IPC 95-35</v>
          </cell>
          <cell r="D43" t="str">
            <v>cái</v>
          </cell>
          <cell r="E43">
            <v>318</v>
          </cell>
          <cell r="F43" t="str">
            <v>Melec</v>
          </cell>
          <cell r="G43" t="str">
            <v>Cty TNHH Điện Nam Việt</v>
          </cell>
          <cell r="J43">
            <v>0</v>
          </cell>
          <cell r="K43">
            <v>0</v>
          </cell>
          <cell r="L43" t="str">
            <v>KT3-3093ADI9</v>
          </cell>
          <cell r="M43">
            <v>43721</v>
          </cell>
          <cell r="N43" t="str">
            <v>Đạt</v>
          </cell>
        </row>
        <row r="44">
          <cell r="A44" t="str">
            <v>GNIU 185</v>
          </cell>
          <cell r="B44">
            <v>21</v>
          </cell>
          <cell r="C44" t="str">
            <v>Giáp níu dừng dây bọc 185 + yếm móng U + Mắt nối yếm</v>
          </cell>
          <cell r="D44" t="str">
            <v>cái</v>
          </cell>
          <cell r="E44">
            <v>96</v>
          </cell>
          <cell r="F44" t="str">
            <v>Cty CP Thiết bị điện Lê Khôi</v>
          </cell>
          <cell r="G44" t="str">
            <v>Cty TNHH Liên Minh Phát</v>
          </cell>
          <cell r="J44" t="str">
            <v>2305/2019/XNHH/LKH</v>
          </cell>
          <cell r="K44">
            <v>43608</v>
          </cell>
          <cell r="L44" t="str">
            <v>KT3-3066ADI9/2</v>
          </cell>
          <cell r="M44">
            <v>43720</v>
          </cell>
          <cell r="N44" t="str">
            <v>Đạt</v>
          </cell>
        </row>
        <row r="45">
          <cell r="A45" t="str">
            <v>GNIU50</v>
          </cell>
          <cell r="B45">
            <v>22</v>
          </cell>
          <cell r="C45" t="str">
            <v>Giáp níu dừng dây bọc 50mm2 + yếm móng U + Mắt nối yếm</v>
          </cell>
          <cell r="D45" t="str">
            <v>cái</v>
          </cell>
          <cell r="E45">
            <v>13</v>
          </cell>
          <cell r="F45" t="str">
            <v>Cty CP Thiết bị điện Lê Khôi</v>
          </cell>
          <cell r="G45" t="str">
            <v>Cty TNHH Liên Minh Phát</v>
          </cell>
          <cell r="J45" t="str">
            <v>2305/2019/XNHH/LKH</v>
          </cell>
          <cell r="K45">
            <v>43608</v>
          </cell>
          <cell r="L45" t="str">
            <v>KT3-0905D14/15</v>
          </cell>
          <cell r="M45">
            <v>41764</v>
          </cell>
          <cell r="N45" t="str">
            <v>Đạt</v>
          </cell>
        </row>
        <row r="46">
          <cell r="A46" t="str">
            <v>K3B</v>
          </cell>
          <cell r="B46">
            <v>23</v>
          </cell>
          <cell r="C46" t="str">
            <v>Kẹp cáp 3 boulon</v>
          </cell>
          <cell r="D46" t="str">
            <v>cái</v>
          </cell>
          <cell r="E46">
            <v>120</v>
          </cell>
          <cell r="F46" t="str">
            <v>Cty TNHH Liên Minh Phát</v>
          </cell>
          <cell r="G46" t="str">
            <v>Cty TNHH Liên Minh Phát</v>
          </cell>
          <cell r="J46" t="str">
            <v>23.05/BBNTXX.ĐLXL</v>
          </cell>
          <cell r="K46">
            <v>43608</v>
          </cell>
          <cell r="L46">
            <v>0</v>
          </cell>
          <cell r="M46">
            <v>0</v>
          </cell>
          <cell r="N46" t="str">
            <v>Đạt</v>
          </cell>
        </row>
        <row r="47">
          <cell r="A47" t="str">
            <v>KDIN</v>
          </cell>
          <cell r="B47">
            <v>24</v>
          </cell>
          <cell r="C47" t="str">
            <v>Dây đai + khóa đai Inoc</v>
          </cell>
          <cell r="D47" t="str">
            <v>Bộ</v>
          </cell>
          <cell r="E47">
            <v>74</v>
          </cell>
          <cell r="F47" t="str">
            <v>Cty TNHH Liên Minh Phát</v>
          </cell>
          <cell r="G47" t="str">
            <v>Cty TNHH Liên Minh Phát</v>
          </cell>
          <cell r="J47" t="str">
            <v>23.05/BBNTXX.ĐLXL</v>
          </cell>
          <cell r="K47">
            <v>43608</v>
          </cell>
          <cell r="L47">
            <v>0</v>
          </cell>
          <cell r="M47">
            <v>0</v>
          </cell>
          <cell r="N47" t="str">
            <v>Đạt</v>
          </cell>
        </row>
        <row r="48">
          <cell r="A48" t="str">
            <v>ke279</v>
          </cell>
          <cell r="B48">
            <v>25</v>
          </cell>
          <cell r="C48" t="str">
            <v>Kẹp ép WR 279</v>
          </cell>
          <cell r="D48" t="str">
            <v>cái</v>
          </cell>
          <cell r="E48">
            <v>6</v>
          </cell>
          <cell r="F48" t="str">
            <v>Cty TNHH Liên Minh Phát</v>
          </cell>
          <cell r="G48" t="str">
            <v>Cty TNHH Liên Minh Phát</v>
          </cell>
          <cell r="J48" t="str">
            <v>23.05/BBNTXX.ĐLXL</v>
          </cell>
          <cell r="K48">
            <v>43608</v>
          </cell>
          <cell r="L48">
            <v>0</v>
          </cell>
          <cell r="M48">
            <v>0</v>
          </cell>
          <cell r="N48" t="str">
            <v>Đạt</v>
          </cell>
        </row>
        <row r="49">
          <cell r="A49" t="str">
            <v>KE399</v>
          </cell>
          <cell r="B49">
            <v>26</v>
          </cell>
          <cell r="C49" t="str">
            <v>Kẹp ép WR 399</v>
          </cell>
          <cell r="D49" t="str">
            <v>cái</v>
          </cell>
          <cell r="E49">
            <v>90</v>
          </cell>
          <cell r="F49" t="str">
            <v>Cty TNHH Liên Minh Phát</v>
          </cell>
          <cell r="G49" t="str">
            <v>Cty TNHH Liên Minh Phát</v>
          </cell>
          <cell r="J49" t="str">
            <v>23.05/BBNTXX.ĐLXL</v>
          </cell>
          <cell r="K49">
            <v>43608</v>
          </cell>
          <cell r="L49" t="str">
            <v>KT3-3066ADI9/1</v>
          </cell>
          <cell r="M49">
            <v>43720</v>
          </cell>
          <cell r="N49" t="str">
            <v>Đạt</v>
          </cell>
        </row>
        <row r="50">
          <cell r="A50" t="str">
            <v>ke419</v>
          </cell>
          <cell r="B50">
            <v>27</v>
          </cell>
          <cell r="C50" t="str">
            <v>Kẹp ép WR 419</v>
          </cell>
          <cell r="D50" t="str">
            <v>cái</v>
          </cell>
          <cell r="E50">
            <v>64</v>
          </cell>
          <cell r="F50" t="str">
            <v>Cty TNHH Liên Minh Phát</v>
          </cell>
          <cell r="G50" t="str">
            <v>Cty TNHH Liên Minh Phát</v>
          </cell>
          <cell r="J50" t="str">
            <v>23.05/BBNTXX.ĐLXL</v>
          </cell>
          <cell r="K50">
            <v>43608</v>
          </cell>
          <cell r="L50">
            <v>0</v>
          </cell>
          <cell r="M50">
            <v>0</v>
          </cell>
          <cell r="N50" t="str">
            <v>Đạt</v>
          </cell>
        </row>
        <row r="51">
          <cell r="A51" t="str">
            <v>ke929</v>
          </cell>
          <cell r="B51">
            <v>28</v>
          </cell>
          <cell r="C51" t="str">
            <v>Kẹp ép WR 929</v>
          </cell>
          <cell r="D51" t="str">
            <v>cái</v>
          </cell>
          <cell r="E51">
            <v>72</v>
          </cell>
          <cell r="F51" t="str">
            <v>Cty TNHH Liên Minh Phát</v>
          </cell>
          <cell r="G51" t="str">
            <v>Cty TNHH Liên Minh Phát</v>
          </cell>
          <cell r="J51" t="str">
            <v>23.05/BBNTXX.ĐLXL</v>
          </cell>
          <cell r="K51">
            <v>43608</v>
          </cell>
          <cell r="L51">
            <v>0</v>
          </cell>
          <cell r="M51">
            <v>0</v>
          </cell>
          <cell r="N51" t="str">
            <v>Đạt</v>
          </cell>
        </row>
        <row r="52">
          <cell r="A52" t="str">
            <v>KH4/0</v>
          </cell>
          <cell r="B52">
            <v>29</v>
          </cell>
          <cell r="C52" t="str">
            <v>Kẹp hotline 4/0</v>
          </cell>
          <cell r="D52" t="str">
            <v>cái</v>
          </cell>
          <cell r="E52">
            <v>41</v>
          </cell>
          <cell r="F52" t="str">
            <v>Cty TNHH Liên Minh Phát</v>
          </cell>
          <cell r="G52" t="str">
            <v>Cty TNHH Liên Minh Phát</v>
          </cell>
          <cell r="J52" t="str">
            <v>25.05/BBNTXX.ĐLXL</v>
          </cell>
          <cell r="K52">
            <v>43610</v>
          </cell>
          <cell r="L52">
            <v>0</v>
          </cell>
          <cell r="M52">
            <v>0</v>
          </cell>
          <cell r="N52" t="str">
            <v>Đạt</v>
          </cell>
        </row>
        <row r="53">
          <cell r="A53" t="str">
            <v>KN120</v>
          </cell>
          <cell r="B53">
            <v>30</v>
          </cell>
          <cell r="C53" t="str">
            <v>Khóa néo dây cỡ dây 120</v>
          </cell>
          <cell r="D53" t="str">
            <v>cái</v>
          </cell>
          <cell r="E53">
            <v>34</v>
          </cell>
          <cell r="F53" t="str">
            <v>Cty TNHH Liên Minh Phát</v>
          </cell>
          <cell r="G53" t="str">
            <v>Cty TNHH Liên Minh Phát</v>
          </cell>
          <cell r="J53" t="str">
            <v>23.05/BBNTXX.ĐLXL</v>
          </cell>
          <cell r="K53">
            <v>43608</v>
          </cell>
          <cell r="L53">
            <v>0</v>
          </cell>
          <cell r="M53">
            <v>0</v>
          </cell>
          <cell r="N53" t="str">
            <v>Đạt</v>
          </cell>
        </row>
        <row r="54">
          <cell r="A54" t="str">
            <v>KQ4/0</v>
          </cell>
          <cell r="B54">
            <v>31</v>
          </cell>
          <cell r="C54" t="str">
            <v>Kẹp quai 4/0</v>
          </cell>
          <cell r="D54" t="str">
            <v>cái</v>
          </cell>
          <cell r="E54">
            <v>56</v>
          </cell>
          <cell r="F54" t="str">
            <v>Cty TNHH Liên Minh Phát</v>
          </cell>
          <cell r="G54" t="str">
            <v>Cty TNHH Liên Minh Phát</v>
          </cell>
          <cell r="J54" t="str">
            <v>25.05/BBNTXX.ĐLXL</v>
          </cell>
          <cell r="K54">
            <v>43610</v>
          </cell>
          <cell r="L54" t="str">
            <v>KT3-0088ADI9</v>
          </cell>
          <cell r="M54">
            <v>43479</v>
          </cell>
          <cell r="N54" t="str">
            <v>Đạt</v>
          </cell>
        </row>
        <row r="55">
          <cell r="A55" t="str">
            <v>MANG</v>
          </cell>
          <cell r="B55">
            <v>32</v>
          </cell>
          <cell r="C55" t="str">
            <v>Máng che dây chằng dày 1,6mm</v>
          </cell>
          <cell r="D55" t="str">
            <v>cái</v>
          </cell>
          <cell r="E55">
            <v>6</v>
          </cell>
          <cell r="F55" t="str">
            <v>Cty TNHH Liên Minh Phát</v>
          </cell>
          <cell r="G55" t="str">
            <v>Cty TNHH Liên Minh Phát</v>
          </cell>
          <cell r="J55" t="str">
            <v>23.05/BBNTXX.ĐLXL</v>
          </cell>
          <cell r="K55">
            <v>43608</v>
          </cell>
          <cell r="L55">
            <v>0</v>
          </cell>
          <cell r="M55">
            <v>0</v>
          </cell>
          <cell r="N55" t="str">
            <v>Đạt</v>
          </cell>
        </row>
        <row r="56">
          <cell r="A56" t="str">
            <v>MANG4</v>
          </cell>
          <cell r="B56">
            <v>33</v>
          </cell>
          <cell r="C56" t="str">
            <v>Máng che dây chằng dày 0,4x2000</v>
          </cell>
          <cell r="D56" t="str">
            <v>cái</v>
          </cell>
          <cell r="E56">
            <v>7</v>
          </cell>
          <cell r="F56" t="str">
            <v>Cty TNHH Liên Minh Phát</v>
          </cell>
          <cell r="G56" t="str">
            <v>Cty TNHH Liên Minh Phát</v>
          </cell>
          <cell r="J56" t="str">
            <v>23.05/BBNTXX.ĐLXL</v>
          </cell>
          <cell r="K56">
            <v>43608</v>
          </cell>
          <cell r="L56">
            <v>0</v>
          </cell>
          <cell r="M56">
            <v>0</v>
          </cell>
          <cell r="N56" t="str">
            <v>Đạt</v>
          </cell>
        </row>
        <row r="57">
          <cell r="A57" t="str">
            <v>MT</v>
          </cell>
          <cell r="B57">
            <v>34</v>
          </cell>
          <cell r="C57" t="str">
            <v>Móc treo chữ U</v>
          </cell>
          <cell r="D57" t="str">
            <v>cái</v>
          </cell>
          <cell r="E57">
            <v>174</v>
          </cell>
          <cell r="F57" t="str">
            <v>Cty TNHH Liên Minh Phát</v>
          </cell>
          <cell r="G57" t="str">
            <v>Cty TNHH Liên Minh Phát</v>
          </cell>
          <cell r="J57" t="str">
            <v>23.05/BBNTXX.ĐLXL</v>
          </cell>
          <cell r="K57">
            <v>43608</v>
          </cell>
          <cell r="L57">
            <v>0</v>
          </cell>
          <cell r="M57">
            <v>0</v>
          </cell>
          <cell r="N57" t="str">
            <v>Đạt</v>
          </cell>
        </row>
        <row r="58">
          <cell r="A58" t="str">
            <v>NX</v>
          </cell>
          <cell r="B58">
            <v>35</v>
          </cell>
          <cell r="C58" t="str">
            <v>Neo xòe 8 hướng (dày 3,2mm)</v>
          </cell>
          <cell r="D58" t="str">
            <v>cái</v>
          </cell>
          <cell r="E58">
            <v>2</v>
          </cell>
          <cell r="F58" t="str">
            <v>Cty TNHH Liên Minh Phát</v>
          </cell>
          <cell r="G58" t="str">
            <v>Cty TNHH Liên Minh Phát</v>
          </cell>
          <cell r="J58" t="str">
            <v>23.05/BBNTXX.ĐLXL</v>
          </cell>
          <cell r="K58">
            <v>43608</v>
          </cell>
          <cell r="L58">
            <v>0</v>
          </cell>
          <cell r="M58">
            <v>0</v>
          </cell>
          <cell r="N58" t="str">
            <v>Đạt</v>
          </cell>
        </row>
        <row r="59">
          <cell r="A59" t="str">
            <v>OCN</v>
          </cell>
          <cell r="B59">
            <v>36</v>
          </cell>
          <cell r="C59" t="str">
            <v>Ong co nhiệt cách điện 24kV D60</v>
          </cell>
          <cell r="D59" t="str">
            <v>m</v>
          </cell>
          <cell r="E59">
            <v>14.5</v>
          </cell>
          <cell r="F59" t="str">
            <v>Cty TNHH SX TM-DV Song Hào</v>
          </cell>
          <cell r="G59" t="str">
            <v>Cty TNHH Liên Minh Phát</v>
          </cell>
          <cell r="J59" t="str">
            <v>112.19-PTN/SONGHAO</v>
          </cell>
          <cell r="K59">
            <v>43539</v>
          </cell>
          <cell r="L59" t="str">
            <v>3389-K7/KT2</v>
          </cell>
          <cell r="M59">
            <v>43269</v>
          </cell>
          <cell r="N59" t="str">
            <v>Đạt</v>
          </cell>
        </row>
        <row r="60">
          <cell r="A60" t="str">
            <v>ON120</v>
          </cell>
          <cell r="B60">
            <v>37</v>
          </cell>
          <cell r="C60" t="str">
            <v>Ống nối dây cỡ 120mm2</v>
          </cell>
          <cell r="D60" t="str">
            <v>cái</v>
          </cell>
          <cell r="E60">
            <v>5</v>
          </cell>
          <cell r="F60" t="str">
            <v>Cty TNHH Liên Minh Phát</v>
          </cell>
          <cell r="G60" t="str">
            <v>Cty TNHH Liên Minh Phát</v>
          </cell>
          <cell r="J60" t="str">
            <v>25.05/BBNTXX.ĐLXL</v>
          </cell>
          <cell r="K60">
            <v>43610</v>
          </cell>
          <cell r="L60" t="str">
            <v>KT3-4819DI5/2</v>
          </cell>
          <cell r="M60">
            <v>42258</v>
          </cell>
          <cell r="N60" t="str">
            <v>Đạt</v>
          </cell>
        </row>
        <row r="61">
          <cell r="A61" t="str">
            <v>ON185</v>
          </cell>
          <cell r="B61">
            <v>38</v>
          </cell>
          <cell r="C61" t="str">
            <v>Ống nối dây cỡ 185mm2</v>
          </cell>
          <cell r="D61" t="str">
            <v>cái</v>
          </cell>
          <cell r="E61">
            <v>16</v>
          </cell>
          <cell r="F61" t="str">
            <v>Cty TNHH Liên Minh Phát</v>
          </cell>
          <cell r="G61" t="str">
            <v>Cty TNHH Liên Minh Phát</v>
          </cell>
          <cell r="J61" t="str">
            <v>25.05/BBNTXX.ĐLXL</v>
          </cell>
          <cell r="K61">
            <v>43610</v>
          </cell>
          <cell r="L61" t="str">
            <v>KT3-4819DI5/4</v>
          </cell>
          <cell r="M61">
            <v>42258</v>
          </cell>
          <cell r="N61" t="str">
            <v>Đạt</v>
          </cell>
        </row>
        <row r="62">
          <cell r="A62" t="str">
            <v>ON50</v>
          </cell>
          <cell r="B62">
            <v>39</v>
          </cell>
          <cell r="C62" t="str">
            <v>Ống nối dây cỡ 50mm2</v>
          </cell>
          <cell r="D62" t="str">
            <v>cái</v>
          </cell>
          <cell r="E62">
            <v>12</v>
          </cell>
          <cell r="F62" t="str">
            <v>Cty TNHH Liên Minh Phát</v>
          </cell>
          <cell r="G62" t="str">
            <v>Cty TNHH Liên Minh Phát</v>
          </cell>
          <cell r="J62" t="str">
            <v>25.05/BBNTXX.ĐLXL</v>
          </cell>
          <cell r="K62">
            <v>43610</v>
          </cell>
          <cell r="L62">
            <v>0</v>
          </cell>
          <cell r="M62">
            <v>0</v>
          </cell>
          <cell r="N62" t="str">
            <v>Đạt</v>
          </cell>
        </row>
        <row r="63">
          <cell r="A63" t="str">
            <v>OXC</v>
          </cell>
          <cell r="B63">
            <v>40</v>
          </cell>
          <cell r="C63" t="str">
            <v>Ốc xiết cáp</v>
          </cell>
          <cell r="D63" t="str">
            <v>cái</v>
          </cell>
          <cell r="E63">
            <v>88</v>
          </cell>
          <cell r="F63" t="str">
            <v>Cty TNHH Liên Minh Phát</v>
          </cell>
          <cell r="G63" t="str">
            <v>Cty TNHH Liên Minh Phát</v>
          </cell>
          <cell r="J63" t="str">
            <v>23.05/BBNTXX.ĐLXL</v>
          </cell>
          <cell r="K63">
            <v>43608</v>
          </cell>
          <cell r="L63">
            <v>0</v>
          </cell>
          <cell r="M63">
            <v>0</v>
          </cell>
          <cell r="N63" t="str">
            <v>Đạt</v>
          </cell>
        </row>
        <row r="64">
          <cell r="A64" t="str">
            <v>PVC21</v>
          </cell>
          <cell r="B64">
            <v>41</v>
          </cell>
          <cell r="C64" t="str">
            <v>Ống PVC D21x1,6mm</v>
          </cell>
          <cell r="D64" t="str">
            <v>m</v>
          </cell>
          <cell r="E64">
            <v>22.5</v>
          </cell>
          <cell r="F64" t="str">
            <v>Cty TNHH Liên Minh Phát</v>
          </cell>
          <cell r="G64" t="str">
            <v>Cty TNHH Liên Minh Phát</v>
          </cell>
          <cell r="J64" t="str">
            <v>23.05/BBNTXX.ĐLXL</v>
          </cell>
          <cell r="K64">
            <v>43608</v>
          </cell>
          <cell r="L64">
            <v>0</v>
          </cell>
          <cell r="M64">
            <v>0</v>
          </cell>
          <cell r="N64" t="str">
            <v>Đạt</v>
          </cell>
        </row>
        <row r="65">
          <cell r="A65" t="str">
            <v>R1</v>
          </cell>
          <cell r="B65">
            <v>42</v>
          </cell>
          <cell r="C65" t="str">
            <v>Uclevis</v>
          </cell>
          <cell r="D65" t="str">
            <v>bộ</v>
          </cell>
          <cell r="E65">
            <v>160</v>
          </cell>
          <cell r="F65" t="str">
            <v>Cty TNHH Liên Minh Phát</v>
          </cell>
          <cell r="G65" t="str">
            <v>Cty TNHH Liên Minh Phát</v>
          </cell>
          <cell r="J65" t="str">
            <v>23.05/BBNTXX.ĐLXL</v>
          </cell>
          <cell r="K65">
            <v>43608</v>
          </cell>
          <cell r="L65" t="str">
            <v>KT3-0368BCK8/3</v>
          </cell>
          <cell r="M65">
            <v>43444</v>
          </cell>
          <cell r="N65" t="str">
            <v>Đạt</v>
          </cell>
        </row>
        <row r="66">
          <cell r="A66" t="str">
            <v>SN</v>
          </cell>
          <cell r="B66">
            <v>42</v>
          </cell>
          <cell r="C66" t="str">
            <v>Sứ chằng</v>
          </cell>
          <cell r="D66" t="str">
            <v>cái</v>
          </cell>
          <cell r="E66">
            <v>15</v>
          </cell>
          <cell r="F66" t="str">
            <v>Cty CP Sứ kỹ thuật Hoàng Liên Sơn</v>
          </cell>
          <cell r="G66" t="str">
            <v>Cty CP Sứ kỹ thuật Hoàng Liên Sơn</v>
          </cell>
          <cell r="J66" t="str">
            <v>5819/SLCL-ĐLXL</v>
          </cell>
          <cell r="K66">
            <v>43660</v>
          </cell>
          <cell r="L66">
            <v>0</v>
          </cell>
          <cell r="M66">
            <v>0</v>
          </cell>
          <cell r="N66" t="str">
            <v>Đạt</v>
          </cell>
        </row>
        <row r="67">
          <cell r="A67" t="str">
            <v>soc</v>
          </cell>
          <cell r="B67">
            <v>42</v>
          </cell>
          <cell r="C67" t="str">
            <v>Sứ ống chỉ</v>
          </cell>
          <cell r="D67" t="str">
            <v>cái</v>
          </cell>
          <cell r="E67">
            <v>160</v>
          </cell>
          <cell r="F67" t="str">
            <v>Cty CP Sứ kỹ thuật Hoàng Liên Sơn</v>
          </cell>
          <cell r="G67" t="str">
            <v>Cty CP Sứ kỹ thuật Hoàng Liên Sơn</v>
          </cell>
          <cell r="J67" t="str">
            <v>5819/SLCL-ĐLXL</v>
          </cell>
          <cell r="K67">
            <v>43660</v>
          </cell>
          <cell r="L67" t="str">
            <v>19/3074/TN2-01</v>
          </cell>
          <cell r="M67">
            <v>43671</v>
          </cell>
          <cell r="N67" t="str">
            <v>Đạt</v>
          </cell>
        </row>
        <row r="68">
          <cell r="A68" t="str">
            <v>d22</v>
          </cell>
          <cell r="B68">
            <v>42</v>
          </cell>
          <cell r="C68" t="str">
            <v>Đà Sắt góc L75 x75 x8 dài 2,2m (4 ốp)</v>
          </cell>
          <cell r="D68" t="str">
            <v>thanh</v>
          </cell>
          <cell r="E68">
            <v>20</v>
          </cell>
          <cell r="F68" t="str">
            <v>Cty TNHH Điện Nam Việt</v>
          </cell>
          <cell r="G68" t="str">
            <v>Cty TNHH Điện Nam Việt</v>
          </cell>
          <cell r="J68" t="str">
            <v>07/KCS-ĐLXL/NV</v>
          </cell>
          <cell r="K68">
            <v>43654</v>
          </cell>
          <cell r="L68" t="str">
            <v>KT3-02485BCK9/1</v>
          </cell>
          <cell r="M68">
            <v>43685</v>
          </cell>
          <cell r="N68" t="str">
            <v>Đạt</v>
          </cell>
        </row>
        <row r="69">
          <cell r="A69" t="str">
            <v>t81</v>
          </cell>
          <cell r="B69">
            <v>42</v>
          </cell>
          <cell r="C69" t="str">
            <v>Thanh chống đà sắt góc L50x50x5 dài 0,81m</v>
          </cell>
          <cell r="D69" t="str">
            <v>thanh</v>
          </cell>
          <cell r="E69">
            <v>44</v>
          </cell>
          <cell r="F69" t="str">
            <v>Cty TNHH Điện Nam Việt</v>
          </cell>
          <cell r="G69" t="str">
            <v>Cty TNHH Điện Nam Việt</v>
          </cell>
          <cell r="J69" t="str">
            <v>07/KCS-ĐLXL/NV</v>
          </cell>
          <cell r="K69">
            <v>43654</v>
          </cell>
          <cell r="L69" t="str">
            <v>KT3-02485BCK9/8</v>
          </cell>
          <cell r="M69">
            <v>43685</v>
          </cell>
          <cell r="N69" t="str">
            <v>Đạt</v>
          </cell>
        </row>
        <row r="70">
          <cell r="A70" t="str">
            <v>d22B</v>
          </cell>
          <cell r="B70">
            <v>43</v>
          </cell>
          <cell r="C70" t="str">
            <v>Đà Sắt góc L75 x75 x8 dài 2,2m (4 ốp)</v>
          </cell>
          <cell r="D70" t="str">
            <v>thanh</v>
          </cell>
          <cell r="E70">
            <v>2</v>
          </cell>
          <cell r="F70" t="str">
            <v>nt</v>
          </cell>
          <cell r="G70" t="str">
            <v>nt</v>
          </cell>
          <cell r="J70" t="str">
            <v>nt</v>
          </cell>
          <cell r="K70" t="str">
            <v>nt</v>
          </cell>
          <cell r="L70" t="str">
            <v/>
          </cell>
          <cell r="M70" t="str">
            <v/>
          </cell>
          <cell r="N70" t="str">
            <v>Đạt</v>
          </cell>
        </row>
        <row r="71">
          <cell r="A71" t="str">
            <v>t81B</v>
          </cell>
          <cell r="B71">
            <v>44</v>
          </cell>
          <cell r="C71" t="str">
            <v>Thanh chống đà sắt góc L50x50x5 dài 0,81m</v>
          </cell>
          <cell r="D71" t="str">
            <v>thanh</v>
          </cell>
          <cell r="E71">
            <v>4</v>
          </cell>
          <cell r="F71" t="str">
            <v>nt</v>
          </cell>
          <cell r="G71" t="str">
            <v>nt</v>
          </cell>
          <cell r="J71" t="str">
            <v>nt</v>
          </cell>
          <cell r="K71" t="str">
            <v>nt</v>
          </cell>
          <cell r="L71" t="str">
            <v/>
          </cell>
          <cell r="M71" t="str">
            <v/>
          </cell>
          <cell r="N71" t="str">
            <v>Đạt</v>
          </cell>
        </row>
        <row r="72">
          <cell r="A72" t="str">
            <v>TN1824</v>
          </cell>
          <cell r="B72">
            <v>45</v>
          </cell>
          <cell r="C72" t="str">
            <v>Ty neo Ø18x2400</v>
          </cell>
          <cell r="D72" t="str">
            <v>cái</v>
          </cell>
          <cell r="E72">
            <v>2</v>
          </cell>
          <cell r="F72" t="str">
            <v>Cty TNHH Liên Minh Phát</v>
          </cell>
          <cell r="G72" t="str">
            <v>Cty TNHH Liên Minh Phát</v>
          </cell>
          <cell r="J72" t="str">
            <v>23.05/BBNTXX.ĐLXL</v>
          </cell>
          <cell r="K72">
            <v>43608</v>
          </cell>
          <cell r="L72">
            <v>0</v>
          </cell>
          <cell r="M72">
            <v>0</v>
          </cell>
          <cell r="N72" t="str">
            <v>Đạt</v>
          </cell>
        </row>
        <row r="73">
          <cell r="A73" t="str">
            <v>YC</v>
          </cell>
          <cell r="B73">
            <v>46</v>
          </cell>
          <cell r="C73" t="str">
            <v>Yếm cáp dày 2mm</v>
          </cell>
          <cell r="D73" t="str">
            <v>cái</v>
          </cell>
          <cell r="E73">
            <v>30</v>
          </cell>
          <cell r="F73" t="str">
            <v>Cty TNHH Liên Minh Phát</v>
          </cell>
          <cell r="G73" t="str">
            <v>Cty TNHH Liên Minh Phát</v>
          </cell>
          <cell r="J73" t="str">
            <v>23.05/BBNTXX.ĐLXL</v>
          </cell>
          <cell r="K73">
            <v>43608</v>
          </cell>
          <cell r="L73" t="str">
            <v>KT3-0100ACK/8/29</v>
          </cell>
          <cell r="M73">
            <v>43187</v>
          </cell>
          <cell r="N73" t="str">
            <v>Đạt</v>
          </cell>
        </row>
        <row r="74">
          <cell r="A74" t="str">
            <v>XM</v>
          </cell>
          <cell r="B74">
            <v>47</v>
          </cell>
          <cell r="C74" t="str">
            <v>Ximăng</v>
          </cell>
          <cell r="D74" t="str">
            <v>kg</v>
          </cell>
          <cell r="E74">
            <v>3350</v>
          </cell>
          <cell r="F74" t="str">
            <v>Địa phương</v>
          </cell>
          <cell r="G74" t="str">
            <v>Địa phương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 t="str">
            <v>Đạt</v>
          </cell>
        </row>
        <row r="75">
          <cell r="A75" t="str">
            <v>bnh</v>
          </cell>
          <cell r="B75">
            <v>48</v>
          </cell>
          <cell r="C75" t="str">
            <v>Biển số - Bảng nguy hiểm</v>
          </cell>
          <cell r="D75" t="str">
            <v>cái</v>
          </cell>
          <cell r="E75">
            <v>24</v>
          </cell>
          <cell r="F75" t="str">
            <v>Địa phương</v>
          </cell>
          <cell r="G75" t="str">
            <v>Địa phương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 t="str">
            <v>Đạt</v>
          </cell>
        </row>
        <row r="76">
          <cell r="A76" t="str">
            <v>cat</v>
          </cell>
          <cell r="B76">
            <v>49</v>
          </cell>
          <cell r="C76" t="str">
            <v>Cát vàng</v>
          </cell>
          <cell r="D76" t="str">
            <v>m3</v>
          </cell>
          <cell r="E76">
            <v>5.38</v>
          </cell>
          <cell r="F76" t="str">
            <v>Địa phương</v>
          </cell>
          <cell r="G76" t="str">
            <v>Địa phương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 t="str">
            <v>Đạt</v>
          </cell>
        </row>
        <row r="77">
          <cell r="A77" t="str">
            <v>DINH</v>
          </cell>
          <cell r="B77">
            <v>50</v>
          </cell>
          <cell r="C77" t="str">
            <v>Đinh các loại</v>
          </cell>
          <cell r="D77" t="str">
            <v>kg</v>
          </cell>
          <cell r="E77">
            <v>6.75</v>
          </cell>
          <cell r="F77" t="str">
            <v>Địa phương</v>
          </cell>
          <cell r="G77" t="str">
            <v>Địa phương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 t="str">
            <v>Đạt</v>
          </cell>
        </row>
        <row r="78">
          <cell r="A78" t="str">
            <v>LVANK</v>
          </cell>
          <cell r="B78">
            <v>51</v>
          </cell>
          <cell r="C78" t="str">
            <v>Ván khuôn gỗ móng - móng vuông, chữ nhật</v>
          </cell>
          <cell r="D78" t="str">
            <v>100m2</v>
          </cell>
          <cell r="E78">
            <v>0.45</v>
          </cell>
          <cell r="F78" t="str">
            <v>Địa phương</v>
          </cell>
          <cell r="G78" t="str">
            <v>Địa phương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 t="str">
            <v>Đạt</v>
          </cell>
        </row>
        <row r="79">
          <cell r="A79" t="str">
            <v>D2X4</v>
          </cell>
          <cell r="B79">
            <v>52</v>
          </cell>
          <cell r="C79" t="str">
            <v>Đá 2x4</v>
          </cell>
          <cell r="D79" t="str">
            <v>m3</v>
          </cell>
          <cell r="E79">
            <v>9.08</v>
          </cell>
          <cell r="F79" t="str">
            <v>Địa phương</v>
          </cell>
          <cell r="G79" t="str">
            <v>Địa phương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 t="str">
            <v>Đạt</v>
          </cell>
        </row>
        <row r="80">
          <cell r="A80" t="str">
            <v>GO-CH</v>
          </cell>
          <cell r="B80">
            <v>53</v>
          </cell>
          <cell r="C80" t="str">
            <v>Gỗ chống</v>
          </cell>
          <cell r="D80" t="str">
            <v>m3</v>
          </cell>
          <cell r="E80">
            <v>0.151</v>
          </cell>
          <cell r="F80" t="str">
            <v>Địa phương</v>
          </cell>
          <cell r="G80" t="str">
            <v>Địa phương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 t="str">
            <v>Đạt</v>
          </cell>
        </row>
        <row r="81">
          <cell r="A81" t="str">
            <v>GO-DN</v>
          </cell>
          <cell r="B81">
            <v>54</v>
          </cell>
          <cell r="C81" t="str">
            <v>Gỗ đà nẹp</v>
          </cell>
          <cell r="D81" t="str">
            <v>m3</v>
          </cell>
          <cell r="E81">
            <v>9.5000000000000001E-2</v>
          </cell>
          <cell r="F81" t="str">
            <v>Địa phương</v>
          </cell>
          <cell r="G81" t="str">
            <v>Địa phương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 t="str">
            <v>Đạt</v>
          </cell>
        </row>
        <row r="82">
          <cell r="A82" t="str">
            <v>GO-V</v>
          </cell>
          <cell r="B82">
            <v>55</v>
          </cell>
          <cell r="C82" t="str">
            <v>Gỗ ván (cả nẹp)</v>
          </cell>
          <cell r="D82" t="str">
            <v>m3</v>
          </cell>
          <cell r="E82">
            <v>0.35599999999999998</v>
          </cell>
          <cell r="F82" t="str">
            <v>Địa phương</v>
          </cell>
          <cell r="G82" t="str">
            <v>Địa phương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 t="str">
            <v>Đạt</v>
          </cell>
        </row>
        <row r="83">
          <cell r="B83">
            <v>55</v>
          </cell>
          <cell r="C83" t="str">
            <v/>
          </cell>
          <cell r="D83">
            <v>0</v>
          </cell>
          <cell r="E83">
            <v>0</v>
          </cell>
          <cell r="F83" t="str">
            <v>nt</v>
          </cell>
          <cell r="G83" t="str">
            <v>nt</v>
          </cell>
          <cell r="J83" t="str">
            <v>nt</v>
          </cell>
          <cell r="K83" t="str">
            <v>nt</v>
          </cell>
          <cell r="L83" t="str">
            <v/>
          </cell>
          <cell r="M83" t="str">
            <v/>
          </cell>
          <cell r="N83" t="str">
            <v>Đạt</v>
          </cell>
        </row>
        <row r="84">
          <cell r="B84">
            <v>55</v>
          </cell>
          <cell r="C84" t="str">
            <v/>
          </cell>
          <cell r="D84">
            <v>0</v>
          </cell>
          <cell r="E84">
            <v>0</v>
          </cell>
          <cell r="F84" t="str">
            <v>nt</v>
          </cell>
          <cell r="G84" t="str">
            <v>nt</v>
          </cell>
          <cell r="J84" t="str">
            <v>nt</v>
          </cell>
          <cell r="K84" t="str">
            <v>nt</v>
          </cell>
          <cell r="L84" t="str">
            <v/>
          </cell>
          <cell r="M84" t="str">
            <v/>
          </cell>
          <cell r="N84" t="str">
            <v>Đạt</v>
          </cell>
        </row>
        <row r="85">
          <cell r="B85">
            <v>55</v>
          </cell>
          <cell r="C85" t="str">
            <v/>
          </cell>
          <cell r="D85">
            <v>0</v>
          </cell>
          <cell r="E85">
            <v>0</v>
          </cell>
          <cell r="F85" t="str">
            <v>nt</v>
          </cell>
          <cell r="G85" t="str">
            <v>nt</v>
          </cell>
          <cell r="J85" t="str">
            <v>nt</v>
          </cell>
          <cell r="K85" t="str">
            <v>nt</v>
          </cell>
          <cell r="L85" t="str">
            <v/>
          </cell>
          <cell r="M85" t="str">
            <v/>
          </cell>
          <cell r="N85" t="str">
            <v>Đạt</v>
          </cell>
        </row>
        <row r="86">
          <cell r="B86">
            <v>55</v>
          </cell>
          <cell r="C86" t="str">
            <v/>
          </cell>
          <cell r="D86">
            <v>0</v>
          </cell>
          <cell r="E86">
            <v>0</v>
          </cell>
          <cell r="F86" t="str">
            <v>nt</v>
          </cell>
          <cell r="G86" t="str">
            <v>nt</v>
          </cell>
          <cell r="J86" t="str">
            <v>nt</v>
          </cell>
          <cell r="K86" t="str">
            <v>nt</v>
          </cell>
          <cell r="L86" t="str">
            <v/>
          </cell>
          <cell r="M86" t="str">
            <v/>
          </cell>
          <cell r="N86" t="str">
            <v>Đạt</v>
          </cell>
        </row>
        <row r="87">
          <cell r="B87">
            <v>55</v>
          </cell>
          <cell r="C87" t="str">
            <v/>
          </cell>
          <cell r="D87">
            <v>0</v>
          </cell>
          <cell r="E87">
            <v>0</v>
          </cell>
          <cell r="F87" t="str">
            <v>nt</v>
          </cell>
          <cell r="G87" t="str">
            <v>nt</v>
          </cell>
          <cell r="J87" t="str">
            <v>nt</v>
          </cell>
          <cell r="K87" t="str">
            <v>nt</v>
          </cell>
          <cell r="L87" t="str">
            <v/>
          </cell>
          <cell r="M87" t="str">
            <v/>
          </cell>
          <cell r="N87" t="str">
            <v>Đạt</v>
          </cell>
        </row>
        <row r="88">
          <cell r="B88">
            <v>55</v>
          </cell>
          <cell r="C88" t="str">
            <v/>
          </cell>
          <cell r="D88">
            <v>0</v>
          </cell>
          <cell r="E88">
            <v>0</v>
          </cell>
          <cell r="F88" t="str">
            <v>nt</v>
          </cell>
          <cell r="G88" t="str">
            <v>nt</v>
          </cell>
          <cell r="J88" t="str">
            <v>nt</v>
          </cell>
          <cell r="K88" t="str">
            <v>nt</v>
          </cell>
          <cell r="L88" t="str">
            <v/>
          </cell>
          <cell r="M88" t="str">
            <v/>
          </cell>
          <cell r="N88" t="str">
            <v>Đạt</v>
          </cell>
        </row>
        <row r="89">
          <cell r="B89">
            <v>55</v>
          </cell>
          <cell r="C89" t="str">
            <v/>
          </cell>
          <cell r="D89">
            <v>0</v>
          </cell>
          <cell r="E89">
            <v>0</v>
          </cell>
          <cell r="F89" t="str">
            <v>nt</v>
          </cell>
          <cell r="G89" t="str">
            <v>nt</v>
          </cell>
          <cell r="J89" t="str">
            <v>nt</v>
          </cell>
          <cell r="K89" t="str">
            <v>nt</v>
          </cell>
          <cell r="L89" t="str">
            <v/>
          </cell>
          <cell r="M89" t="str">
            <v/>
          </cell>
          <cell r="N89" t="str">
            <v>Đạt</v>
          </cell>
        </row>
        <row r="90">
          <cell r="B90">
            <v>55</v>
          </cell>
          <cell r="C90" t="str">
            <v/>
          </cell>
          <cell r="D90">
            <v>0</v>
          </cell>
          <cell r="E90">
            <v>0</v>
          </cell>
          <cell r="F90" t="str">
            <v>nt</v>
          </cell>
          <cell r="G90" t="str">
            <v>nt</v>
          </cell>
          <cell r="J90" t="str">
            <v>nt</v>
          </cell>
          <cell r="K90" t="str">
            <v>nt</v>
          </cell>
          <cell r="L90" t="str">
            <v/>
          </cell>
          <cell r="M90" t="str">
            <v/>
          </cell>
          <cell r="N90" t="str">
            <v>Đạt</v>
          </cell>
        </row>
        <row r="91">
          <cell r="B91">
            <v>55</v>
          </cell>
          <cell r="C91" t="str">
            <v/>
          </cell>
          <cell r="D91">
            <v>0</v>
          </cell>
          <cell r="E91">
            <v>0</v>
          </cell>
          <cell r="F91" t="str">
            <v>nt</v>
          </cell>
          <cell r="G91" t="str">
            <v>nt</v>
          </cell>
          <cell r="J91" t="str">
            <v>nt</v>
          </cell>
          <cell r="K91" t="str">
            <v>nt</v>
          </cell>
          <cell r="L91" t="str">
            <v/>
          </cell>
          <cell r="M91" t="str">
            <v/>
          </cell>
          <cell r="N91" t="str">
            <v>Đạt</v>
          </cell>
        </row>
        <row r="92">
          <cell r="B92">
            <v>55</v>
          </cell>
          <cell r="C92" t="str">
            <v/>
          </cell>
          <cell r="D92">
            <v>0</v>
          </cell>
          <cell r="E92">
            <v>0</v>
          </cell>
          <cell r="F92" t="str">
            <v>nt</v>
          </cell>
          <cell r="G92" t="str">
            <v>nt</v>
          </cell>
          <cell r="J92" t="str">
            <v>nt</v>
          </cell>
          <cell r="K92" t="str">
            <v>nt</v>
          </cell>
          <cell r="L92" t="str">
            <v/>
          </cell>
          <cell r="M92" t="str">
            <v/>
          </cell>
          <cell r="N92" t="str">
            <v>Đạt</v>
          </cell>
        </row>
        <row r="93">
          <cell r="B93">
            <v>55</v>
          </cell>
          <cell r="C93" t="str">
            <v/>
          </cell>
          <cell r="D93">
            <v>0</v>
          </cell>
          <cell r="E93">
            <v>0</v>
          </cell>
          <cell r="F93" t="str">
            <v>nt</v>
          </cell>
          <cell r="G93" t="str">
            <v>nt</v>
          </cell>
          <cell r="J93" t="str">
            <v>nt</v>
          </cell>
          <cell r="K93" t="str">
            <v>nt</v>
          </cell>
          <cell r="L93" t="str">
            <v/>
          </cell>
          <cell r="M93" t="str">
            <v/>
          </cell>
          <cell r="N93" t="str">
            <v>Đạt</v>
          </cell>
        </row>
        <row r="94">
          <cell r="B94">
            <v>55</v>
          </cell>
          <cell r="C94" t="str">
            <v/>
          </cell>
          <cell r="D94">
            <v>0</v>
          </cell>
          <cell r="E94">
            <v>0</v>
          </cell>
          <cell r="F94" t="str">
            <v>nt</v>
          </cell>
          <cell r="G94" t="str">
            <v>nt</v>
          </cell>
          <cell r="J94" t="str">
            <v>nt</v>
          </cell>
          <cell r="K94" t="str">
            <v>nt</v>
          </cell>
          <cell r="L94" t="str">
            <v/>
          </cell>
          <cell r="M94" t="str">
            <v/>
          </cell>
          <cell r="N94" t="str">
            <v>Đạt</v>
          </cell>
        </row>
        <row r="95">
          <cell r="B95">
            <v>55</v>
          </cell>
          <cell r="C95" t="str">
            <v/>
          </cell>
          <cell r="D95">
            <v>0</v>
          </cell>
          <cell r="E95">
            <v>0</v>
          </cell>
          <cell r="F95" t="str">
            <v>nt</v>
          </cell>
          <cell r="G95" t="str">
            <v>nt</v>
          </cell>
          <cell r="J95" t="str">
            <v>nt</v>
          </cell>
          <cell r="K95" t="str">
            <v>nt</v>
          </cell>
          <cell r="L95" t="str">
            <v/>
          </cell>
          <cell r="M95" t="str">
            <v/>
          </cell>
          <cell r="N95" t="str">
            <v>Đạt</v>
          </cell>
        </row>
        <row r="96">
          <cell r="B96">
            <v>55</v>
          </cell>
          <cell r="C96" t="str">
            <v/>
          </cell>
          <cell r="D96">
            <v>0</v>
          </cell>
          <cell r="E96">
            <v>0</v>
          </cell>
          <cell r="F96" t="str">
            <v>nt</v>
          </cell>
          <cell r="G96" t="str">
            <v>nt</v>
          </cell>
          <cell r="J96" t="str">
            <v>nt</v>
          </cell>
          <cell r="K96" t="str">
            <v>nt</v>
          </cell>
          <cell r="L96" t="str">
            <v/>
          </cell>
          <cell r="M96" t="str">
            <v/>
          </cell>
          <cell r="N96" t="str">
            <v>Đạt</v>
          </cell>
        </row>
        <row r="97">
          <cell r="B97">
            <v>55</v>
          </cell>
          <cell r="C97" t="str">
            <v/>
          </cell>
          <cell r="D97">
            <v>0</v>
          </cell>
          <cell r="E97">
            <v>0</v>
          </cell>
          <cell r="F97" t="str">
            <v>nt</v>
          </cell>
          <cell r="G97" t="str">
            <v>nt</v>
          </cell>
          <cell r="J97" t="str">
            <v>nt</v>
          </cell>
          <cell r="K97" t="str">
            <v>nt</v>
          </cell>
          <cell r="L97" t="str">
            <v/>
          </cell>
          <cell r="M97" t="str">
            <v/>
          </cell>
          <cell r="N97" t="str">
            <v>Đạt</v>
          </cell>
        </row>
        <row r="98">
          <cell r="B98">
            <v>55</v>
          </cell>
          <cell r="C98" t="str">
            <v/>
          </cell>
          <cell r="D98">
            <v>0</v>
          </cell>
          <cell r="E98">
            <v>0</v>
          </cell>
          <cell r="F98" t="str">
            <v>nt</v>
          </cell>
          <cell r="G98" t="str">
            <v>nt</v>
          </cell>
          <cell r="J98" t="str">
            <v>nt</v>
          </cell>
          <cell r="K98" t="str">
            <v>nt</v>
          </cell>
          <cell r="L98" t="str">
            <v/>
          </cell>
          <cell r="M98" t="str">
            <v/>
          </cell>
          <cell r="N98" t="str">
            <v>Đạt</v>
          </cell>
        </row>
        <row r="99">
          <cell r="B99">
            <v>55</v>
          </cell>
          <cell r="C99" t="str">
            <v/>
          </cell>
          <cell r="D99">
            <v>0</v>
          </cell>
          <cell r="E99">
            <v>0</v>
          </cell>
          <cell r="F99" t="str">
            <v>nt</v>
          </cell>
          <cell r="G99" t="str">
            <v>nt</v>
          </cell>
          <cell r="J99" t="str">
            <v>nt</v>
          </cell>
          <cell r="K99" t="str">
            <v>nt</v>
          </cell>
          <cell r="L99" t="str">
            <v/>
          </cell>
          <cell r="M99" t="str">
            <v/>
          </cell>
          <cell r="N99" t="str">
            <v>Đạt</v>
          </cell>
        </row>
        <row r="100">
          <cell r="B100">
            <v>55</v>
          </cell>
          <cell r="C100" t="str">
            <v/>
          </cell>
          <cell r="D100">
            <v>0</v>
          </cell>
          <cell r="E100">
            <v>0</v>
          </cell>
          <cell r="F100" t="str">
            <v>nt</v>
          </cell>
          <cell r="G100" t="str">
            <v>nt</v>
          </cell>
          <cell r="J100" t="str">
            <v>nt</v>
          </cell>
          <cell r="K100" t="str">
            <v>nt</v>
          </cell>
          <cell r="L100" t="str">
            <v/>
          </cell>
          <cell r="M100" t="str">
            <v/>
          </cell>
          <cell r="N100" t="str">
            <v>Đạt</v>
          </cell>
        </row>
        <row r="101">
          <cell r="B101">
            <v>55</v>
          </cell>
          <cell r="C101" t="str">
            <v/>
          </cell>
          <cell r="D101">
            <v>0</v>
          </cell>
          <cell r="E101">
            <v>0</v>
          </cell>
          <cell r="F101" t="str">
            <v>nt</v>
          </cell>
          <cell r="G101" t="str">
            <v>nt</v>
          </cell>
          <cell r="J101" t="str">
            <v>nt</v>
          </cell>
          <cell r="K101" t="str">
            <v>nt</v>
          </cell>
          <cell r="L101" t="str">
            <v/>
          </cell>
          <cell r="M101" t="str">
            <v/>
          </cell>
          <cell r="N101" t="str">
            <v>Đạt</v>
          </cell>
        </row>
        <row r="102">
          <cell r="B102">
            <v>55</v>
          </cell>
          <cell r="C102" t="str">
            <v/>
          </cell>
          <cell r="D102">
            <v>0</v>
          </cell>
          <cell r="E102">
            <v>0</v>
          </cell>
          <cell r="F102" t="str">
            <v>nt</v>
          </cell>
          <cell r="G102" t="str">
            <v>nt</v>
          </cell>
          <cell r="J102" t="str">
            <v>nt</v>
          </cell>
          <cell r="K102" t="str">
            <v>nt</v>
          </cell>
          <cell r="L102" t="str">
            <v/>
          </cell>
          <cell r="M102" t="str">
            <v/>
          </cell>
          <cell r="N102" t="str">
            <v>Đạt</v>
          </cell>
        </row>
        <row r="103">
          <cell r="B103">
            <v>55</v>
          </cell>
          <cell r="C103" t="str">
            <v/>
          </cell>
          <cell r="D103">
            <v>0</v>
          </cell>
          <cell r="E103">
            <v>0</v>
          </cell>
          <cell r="F103" t="str">
            <v>nt</v>
          </cell>
          <cell r="G103" t="str">
            <v>nt</v>
          </cell>
          <cell r="J103" t="str">
            <v>nt</v>
          </cell>
          <cell r="K103" t="str">
            <v>nt</v>
          </cell>
          <cell r="L103" t="str">
            <v/>
          </cell>
          <cell r="M103" t="str">
            <v/>
          </cell>
          <cell r="N103" t="str">
            <v>Đạt</v>
          </cell>
        </row>
        <row r="104">
          <cell r="B104">
            <v>55</v>
          </cell>
          <cell r="C104" t="str">
            <v/>
          </cell>
          <cell r="D104">
            <v>0</v>
          </cell>
          <cell r="E104">
            <v>0</v>
          </cell>
          <cell r="F104" t="str">
            <v>nt</v>
          </cell>
          <cell r="G104" t="str">
            <v>nt</v>
          </cell>
          <cell r="J104" t="str">
            <v>nt</v>
          </cell>
          <cell r="K104" t="str">
            <v>nt</v>
          </cell>
          <cell r="L104" t="str">
            <v/>
          </cell>
          <cell r="M104" t="str">
            <v/>
          </cell>
          <cell r="N104" t="str">
            <v>Đạt</v>
          </cell>
        </row>
        <row r="105">
          <cell r="B105">
            <v>55</v>
          </cell>
          <cell r="C105" t="str">
            <v/>
          </cell>
          <cell r="D105">
            <v>0</v>
          </cell>
          <cell r="E105">
            <v>0</v>
          </cell>
          <cell r="F105" t="str">
            <v>nt</v>
          </cell>
          <cell r="G105" t="str">
            <v>nt</v>
          </cell>
          <cell r="J105" t="str">
            <v>nt</v>
          </cell>
          <cell r="K105" t="str">
            <v>nt</v>
          </cell>
          <cell r="L105" t="str">
            <v/>
          </cell>
          <cell r="M105" t="str">
            <v/>
          </cell>
          <cell r="N105" t="str">
            <v>Đạt</v>
          </cell>
        </row>
        <row r="106">
          <cell r="B106">
            <v>55</v>
          </cell>
          <cell r="C106" t="str">
            <v/>
          </cell>
          <cell r="D106">
            <v>0</v>
          </cell>
          <cell r="E106">
            <v>0</v>
          </cell>
          <cell r="F106" t="str">
            <v>nt</v>
          </cell>
          <cell r="G106" t="str">
            <v>nt</v>
          </cell>
          <cell r="J106" t="str">
            <v>nt</v>
          </cell>
          <cell r="K106" t="str">
            <v>nt</v>
          </cell>
          <cell r="L106" t="str">
            <v/>
          </cell>
          <cell r="M106" t="str">
            <v/>
          </cell>
          <cell r="N106" t="str">
            <v>Đạt</v>
          </cell>
        </row>
        <row r="107">
          <cell r="B107">
            <v>55</v>
          </cell>
          <cell r="C107" t="str">
            <v/>
          </cell>
          <cell r="D107">
            <v>0</v>
          </cell>
          <cell r="E107">
            <v>0</v>
          </cell>
          <cell r="F107" t="str">
            <v>nt</v>
          </cell>
          <cell r="G107" t="str">
            <v>nt</v>
          </cell>
          <cell r="J107" t="str">
            <v>nt</v>
          </cell>
          <cell r="K107" t="str">
            <v>nt</v>
          </cell>
          <cell r="L107" t="str">
            <v/>
          </cell>
          <cell r="M107" t="str">
            <v/>
          </cell>
          <cell r="N107" t="str">
            <v>Đạt</v>
          </cell>
        </row>
        <row r="108">
          <cell r="B108">
            <v>55</v>
          </cell>
          <cell r="C108" t="str">
            <v/>
          </cell>
          <cell r="D108">
            <v>0</v>
          </cell>
          <cell r="E108">
            <v>0</v>
          </cell>
          <cell r="F108" t="str">
            <v>nt</v>
          </cell>
          <cell r="G108" t="str">
            <v>nt</v>
          </cell>
          <cell r="J108" t="str">
            <v>nt</v>
          </cell>
          <cell r="K108" t="str">
            <v>nt</v>
          </cell>
          <cell r="L108" t="str">
            <v/>
          </cell>
          <cell r="M108" t="str">
            <v/>
          </cell>
          <cell r="N108" t="str">
            <v>Đạt</v>
          </cell>
        </row>
        <row r="109">
          <cell r="B109">
            <v>55</v>
          </cell>
          <cell r="C109" t="str">
            <v/>
          </cell>
          <cell r="D109">
            <v>0</v>
          </cell>
          <cell r="E109">
            <v>0</v>
          </cell>
          <cell r="F109" t="str">
            <v>nt</v>
          </cell>
          <cell r="G109" t="str">
            <v>nt</v>
          </cell>
          <cell r="J109" t="str">
            <v>nt</v>
          </cell>
          <cell r="K109" t="str">
            <v>nt</v>
          </cell>
          <cell r="L109" t="str">
            <v/>
          </cell>
          <cell r="M109" t="str">
            <v/>
          </cell>
          <cell r="N109" t="str">
            <v>Đạt</v>
          </cell>
        </row>
        <row r="110">
          <cell r="B110">
            <v>55</v>
          </cell>
          <cell r="C110" t="str">
            <v/>
          </cell>
          <cell r="D110">
            <v>0</v>
          </cell>
          <cell r="E110">
            <v>0</v>
          </cell>
          <cell r="F110" t="str">
            <v>nt</v>
          </cell>
          <cell r="G110" t="str">
            <v>nt</v>
          </cell>
          <cell r="J110" t="str">
            <v>nt</v>
          </cell>
          <cell r="K110" t="str">
            <v>nt</v>
          </cell>
          <cell r="L110" t="str">
            <v/>
          </cell>
          <cell r="M110" t="str">
            <v/>
          </cell>
          <cell r="N110" t="str">
            <v>Đạt</v>
          </cell>
        </row>
        <row r="111">
          <cell r="B111">
            <v>55</v>
          </cell>
          <cell r="C111" t="str">
            <v/>
          </cell>
          <cell r="D111">
            <v>0</v>
          </cell>
          <cell r="E111">
            <v>0</v>
          </cell>
          <cell r="F111" t="str">
            <v>nt</v>
          </cell>
          <cell r="G111" t="str">
            <v>nt</v>
          </cell>
          <cell r="J111" t="str">
            <v>nt</v>
          </cell>
          <cell r="K111" t="str">
            <v>nt</v>
          </cell>
          <cell r="L111" t="str">
            <v/>
          </cell>
          <cell r="M111" t="str">
            <v/>
          </cell>
          <cell r="N111" t="str">
            <v>Đạt</v>
          </cell>
        </row>
        <row r="112">
          <cell r="B112">
            <v>55</v>
          </cell>
          <cell r="C112" t="str">
            <v/>
          </cell>
          <cell r="D112">
            <v>0</v>
          </cell>
          <cell r="E112">
            <v>0</v>
          </cell>
          <cell r="F112" t="str">
            <v>nt</v>
          </cell>
          <cell r="G112" t="str">
            <v>nt</v>
          </cell>
          <cell r="J112" t="str">
            <v>nt</v>
          </cell>
          <cell r="K112" t="str">
            <v>nt</v>
          </cell>
          <cell r="L112" t="str">
            <v/>
          </cell>
          <cell r="M112" t="str">
            <v/>
          </cell>
          <cell r="N112" t="str">
            <v>Đạt</v>
          </cell>
        </row>
        <row r="113">
          <cell r="B113">
            <v>55</v>
          </cell>
          <cell r="C113" t="str">
            <v/>
          </cell>
          <cell r="D113">
            <v>0</v>
          </cell>
          <cell r="E113">
            <v>0</v>
          </cell>
          <cell r="F113" t="str">
            <v>nt</v>
          </cell>
          <cell r="G113" t="str">
            <v>nt</v>
          </cell>
          <cell r="J113" t="str">
            <v>nt</v>
          </cell>
          <cell r="K113" t="str">
            <v>nt</v>
          </cell>
          <cell r="L113" t="str">
            <v/>
          </cell>
          <cell r="M113" t="str">
            <v/>
          </cell>
          <cell r="N113" t="str">
            <v>Đạt</v>
          </cell>
        </row>
        <row r="114">
          <cell r="B114">
            <v>55</v>
          </cell>
          <cell r="C114" t="str">
            <v/>
          </cell>
          <cell r="D114">
            <v>0</v>
          </cell>
          <cell r="E114">
            <v>0</v>
          </cell>
          <cell r="F114" t="str">
            <v>nt</v>
          </cell>
          <cell r="G114" t="str">
            <v>nt</v>
          </cell>
          <cell r="J114" t="str">
            <v>nt</v>
          </cell>
          <cell r="K114" t="str">
            <v>nt</v>
          </cell>
          <cell r="L114" t="str">
            <v/>
          </cell>
          <cell r="M114" t="str">
            <v/>
          </cell>
          <cell r="N114" t="str">
            <v>Đạt</v>
          </cell>
        </row>
        <row r="115">
          <cell r="B115">
            <v>55</v>
          </cell>
          <cell r="C115" t="str">
            <v/>
          </cell>
          <cell r="D115">
            <v>0</v>
          </cell>
          <cell r="E115">
            <v>0</v>
          </cell>
          <cell r="F115" t="str">
            <v>nt</v>
          </cell>
          <cell r="G115" t="str">
            <v>nt</v>
          </cell>
          <cell r="J115" t="str">
            <v>nt</v>
          </cell>
          <cell r="K115" t="str">
            <v>nt</v>
          </cell>
          <cell r="L115" t="str">
            <v/>
          </cell>
          <cell r="M115" t="str">
            <v/>
          </cell>
          <cell r="N115" t="str">
            <v>Đạt</v>
          </cell>
        </row>
        <row r="116">
          <cell r="B116">
            <v>55</v>
          </cell>
          <cell r="C116" t="str">
            <v/>
          </cell>
          <cell r="D116">
            <v>0</v>
          </cell>
          <cell r="E116">
            <v>0</v>
          </cell>
          <cell r="F116" t="str">
            <v>nt</v>
          </cell>
          <cell r="G116" t="str">
            <v>nt</v>
          </cell>
          <cell r="J116" t="str">
            <v>nt</v>
          </cell>
          <cell r="K116" t="str">
            <v>nt</v>
          </cell>
          <cell r="L116" t="str">
            <v/>
          </cell>
          <cell r="M116" t="str">
            <v/>
          </cell>
          <cell r="N116" t="str">
            <v>Đạt</v>
          </cell>
        </row>
        <row r="117">
          <cell r="B117">
            <v>55</v>
          </cell>
          <cell r="C117" t="str">
            <v/>
          </cell>
          <cell r="D117">
            <v>0</v>
          </cell>
          <cell r="E117">
            <v>0</v>
          </cell>
          <cell r="F117" t="str">
            <v>nt</v>
          </cell>
          <cell r="G117" t="str">
            <v>nt</v>
          </cell>
          <cell r="J117" t="str">
            <v>nt</v>
          </cell>
          <cell r="K117" t="str">
            <v>nt</v>
          </cell>
          <cell r="L117" t="str">
            <v/>
          </cell>
          <cell r="M117" t="str">
            <v/>
          </cell>
          <cell r="N117" t="str">
            <v>Đạt</v>
          </cell>
        </row>
        <row r="118">
          <cell r="B118">
            <v>55</v>
          </cell>
          <cell r="C118" t="str">
            <v/>
          </cell>
          <cell r="D118">
            <v>0</v>
          </cell>
          <cell r="E118">
            <v>0</v>
          </cell>
          <cell r="F118" t="str">
            <v>nt</v>
          </cell>
          <cell r="G118" t="str">
            <v>nt</v>
          </cell>
          <cell r="J118" t="str">
            <v>nt</v>
          </cell>
          <cell r="K118" t="str">
            <v>nt</v>
          </cell>
          <cell r="L118" t="str">
            <v/>
          </cell>
          <cell r="M118" t="str">
            <v/>
          </cell>
          <cell r="N118" t="str">
            <v>Đạt</v>
          </cell>
        </row>
        <row r="119">
          <cell r="B119">
            <v>55</v>
          </cell>
          <cell r="C119" t="str">
            <v/>
          </cell>
          <cell r="D119">
            <v>0</v>
          </cell>
          <cell r="E119">
            <v>0</v>
          </cell>
          <cell r="F119" t="str">
            <v>nt</v>
          </cell>
          <cell r="G119" t="str">
            <v>nt</v>
          </cell>
          <cell r="J119" t="str">
            <v>nt</v>
          </cell>
          <cell r="K119" t="str">
            <v>nt</v>
          </cell>
          <cell r="L119" t="str">
            <v/>
          </cell>
          <cell r="M119" t="str">
            <v/>
          </cell>
          <cell r="N119" t="str">
            <v>Đạt</v>
          </cell>
        </row>
        <row r="120">
          <cell r="B120">
            <v>55</v>
          </cell>
          <cell r="C120" t="str">
            <v/>
          </cell>
          <cell r="D120">
            <v>0</v>
          </cell>
          <cell r="E120">
            <v>0</v>
          </cell>
          <cell r="F120" t="str">
            <v>nt</v>
          </cell>
          <cell r="G120" t="str">
            <v>nt</v>
          </cell>
          <cell r="J120" t="str">
            <v>nt</v>
          </cell>
          <cell r="K120" t="str">
            <v>nt</v>
          </cell>
          <cell r="L120" t="str">
            <v/>
          </cell>
          <cell r="M120" t="str">
            <v/>
          </cell>
          <cell r="N120" t="str">
            <v>Đạt</v>
          </cell>
        </row>
        <row r="121">
          <cell r="B121">
            <v>55</v>
          </cell>
          <cell r="C121" t="str">
            <v/>
          </cell>
          <cell r="D121">
            <v>0</v>
          </cell>
          <cell r="E121">
            <v>0</v>
          </cell>
          <cell r="F121" t="str">
            <v>nt</v>
          </cell>
          <cell r="G121" t="str">
            <v>nt</v>
          </cell>
          <cell r="J121" t="str">
            <v>nt</v>
          </cell>
          <cell r="K121" t="str">
            <v>nt</v>
          </cell>
          <cell r="L121" t="str">
            <v/>
          </cell>
          <cell r="M121" t="str">
            <v/>
          </cell>
          <cell r="N121" t="str">
            <v>Đạt</v>
          </cell>
        </row>
        <row r="122">
          <cell r="B122">
            <v>55</v>
          </cell>
          <cell r="C122" t="str">
            <v/>
          </cell>
          <cell r="D122">
            <v>0</v>
          </cell>
          <cell r="E122">
            <v>0</v>
          </cell>
          <cell r="F122" t="str">
            <v>nt</v>
          </cell>
          <cell r="G122" t="str">
            <v>nt</v>
          </cell>
          <cell r="J122" t="str">
            <v>nt</v>
          </cell>
          <cell r="K122" t="str">
            <v>nt</v>
          </cell>
          <cell r="L122" t="str">
            <v/>
          </cell>
          <cell r="M122" t="str">
            <v/>
          </cell>
          <cell r="N122" t="str">
            <v>Đạt</v>
          </cell>
        </row>
        <row r="123">
          <cell r="B123">
            <v>55</v>
          </cell>
          <cell r="C123" t="str">
            <v/>
          </cell>
          <cell r="D123">
            <v>0</v>
          </cell>
          <cell r="E123">
            <v>0</v>
          </cell>
          <cell r="F123" t="str">
            <v>nt</v>
          </cell>
          <cell r="G123" t="str">
            <v>nt</v>
          </cell>
          <cell r="J123" t="str">
            <v>nt</v>
          </cell>
          <cell r="K123" t="str">
            <v>nt</v>
          </cell>
          <cell r="L123" t="str">
            <v/>
          </cell>
          <cell r="M123" t="str">
            <v/>
          </cell>
          <cell r="N123" t="str">
            <v>Đạt</v>
          </cell>
        </row>
        <row r="124">
          <cell r="B124">
            <v>55</v>
          </cell>
          <cell r="C124" t="str">
            <v/>
          </cell>
          <cell r="D124">
            <v>0</v>
          </cell>
          <cell r="E124">
            <v>0</v>
          </cell>
          <cell r="F124" t="str">
            <v>nt</v>
          </cell>
          <cell r="G124" t="str">
            <v>nt</v>
          </cell>
          <cell r="J124" t="str">
            <v>nt</v>
          </cell>
          <cell r="K124" t="str">
            <v>nt</v>
          </cell>
          <cell r="L124" t="str">
            <v/>
          </cell>
          <cell r="M124" t="str">
            <v/>
          </cell>
          <cell r="N124" t="str">
            <v>Đạt</v>
          </cell>
        </row>
        <row r="125">
          <cell r="B125">
            <v>55</v>
          </cell>
          <cell r="C125" t="str">
            <v/>
          </cell>
          <cell r="D125">
            <v>0</v>
          </cell>
          <cell r="E125">
            <v>0</v>
          </cell>
          <cell r="F125" t="str">
            <v>nt</v>
          </cell>
          <cell r="G125" t="str">
            <v>nt</v>
          </cell>
          <cell r="J125" t="str">
            <v>nt</v>
          </cell>
          <cell r="K125" t="str">
            <v>nt</v>
          </cell>
          <cell r="L125" t="str">
            <v/>
          </cell>
          <cell r="M125" t="str">
            <v/>
          </cell>
          <cell r="N125" t="str">
            <v>Đạt</v>
          </cell>
        </row>
        <row r="126">
          <cell r="B126">
            <v>55</v>
          </cell>
          <cell r="C126" t="str">
            <v/>
          </cell>
          <cell r="D126">
            <v>0</v>
          </cell>
          <cell r="E126">
            <v>0</v>
          </cell>
          <cell r="F126" t="str">
            <v>nt</v>
          </cell>
          <cell r="G126" t="str">
            <v>nt</v>
          </cell>
          <cell r="J126" t="str">
            <v>nt</v>
          </cell>
          <cell r="K126" t="str">
            <v>nt</v>
          </cell>
          <cell r="L126" t="str">
            <v/>
          </cell>
          <cell r="M126" t="str">
            <v/>
          </cell>
          <cell r="N126" t="str">
            <v>Đạt</v>
          </cell>
        </row>
        <row r="127">
          <cell r="B127">
            <v>55</v>
          </cell>
          <cell r="C127" t="str">
            <v/>
          </cell>
          <cell r="D127">
            <v>0</v>
          </cell>
          <cell r="E127">
            <v>0</v>
          </cell>
          <cell r="F127" t="str">
            <v>nt</v>
          </cell>
          <cell r="G127" t="str">
            <v>nt</v>
          </cell>
          <cell r="J127" t="str">
            <v>nt</v>
          </cell>
          <cell r="K127" t="str">
            <v>nt</v>
          </cell>
          <cell r="L127" t="str">
            <v/>
          </cell>
          <cell r="M127" t="str">
            <v/>
          </cell>
          <cell r="N127" t="str">
            <v>Đạt</v>
          </cell>
        </row>
        <row r="128">
          <cell r="B128">
            <v>55</v>
          </cell>
          <cell r="C128" t="str">
            <v/>
          </cell>
          <cell r="D128">
            <v>0</v>
          </cell>
          <cell r="E128">
            <v>0</v>
          </cell>
          <cell r="F128" t="str">
            <v>nt</v>
          </cell>
          <cell r="G128" t="str">
            <v>nt</v>
          </cell>
          <cell r="J128" t="str">
            <v>nt</v>
          </cell>
          <cell r="K128" t="str">
            <v>nt</v>
          </cell>
          <cell r="L128" t="str">
            <v/>
          </cell>
          <cell r="M128" t="str">
            <v/>
          </cell>
          <cell r="N128" t="str">
            <v>Đạt</v>
          </cell>
        </row>
        <row r="129">
          <cell r="B129">
            <v>55</v>
          </cell>
          <cell r="C129" t="str">
            <v/>
          </cell>
          <cell r="D129">
            <v>0</v>
          </cell>
          <cell r="E129">
            <v>0</v>
          </cell>
          <cell r="F129" t="str">
            <v>nt</v>
          </cell>
          <cell r="G129" t="str">
            <v>nt</v>
          </cell>
          <cell r="J129" t="str">
            <v>nt</v>
          </cell>
          <cell r="K129" t="str">
            <v>nt</v>
          </cell>
          <cell r="L129" t="str">
            <v/>
          </cell>
          <cell r="M129" t="str">
            <v/>
          </cell>
          <cell r="N129" t="str">
            <v>Đạt</v>
          </cell>
        </row>
        <row r="130">
          <cell r="B130">
            <v>55</v>
          </cell>
          <cell r="C130" t="str">
            <v/>
          </cell>
          <cell r="D130">
            <v>0</v>
          </cell>
          <cell r="E130">
            <v>0</v>
          </cell>
          <cell r="F130" t="str">
            <v>nt</v>
          </cell>
          <cell r="G130" t="str">
            <v>nt</v>
          </cell>
          <cell r="J130" t="str">
            <v>nt</v>
          </cell>
          <cell r="K130" t="str">
            <v>nt</v>
          </cell>
          <cell r="L130" t="str">
            <v/>
          </cell>
          <cell r="M130" t="str">
            <v/>
          </cell>
          <cell r="N130" t="str">
            <v>Đạt</v>
          </cell>
        </row>
        <row r="131">
          <cell r="B131">
            <v>55</v>
          </cell>
          <cell r="C131" t="str">
            <v/>
          </cell>
          <cell r="D131">
            <v>0</v>
          </cell>
          <cell r="E131">
            <v>0</v>
          </cell>
          <cell r="F131" t="str">
            <v>nt</v>
          </cell>
          <cell r="G131" t="str">
            <v>nt</v>
          </cell>
          <cell r="J131" t="str">
            <v>nt</v>
          </cell>
          <cell r="K131" t="str">
            <v>nt</v>
          </cell>
          <cell r="L131" t="str">
            <v/>
          </cell>
          <cell r="M131" t="str">
            <v/>
          </cell>
          <cell r="N131" t="str">
            <v>Đạt</v>
          </cell>
        </row>
        <row r="133">
          <cell r="D133" t="str">
            <v>GIÁM SÁT KỸ THUẬT</v>
          </cell>
          <cell r="L133" t="str">
            <v>GIÁM SÁT THI CÔNG</v>
          </cell>
        </row>
        <row r="137">
          <cell r="D137" t="str">
            <v>Trần Quang Phúc</v>
          </cell>
          <cell r="L137" t="str">
            <v>Hoàng Như Hoàn</v>
          </cell>
        </row>
      </sheetData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 phong"/>
      <sheetName val="GIA CA MAY"/>
      <sheetName val="Solieu"/>
      <sheetName val="TMC"/>
      <sheetName val="TMDT"/>
      <sheetName val="tong hop"/>
      <sheetName val="1.TCP-Khac"/>
      <sheetName val="2.TCP-DD"/>
      <sheetName val="3.TCP-TBA"/>
      <sheetName val="4.THXL"/>
      <sheetName val="vc"/>
      <sheetName val="bu"/>
      <sheetName val="TH-cap"/>
      <sheetName val="Cap ngam"/>
      <sheetName val="BKCAP&amp;TU"/>
      <sheetName val="BK DEN CS"/>
      <sheetName val="5.GT"/>
      <sheetName val="6.chitiet"/>
      <sheetName val="bu-tr"/>
      <sheetName val="pp3p1m"/>
      <sheetName val="pp_CT"/>
      <sheetName val="pp1p"/>
      <sheetName val="BK HT"/>
      <sheetName val="DG"/>
      <sheetName val="7.THXL-tr"/>
      <sheetName val="8.CT_tram"/>
      <sheetName val="BK TBA"/>
      <sheetName val="9.THLD-TB"/>
      <sheetName val="10. ThuHoiVT truoc thao go"/>
      <sheetName val="10. ThuHoiVT"/>
      <sheetName val="11.TCP-TNHC"/>
      <sheetName val="12.TNHC"/>
      <sheetName val="TNHC (2)"/>
      <sheetName val="13.VCDD"/>
      <sheetName val="14.TK"/>
      <sheetName val="KS"/>
      <sheetName val="Chi tiet KS"/>
      <sheetName val="klHTDL"/>
      <sheetName val="pp3p2m "/>
      <sheetName val="PPHTCS"/>
      <sheetName val="15.CP-KS"/>
      <sheetName val="16.CTKS"/>
      <sheetName val="17. Lai vay"/>
      <sheetName val="kl3pct"/>
      <sheetName val="klHTHH"/>
      <sheetName val="kl"/>
      <sheetName val="kl1p"/>
      <sheetName val="kl3p1m"/>
      <sheetName val="BK tram"/>
      <sheetName val="Sheet1"/>
      <sheetName val="Sheet2"/>
      <sheetName val="Sheet3"/>
      <sheetName val="ppht"/>
      <sheetName val="Sheet4"/>
      <sheetName val="KLThu Hoi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 refreshError="1"/>
      <sheetData sheetId="19"/>
      <sheetData sheetId="20"/>
      <sheetData sheetId="21"/>
      <sheetData sheetId="22" refreshError="1"/>
      <sheetData sheetId="23"/>
      <sheetData sheetId="24" refreshError="1"/>
      <sheetData sheetId="25"/>
      <sheetData sheetId="26"/>
      <sheetData sheetId="27" refreshError="1"/>
      <sheetData sheetId="28" refreshError="1"/>
      <sheetData sheetId="29"/>
      <sheetData sheetId="30" refreshError="1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 refreshError="1"/>
      <sheetData sheetId="5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ong so dau vao"/>
      <sheetName val="LUONG"/>
      <sheetName val="GIA CA MAY"/>
      <sheetName val="GIA CA MAY VIEN THONG"/>
      <sheetName val="VAT LIEU"/>
      <sheetName val="Sheet1"/>
    </sheetNames>
    <sheetDataSet>
      <sheetData sheetId="0" refreshError="1"/>
      <sheetData sheetId="1"/>
      <sheetData sheetId="2"/>
      <sheetData sheetId="3" refreshError="1"/>
      <sheetData sheetId="4" refreshError="1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 LIEU"/>
      <sheetName val="1.TONG HOP"/>
      <sheetName val="2.TCP-XD"/>
      <sheetName val="3.XL-DD"/>
      <sheetName val="4.GT"/>
      <sheetName val="5.CT-DD"/>
      <sheetName val="6.XL-TR"/>
      <sheetName val="7.CT-TBA"/>
      <sheetName val="8.LD-TB"/>
      <sheetName val="9.CPTN"/>
      <sheetName val="10.TNTB"/>
      <sheetName val="11.CP-VTTH"/>
      <sheetName val="12.VTTH"/>
      <sheetName val="13.VCDD"/>
      <sheetName val="14.CP-TK"/>
      <sheetName val="17.TH-HOTLINE"/>
      <sheetName val="18.CT-HOTLINE"/>
      <sheetName val="15.CP-KS"/>
      <sheetName val="16.CTKS"/>
      <sheetName val="17.Laivay"/>
      <sheetName val="BKL DD"/>
      <sheetName val="KL-X"/>
      <sheetName val="BKL TBA"/>
      <sheetName val="PP3P"/>
      <sheetName val="PP1P"/>
      <sheetName val="DG"/>
      <sheetName val="VCTC"/>
      <sheetName val="PPHT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>
        <row r="6">
          <cell r="B6">
            <v>1</v>
          </cell>
        </row>
        <row r="78">
          <cell r="F78">
            <v>0</v>
          </cell>
        </row>
        <row r="79">
          <cell r="F79">
            <v>0</v>
          </cell>
        </row>
      </sheetData>
      <sheetData sheetId="26" refreshError="1"/>
      <sheetData sheetId="27" refreshError="1"/>
      <sheetData sheetId="2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p_NC"/>
      <sheetName val="pp3p2m "/>
      <sheetName val="CP KS"/>
      <sheetName val="kl KS"/>
      <sheetName val="PPHTCS"/>
      <sheetName val="klHTDL"/>
      <sheetName val="ppht NC"/>
      <sheetName val="ppht"/>
      <sheetName val="pp1p"/>
      <sheetName val="pp3p1m"/>
      <sheetName val="TH khoiluong"/>
      <sheetName val="Thop KS"/>
      <sheetName val="Khao sat"/>
      <sheetName val="Tien lương"/>
      <sheetName val="PHUONG AN TH"/>
      <sheetName val="Bang ke KL cap ngam"/>
      <sheetName val="Klg TNHC"/>
      <sheetName val="Klg ThuHoi"/>
      <sheetName val="Klg Cap ngam "/>
      <sheetName val="KLg Đuong day"/>
      <sheetName val="kl3p1m"/>
      <sheetName val="PP KHAO SAT"/>
      <sheetName val="PP CAITAO"/>
      <sheetName val="kl1p"/>
      <sheetName val="kl"/>
      <sheetName val="Lai vay"/>
      <sheetName val="XDM TT 1P"/>
      <sheetName val="TH TBA"/>
      <sheetName val="thu hoi"/>
      <sheetName val="BK phần TBA thu hồi"/>
      <sheetName val="BB (2)"/>
      <sheetName val="Sheet1"/>
      <sheetName val="kl hoan cong"/>
      <sheetName val="BANG KL"/>
      <sheetName val="VT A cap sai (tham khảo)"/>
      <sheetName val="VT Acap moi"/>
      <sheetName val="nghiem thu VT"/>
      <sheetName val="nghiem thu VT LAN 1"/>
      <sheetName val="nghiem thu VT lan 2"/>
      <sheetName val="nghiem thu VT lan 3"/>
      <sheetName val="Nhập thừa"/>
      <sheetName val="THPS"/>
      <sheetName val="KL PS tang"/>
      <sheetName val="PS tang "/>
      <sheetName val="KL PS giam"/>
      <sheetName val="PS giam"/>
      <sheetName val="BB xu ly PS"/>
      <sheetName val="BB truoc thao go"/>
      <sheetName val="BB sau thao go"/>
      <sheetName val="bb danh gia"/>
      <sheetName val="ty trong"/>
      <sheetName val="de nghi nhap kho"/>
      <sheetName val="phan loai"/>
      <sheetName val="QT KL vt"/>
      <sheetName val="QT giá trị B cấp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hop"/>
      <sheetName val="TCP-Khac"/>
      <sheetName val="TCP-DD"/>
      <sheetName val="THXL"/>
      <sheetName val="THLD-TB"/>
      <sheetName val="thc"/>
      <sheetName val="chitiet"/>
      <sheetName val="mtcvtth"/>
      <sheetName val="ncVTth"/>
      <sheetName val="vtth"/>
      <sheetName val="VCDD"/>
      <sheetName val="CP KS"/>
      <sheetName val="kl KS"/>
      <sheetName val="bke"/>
      <sheetName val="chonCB"/>
      <sheetName val="Sheet1"/>
      <sheetName val="DON GIA CAN TH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 LIEU"/>
      <sheetName val="KQTD"/>
      <sheetName val="1.TONG HOP"/>
      <sheetName val="2.TCP-XD"/>
      <sheetName val="3.XL-DD"/>
      <sheetName val="4.GT"/>
      <sheetName val="5.CT-DD"/>
      <sheetName val="6.XL-TR"/>
      <sheetName val="7.CT-TBA"/>
      <sheetName val="DG"/>
      <sheetName val="8.LD-TB"/>
      <sheetName val="9.CPTN"/>
      <sheetName val="10.TNTB"/>
      <sheetName val="11.CP-VTTH"/>
      <sheetName val="12.VTTH"/>
      <sheetName val="13.VCDD"/>
      <sheetName val="14.CP-TK"/>
      <sheetName val="15.CP-KS"/>
      <sheetName val="16.CTKS"/>
      <sheetName val="17.TH-HOTLINE"/>
      <sheetName val="18.CT-HOTLINE"/>
      <sheetName val="19. LAI VAY"/>
      <sheetName val="PP1P"/>
      <sheetName val="PP3P"/>
      <sheetName val="PPHT"/>
      <sheetName val="BKTL"/>
      <sheetName val="VCTC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00FF"/>
  </sheetPr>
  <dimension ref="A1:T111"/>
  <sheetViews>
    <sheetView showZeros="0" tabSelected="1" zoomScale="90" zoomScaleNormal="90" workbookViewId="0">
      <pane xSplit="4" ySplit="6" topLeftCell="E15" activePane="bottomRight" state="frozen"/>
      <selection activeCell="P9" sqref="P9"/>
      <selection pane="topRight" activeCell="P9" sqref="P9"/>
      <selection pane="bottomLeft" activeCell="P9" sqref="P9"/>
      <selection pane="bottomRight" activeCell="H23" sqref="H23"/>
    </sheetView>
  </sheetViews>
  <sheetFormatPr defaultColWidth="8.88671875" defaultRowHeight="14.25" outlineLevelCol="1"/>
  <cols>
    <col min="1" max="1" width="9.6640625" style="1" customWidth="1" outlineLevel="1"/>
    <col min="2" max="2" width="12.6640625" style="1" customWidth="1" outlineLevel="1"/>
    <col min="3" max="3" width="5.21875" style="52" customWidth="1"/>
    <col min="4" max="4" width="25.88671875" style="53" customWidth="1"/>
    <col min="5" max="5" width="8.88671875" style="52"/>
    <col min="6" max="7" width="8.77734375" style="52" customWidth="1"/>
    <col min="8" max="8" width="7.88671875" style="52" customWidth="1"/>
    <col min="9" max="10" width="8.21875" style="1" hidden="1" customWidth="1"/>
    <col min="11" max="11" width="13.44140625" style="1" customWidth="1"/>
    <col min="12" max="12" width="10.33203125" style="1" customWidth="1"/>
    <col min="13" max="13" width="7.109375" style="52" customWidth="1"/>
    <col min="14" max="14" width="10.44140625" style="52" customWidth="1"/>
    <col min="15" max="15" width="11.21875" style="52" customWidth="1"/>
    <col min="16" max="16" width="13.21875" style="1" customWidth="1"/>
    <col min="17" max="17" width="13.77734375" style="1" customWidth="1"/>
    <col min="18" max="18" width="11.109375" style="1" customWidth="1"/>
    <col min="19" max="19" width="9.88671875" style="1" customWidth="1"/>
    <col min="20" max="20" width="20.6640625" style="1" customWidth="1"/>
    <col min="21" max="16384" width="8.88671875" style="1"/>
  </cols>
  <sheetData>
    <row r="1" spans="1:20" ht="15.75"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20" ht="15.75">
      <c r="C2" s="3" t="str">
        <f>KLTang!C2</f>
        <v>Công trình: Nâng cấp đường dây trung thế từ recloser Xuân Bắc đến LBS khí Chế Biến tuyến 480 Xuân Bắc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20" ht="15.75">
      <c r="C3" s="4" t="str">
        <f>KLTang!C3</f>
        <v>Địa điểm: Huyện Xuân Lộc - Tỉnh Đồng Nai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20" ht="15.75">
      <c r="C4" s="5"/>
      <c r="D4" s="6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</row>
    <row r="5" spans="1:20" ht="24" customHeight="1">
      <c r="B5" s="7"/>
      <c r="C5" s="8" t="s">
        <v>1</v>
      </c>
      <c r="D5" s="9" t="s">
        <v>2</v>
      </c>
      <c r="E5" s="9" t="s">
        <v>3</v>
      </c>
      <c r="F5" s="8" t="s">
        <v>4</v>
      </c>
      <c r="G5" s="8"/>
      <c r="H5" s="8"/>
      <c r="I5" s="10"/>
      <c r="J5" s="10"/>
      <c r="K5" s="8" t="s">
        <v>5</v>
      </c>
      <c r="L5" s="11"/>
      <c r="M5" s="8" t="s">
        <v>6</v>
      </c>
      <c r="N5" s="8"/>
      <c r="O5" s="8"/>
      <c r="P5" s="8" t="s">
        <v>7</v>
      </c>
      <c r="Q5" s="8" t="s">
        <v>8</v>
      </c>
      <c r="R5" s="8"/>
      <c r="S5" s="8" t="s">
        <v>9</v>
      </c>
      <c r="T5" s="7">
        <v>1</v>
      </c>
    </row>
    <row r="6" spans="1:20" ht="31.5">
      <c r="B6" s="7"/>
      <c r="C6" s="8"/>
      <c r="D6" s="9"/>
      <c r="E6" s="8"/>
      <c r="F6" s="12" t="s">
        <v>10</v>
      </c>
      <c r="G6" s="12" t="s">
        <v>11</v>
      </c>
      <c r="H6" s="12" t="s">
        <v>12</v>
      </c>
      <c r="I6" s="12"/>
      <c r="J6" s="12"/>
      <c r="K6" s="10" t="s">
        <v>13</v>
      </c>
      <c r="L6" s="13" t="s">
        <v>14</v>
      </c>
      <c r="M6" s="12" t="s">
        <v>15</v>
      </c>
      <c r="N6" s="10" t="s">
        <v>13</v>
      </c>
      <c r="O6" s="10" t="s">
        <v>14</v>
      </c>
      <c r="P6" s="8"/>
      <c r="Q6" s="10" t="s">
        <v>16</v>
      </c>
      <c r="R6" s="10" t="s">
        <v>17</v>
      </c>
      <c r="S6" s="8"/>
      <c r="T6" s="7">
        <v>1</v>
      </c>
    </row>
    <row r="7" spans="1:20" ht="48.6" customHeight="1">
      <c r="A7" s="1" t="str">
        <f>COUNTIF($B$6:B7,B7)&amp;B7</f>
        <v>1T12540</v>
      </c>
      <c r="B7" s="7" t="s">
        <v>18</v>
      </c>
      <c r="C7" s="14">
        <f>ROW()-6</f>
        <v>1</v>
      </c>
      <c r="D7" s="15" t="str">
        <f t="shared" ref="D7:D33" si="0">VLOOKUP(B7,DonGia,3,0)</f>
        <v>Trụ BTLT 12m F540 dự ứng lực</v>
      </c>
      <c r="E7" s="14" t="str">
        <f>VLOOKUP(B7,[1]DonGiaHD!A:H,6,0)</f>
        <v>trụ</v>
      </c>
      <c r="F7" s="16">
        <f>SUMIF([1]DonGiaHD!A:A,QuyetToanKLA!B7,[1]DonGiaHD!E:E)</f>
        <v>96</v>
      </c>
      <c r="G7" s="16" t="e">
        <f t="shared" ref="G7:G33" si="1">VLOOKUP(A7,PhieuXuat,19,0)</f>
        <v>#N/A</v>
      </c>
      <c r="H7" s="16">
        <f>SUMIF([1]ChiTietDuToan!B:B,B7&amp;"A",[1]ChiTietDuToan!J:J)</f>
        <v>95</v>
      </c>
      <c r="I7" s="17"/>
      <c r="J7" s="17"/>
      <c r="K7" s="18" t="e">
        <f t="shared" ref="K7:K33" si="2">VLOOKUP(A7,PhieuXuat,4,0)</f>
        <v>#N/A</v>
      </c>
      <c r="L7" s="19" t="e">
        <f t="shared" ref="L7:L33" si="3">VLOOKUP(A7,PhieuXuat,5,0)</f>
        <v>#N/A</v>
      </c>
      <c r="M7" s="20" t="e">
        <f>G7-H7</f>
        <v>#N/A</v>
      </c>
      <c r="N7" s="21"/>
      <c r="O7" s="21"/>
      <c r="P7" s="22" t="e">
        <f t="shared" ref="P7:P33" si="4">VLOOKUP(A7,PhieuXuat,20,0)</f>
        <v>#N/A</v>
      </c>
      <c r="Q7" s="23" t="e">
        <f t="shared" ref="Q7:Q35" si="5">ROUND(P7*H7,0)</f>
        <v>#N/A</v>
      </c>
      <c r="R7" s="23" t="e">
        <f>ROUND(M7*P7,0)</f>
        <v>#N/A</v>
      </c>
      <c r="S7" s="24"/>
      <c r="T7" s="7"/>
    </row>
    <row r="8" spans="1:20" ht="48.6" hidden="1" customHeight="1">
      <c r="A8" s="1" t="str">
        <f>COUNTIF($B$6:B8,B8)&amp;B8</f>
        <v>1T14</v>
      </c>
      <c r="B8" s="7" t="s">
        <v>19</v>
      </c>
      <c r="C8" s="14">
        <f t="shared" ref="C8:C35" si="6">ROW()-6</f>
        <v>2</v>
      </c>
      <c r="D8" s="15" t="str">
        <f t="shared" si="0"/>
        <v>Trụ BTLT 14m F650 dự ứng lực</v>
      </c>
      <c r="E8" s="14" t="str">
        <f>VLOOKUP(B8,[1]DonGiaHD!A:H,6,0)</f>
        <v>trụ</v>
      </c>
      <c r="F8" s="16">
        <f>SUMIF([1]DonGiaHD!A:A,QuyetToanKLA!B8,[1]DonGiaHD!E:E)</f>
        <v>15</v>
      </c>
      <c r="G8" s="16" t="e">
        <f t="shared" si="1"/>
        <v>#N/A</v>
      </c>
      <c r="H8" s="16">
        <f>ROUND(SUMIF([1]ChiTietDuToan!B:B,B8&amp;"A",[1]ChiTietDuToan!J:J),0)</f>
        <v>15</v>
      </c>
      <c r="I8" s="17"/>
      <c r="J8" s="17"/>
      <c r="K8" s="18" t="e">
        <f t="shared" si="2"/>
        <v>#N/A</v>
      </c>
      <c r="L8" s="19" t="e">
        <f t="shared" si="3"/>
        <v>#N/A</v>
      </c>
      <c r="M8" s="20" t="e">
        <f t="shared" ref="M8:M35" si="7">G8-H8</f>
        <v>#N/A</v>
      </c>
      <c r="N8" s="21"/>
      <c r="O8" s="21"/>
      <c r="P8" s="22" t="e">
        <f t="shared" si="4"/>
        <v>#N/A</v>
      </c>
      <c r="Q8" s="23" t="e">
        <f t="shared" si="5"/>
        <v>#N/A</v>
      </c>
      <c r="R8" s="23" t="e">
        <f t="shared" ref="R8:R35" si="8">ROUND(M8*P8,0)</f>
        <v>#N/A</v>
      </c>
      <c r="S8" s="24"/>
      <c r="T8" s="7"/>
    </row>
    <row r="9" spans="1:20" s="28" customFormat="1" ht="48.6" customHeight="1">
      <c r="A9" s="1" t="str">
        <f>COUNTIF($B$6:B9,B9)&amp;B9</f>
        <v>1SD</v>
      </c>
      <c r="B9" s="7" t="s">
        <v>20</v>
      </c>
      <c r="C9" s="14">
        <f t="shared" si="6"/>
        <v>3</v>
      </c>
      <c r="D9" s="15" t="str">
        <f t="shared" si="0"/>
        <v xml:space="preserve">Sứ đứng 24KV </v>
      </c>
      <c r="E9" s="14" t="str">
        <f>VLOOKUP(B9,[1]DonGiaHD!A:H,6,0)</f>
        <v>cái</v>
      </c>
      <c r="F9" s="16">
        <f>SUMIF([1]DonGiaHD!A:A,QuyetToanKLA!B9,[1]DonGiaHD!E:E)</f>
        <v>591</v>
      </c>
      <c r="G9" s="16" t="e">
        <f t="shared" si="1"/>
        <v>#N/A</v>
      </c>
      <c r="H9" s="16">
        <f>ROUND(SUMIF([1]ChiTietDuToan!B:B,B9&amp;"A",[1]ChiTietDuToan!J:J),0)</f>
        <v>583</v>
      </c>
      <c r="I9" s="25"/>
      <c r="J9" s="25"/>
      <c r="K9" s="18" t="e">
        <f t="shared" si="2"/>
        <v>#N/A</v>
      </c>
      <c r="L9" s="19" t="e">
        <f t="shared" si="3"/>
        <v>#N/A</v>
      </c>
      <c r="M9" s="20" t="e">
        <f t="shared" si="7"/>
        <v>#N/A</v>
      </c>
      <c r="N9" s="26"/>
      <c r="O9" s="26"/>
      <c r="P9" s="22" t="e">
        <f t="shared" si="4"/>
        <v>#N/A</v>
      </c>
      <c r="Q9" s="23" t="e">
        <f t="shared" si="5"/>
        <v>#N/A</v>
      </c>
      <c r="R9" s="23" t="e">
        <f t="shared" si="8"/>
        <v>#N/A</v>
      </c>
      <c r="S9" s="27"/>
      <c r="T9" s="7"/>
    </row>
    <row r="10" spans="1:20" ht="48.6" customHeight="1">
      <c r="A10" s="1" t="str">
        <f>COUNTIF($B$6:B23,B10)&amp;B10</f>
        <v>1CSD</v>
      </c>
      <c r="B10" s="7" t="s">
        <v>21</v>
      </c>
      <c r="C10" s="14">
        <f t="shared" si="6"/>
        <v>4</v>
      </c>
      <c r="D10" s="15" t="str">
        <f t="shared" si="0"/>
        <v>Chân sứ đứng D20</v>
      </c>
      <c r="E10" s="14" t="str">
        <f>VLOOKUP(B10,[1]DonGiaHD!A:H,6,0)</f>
        <v>cái</v>
      </c>
      <c r="F10" s="16">
        <f>SUMIF([1]DonGiaHD!A:A,QuyetToanKLA!B10,[1]DonGiaHD!E:E)</f>
        <v>591</v>
      </c>
      <c r="G10" s="16" t="e">
        <f t="shared" si="1"/>
        <v>#N/A</v>
      </c>
      <c r="H10" s="16">
        <f>ROUND(SUMIF([1]ChiTietDuToan!B:B,B10&amp;"A",[1]ChiTietDuToan!J:J),0)</f>
        <v>583</v>
      </c>
      <c r="I10" s="17"/>
      <c r="J10" s="17"/>
      <c r="K10" s="18" t="e">
        <f t="shared" si="2"/>
        <v>#N/A</v>
      </c>
      <c r="L10" s="19" t="e">
        <f t="shared" si="3"/>
        <v>#N/A</v>
      </c>
      <c r="M10" s="20" t="e">
        <f t="shared" si="7"/>
        <v>#N/A</v>
      </c>
      <c r="N10" s="21"/>
      <c r="O10" s="21"/>
      <c r="P10" s="22" t="e">
        <f t="shared" si="4"/>
        <v>#N/A</v>
      </c>
      <c r="Q10" s="23" t="e">
        <f t="shared" si="5"/>
        <v>#N/A</v>
      </c>
      <c r="R10" s="23" t="e">
        <f t="shared" si="8"/>
        <v>#N/A</v>
      </c>
      <c r="S10" s="24"/>
      <c r="T10" s="7"/>
    </row>
    <row r="11" spans="1:20" ht="48.6" customHeight="1">
      <c r="A11" s="1" t="str">
        <f>COUNTIF($B$6:B11,B11)&amp;B11</f>
        <v>1Stply</v>
      </c>
      <c r="B11" s="7" t="s">
        <v>22</v>
      </c>
      <c r="C11" s="14">
        <f t="shared" si="6"/>
        <v>5</v>
      </c>
      <c r="D11" s="15" t="str">
        <f>VLOOKUP(B11,DonGia,3,0)</f>
        <v>Sứ treo polymer</v>
      </c>
      <c r="E11" s="14" t="str">
        <f>VLOOKUP(B11,[1]DonGiaHD!A:H,6,0)</f>
        <v>cái</v>
      </c>
      <c r="F11" s="16">
        <f>SUMIF([1]DonGiaHD!A:A,QuyetToanKLA!B11,[1]DonGiaHD!E:E)</f>
        <v>93</v>
      </c>
      <c r="G11" s="16" t="e">
        <f t="shared" si="1"/>
        <v>#N/A</v>
      </c>
      <c r="H11" s="16">
        <f>ROUND(SUMIF([1]ChiTietDuToan!B:B,B11&amp;"A",[1]ChiTietDuToan!J:J),0)</f>
        <v>87</v>
      </c>
      <c r="I11" s="17"/>
      <c r="J11" s="17"/>
      <c r="K11" s="18" t="e">
        <f t="shared" si="2"/>
        <v>#N/A</v>
      </c>
      <c r="L11" s="19" t="e">
        <f t="shared" si="3"/>
        <v>#N/A</v>
      </c>
      <c r="M11" s="20" t="e">
        <f t="shared" si="7"/>
        <v>#N/A</v>
      </c>
      <c r="N11" s="21"/>
      <c r="O11" s="21"/>
      <c r="P11" s="22" t="e">
        <f t="shared" si="4"/>
        <v>#N/A</v>
      </c>
      <c r="Q11" s="23" t="e">
        <f t="shared" si="5"/>
        <v>#N/A</v>
      </c>
      <c r="R11" s="23" t="e">
        <f t="shared" si="8"/>
        <v>#N/A</v>
      </c>
      <c r="S11" s="24"/>
      <c r="T11" s="7"/>
    </row>
    <row r="12" spans="1:20" ht="48.6" customHeight="1">
      <c r="A12" s="1" t="str">
        <f>COUNTIF($B$6:B35,B12)&amp;B12</f>
        <v>1soc</v>
      </c>
      <c r="B12" s="7" t="s">
        <v>23</v>
      </c>
      <c r="C12" s="14">
        <f t="shared" si="6"/>
        <v>6</v>
      </c>
      <c r="D12" s="15" t="str">
        <f t="shared" si="0"/>
        <v xml:space="preserve">Sứ ống chỉ </v>
      </c>
      <c r="E12" s="14" t="str">
        <f>VLOOKUP(B12,[1]DonGiaHD!A:H,6,0)</f>
        <v>cái</v>
      </c>
      <c r="F12" s="16">
        <f>SUMIF([1]DonGiaHD!A:A,QuyetToanKLA!B12,[1]DonGiaHD!E:E)</f>
        <v>163</v>
      </c>
      <c r="G12" s="16" t="e">
        <f t="shared" si="1"/>
        <v>#N/A</v>
      </c>
      <c r="H12" s="16">
        <f>ROUND(SUMIF([1]ChiTietDuToan!B:B,B12&amp;"A",[1]ChiTietDuToan!J:J),0)</f>
        <v>160</v>
      </c>
      <c r="I12" s="17"/>
      <c r="J12" s="17"/>
      <c r="K12" s="18" t="e">
        <f t="shared" si="2"/>
        <v>#N/A</v>
      </c>
      <c r="L12" s="19" t="e">
        <f t="shared" si="3"/>
        <v>#N/A</v>
      </c>
      <c r="M12" s="20" t="e">
        <f t="shared" si="7"/>
        <v>#N/A</v>
      </c>
      <c r="N12" s="21"/>
      <c r="O12" s="21"/>
      <c r="P12" s="22" t="e">
        <f t="shared" si="4"/>
        <v>#N/A</v>
      </c>
      <c r="Q12" s="23" t="e">
        <f t="shared" si="5"/>
        <v>#N/A</v>
      </c>
      <c r="R12" s="23" t="e">
        <f t="shared" si="8"/>
        <v>#N/A</v>
      </c>
      <c r="S12" s="24"/>
      <c r="T12" s="7"/>
    </row>
    <row r="13" spans="1:20" ht="48.6" hidden="1" customHeight="1">
      <c r="A13" s="1" t="str">
        <f>COUNTIF($B$6:B13,B13)&amp;B13</f>
        <v>1XLPE150</v>
      </c>
      <c r="B13" s="7" t="s">
        <v>24</v>
      </c>
      <c r="C13" s="14">
        <f t="shared" si="6"/>
        <v>7</v>
      </c>
      <c r="D13" s="15" t="str">
        <f t="shared" si="0"/>
        <v>Cáp 24KV C/XLPE/PVC 150mm2</v>
      </c>
      <c r="E13" s="14" t="str">
        <f>VLOOKUP(B13,[1]DonGiaHD!A:H,6,0)</f>
        <v>mét</v>
      </c>
      <c r="F13" s="16">
        <f>SUMIF([1]DonGiaHD!A:A,QuyetToanKLA!B13,[1]DonGiaHD!E:E)</f>
        <v>24</v>
      </c>
      <c r="G13" s="16" t="e">
        <f t="shared" si="1"/>
        <v>#N/A</v>
      </c>
      <c r="H13" s="16">
        <f>ROUND(SUMIF([1]ChiTietDuToan!B:B,B13&amp;"A",[1]ChiTietDuToan!J:J),0)</f>
        <v>24</v>
      </c>
      <c r="I13" s="17"/>
      <c r="J13" s="17"/>
      <c r="K13" s="18" t="e">
        <f t="shared" si="2"/>
        <v>#N/A</v>
      </c>
      <c r="L13" s="19" t="e">
        <f t="shared" si="3"/>
        <v>#N/A</v>
      </c>
      <c r="M13" s="20" t="e">
        <f t="shared" si="7"/>
        <v>#N/A</v>
      </c>
      <c r="N13" s="21"/>
      <c r="O13" s="21"/>
      <c r="P13" s="22" t="e">
        <f t="shared" si="4"/>
        <v>#N/A</v>
      </c>
      <c r="Q13" s="23" t="e">
        <f t="shared" si="5"/>
        <v>#N/A</v>
      </c>
      <c r="R13" s="23" t="e">
        <f t="shared" si="8"/>
        <v>#N/A</v>
      </c>
      <c r="S13" s="24"/>
      <c r="T13" s="7"/>
    </row>
    <row r="14" spans="1:20" ht="48.6" hidden="1" customHeight="1">
      <c r="A14" s="1" t="str">
        <f>COUNTIF($B$6:B14,B14)&amp;B14</f>
        <v>1XLPE25</v>
      </c>
      <c r="B14" s="7" t="s">
        <v>25</v>
      </c>
      <c r="C14" s="14">
        <f t="shared" si="6"/>
        <v>8</v>
      </c>
      <c r="D14" s="15" t="str">
        <f t="shared" si="0"/>
        <v>Cáp 24KV C/XLPE/PVC 25mm2</v>
      </c>
      <c r="E14" s="14" t="str">
        <f>VLOOKUP(B14,[1]DonGiaHD!A:H,6,0)</f>
        <v>mét</v>
      </c>
      <c r="F14" s="16">
        <f>SUMIF([1]DonGiaHD!A:A,QuyetToanKLA!B14,[1]DonGiaHD!E:E)</f>
        <v>59</v>
      </c>
      <c r="G14" s="16" t="e">
        <f t="shared" si="1"/>
        <v>#N/A</v>
      </c>
      <c r="H14" s="16">
        <f>ROUND(SUMIF([1]ChiTietDuToan!B:B,B14&amp;"A",[1]ChiTietDuToan!J:J),0)</f>
        <v>59</v>
      </c>
      <c r="I14" s="17"/>
      <c r="J14" s="17"/>
      <c r="K14" s="18" t="e">
        <f t="shared" si="2"/>
        <v>#N/A</v>
      </c>
      <c r="L14" s="19" t="e">
        <f t="shared" si="3"/>
        <v>#N/A</v>
      </c>
      <c r="M14" s="20" t="e">
        <f t="shared" si="7"/>
        <v>#N/A</v>
      </c>
      <c r="N14" s="21"/>
      <c r="O14" s="21"/>
      <c r="P14" s="22" t="e">
        <f t="shared" si="4"/>
        <v>#N/A</v>
      </c>
      <c r="Q14" s="23" t="e">
        <f t="shared" si="5"/>
        <v>#N/A</v>
      </c>
      <c r="R14" s="23" t="e">
        <f t="shared" si="8"/>
        <v>#N/A</v>
      </c>
      <c r="S14" s="24"/>
      <c r="T14" s="7"/>
    </row>
    <row r="15" spans="1:20" ht="48.6" customHeight="1">
      <c r="A15" s="1" t="str">
        <f>COUNTIF($B$6:B15,B15)&amp;B15</f>
        <v>1m25</v>
      </c>
      <c r="B15" s="7" t="s">
        <v>26</v>
      </c>
      <c r="C15" s="14">
        <f t="shared" si="6"/>
        <v>9</v>
      </c>
      <c r="D15" s="15" t="str">
        <f t="shared" si="0"/>
        <v>Cáp đồng trần M25mm2</v>
      </c>
      <c r="E15" s="14" t="str">
        <f>VLOOKUP(B15,[1]DonGiaHD!A:H,6,0)</f>
        <v>kg</v>
      </c>
      <c r="F15" s="16">
        <f>SUMIF([1]DonGiaHD!A:A,QuyetToanKLA!B15,[1]DonGiaHD!E:E)</f>
        <v>62.3</v>
      </c>
      <c r="G15" s="16" t="e">
        <f t="shared" si="1"/>
        <v>#N/A</v>
      </c>
      <c r="H15" s="16">
        <f>SUMIF([1]ChiTietDuToan!B:B,B15&amp;"A",[1]ChiTietDuToan!J:J)</f>
        <v>58.75</v>
      </c>
      <c r="I15" s="17"/>
      <c r="J15" s="17"/>
      <c r="K15" s="18" t="e">
        <f t="shared" si="2"/>
        <v>#N/A</v>
      </c>
      <c r="L15" s="19" t="e">
        <f t="shared" si="3"/>
        <v>#N/A</v>
      </c>
      <c r="M15" s="20" t="e">
        <f t="shared" si="7"/>
        <v>#N/A</v>
      </c>
      <c r="N15" s="21"/>
      <c r="O15" s="21"/>
      <c r="P15" s="22" t="e">
        <f t="shared" si="4"/>
        <v>#N/A</v>
      </c>
      <c r="Q15" s="23" t="e">
        <f t="shared" si="5"/>
        <v>#N/A</v>
      </c>
      <c r="R15" s="23" t="e">
        <f t="shared" si="8"/>
        <v>#N/A</v>
      </c>
      <c r="S15" s="24"/>
      <c r="T15" s="7"/>
    </row>
    <row r="16" spans="1:20" ht="48.6" hidden="1" customHeight="1">
      <c r="A16" s="1" t="str">
        <f>COUNTIF($B$6:B16,B16)&amp;B16</f>
        <v>1AC120</v>
      </c>
      <c r="B16" s="7" t="s">
        <v>27</v>
      </c>
      <c r="C16" s="14">
        <f t="shared" si="6"/>
        <v>10</v>
      </c>
      <c r="D16" s="15" t="str">
        <f t="shared" si="0"/>
        <v>Cáp nhôm lõi thép AC-120/19</v>
      </c>
      <c r="E16" s="14" t="str">
        <f>VLOOKUP(B16,[1]DonGiaHD!A:H,6,0)</f>
        <v>kg</v>
      </c>
      <c r="F16" s="29">
        <f>VLOOKUP(B16,HopDong,5,0)</f>
        <v>3044.9</v>
      </c>
      <c r="G16" s="30" t="e">
        <f t="shared" si="1"/>
        <v>#N/A</v>
      </c>
      <c r="H16" s="30" t="e">
        <f>G16</f>
        <v>#N/A</v>
      </c>
      <c r="I16" s="17"/>
      <c r="J16" s="17"/>
      <c r="K16" s="18" t="e">
        <f t="shared" si="2"/>
        <v>#N/A</v>
      </c>
      <c r="L16" s="19" t="e">
        <f t="shared" si="3"/>
        <v>#N/A</v>
      </c>
      <c r="M16" s="20" t="e">
        <f t="shared" si="7"/>
        <v>#N/A</v>
      </c>
      <c r="N16" s="21"/>
      <c r="O16" s="21"/>
      <c r="P16" s="22" t="e">
        <f t="shared" si="4"/>
        <v>#N/A</v>
      </c>
      <c r="Q16" s="23" t="e">
        <f t="shared" si="5"/>
        <v>#N/A</v>
      </c>
      <c r="R16" s="23" t="e">
        <f t="shared" si="8"/>
        <v>#N/A</v>
      </c>
      <c r="S16" s="24"/>
      <c r="T16" s="7"/>
    </row>
    <row r="17" spans="1:20" ht="48.6" hidden="1" customHeight="1">
      <c r="A17" s="1" t="str">
        <f>COUNTIF($B$6:B17,B17)&amp;B17</f>
        <v>2AC120</v>
      </c>
      <c r="B17" s="7" t="s">
        <v>27</v>
      </c>
      <c r="C17" s="14">
        <f t="shared" si="6"/>
        <v>11</v>
      </c>
      <c r="D17" s="15" t="str">
        <f t="shared" ref="D17" si="9">VLOOKUP(B17,DonGia,3,0)</f>
        <v>Cáp nhôm lõi thép AC-120/19</v>
      </c>
      <c r="E17" s="14" t="str">
        <f>VLOOKUP(B17,[1]DonGiaHD!A:H,6,0)</f>
        <v>kg</v>
      </c>
      <c r="F17" s="29"/>
      <c r="G17" s="30" t="e">
        <f t="shared" si="1"/>
        <v>#N/A</v>
      </c>
      <c r="H17" s="30" t="e">
        <f>G17</f>
        <v>#N/A</v>
      </c>
      <c r="I17" s="17"/>
      <c r="J17" s="17"/>
      <c r="K17" s="18" t="e">
        <f t="shared" si="2"/>
        <v>#N/A</v>
      </c>
      <c r="L17" s="19" t="e">
        <f t="shared" ref="L17" si="10">VLOOKUP(A17,PhieuXuat,5,0)</f>
        <v>#N/A</v>
      </c>
      <c r="M17" s="20" t="e">
        <f t="shared" si="7"/>
        <v>#N/A</v>
      </c>
      <c r="N17" s="21"/>
      <c r="O17" s="21"/>
      <c r="P17" s="22" t="e">
        <f t="shared" ref="P17" si="11">VLOOKUP(A17,PhieuXuat,20,0)</f>
        <v>#N/A</v>
      </c>
      <c r="Q17" s="23" t="e">
        <f t="shared" si="5"/>
        <v>#N/A</v>
      </c>
      <c r="R17" s="23" t="e">
        <f t="shared" si="8"/>
        <v>#N/A</v>
      </c>
      <c r="S17" s="24"/>
      <c r="T17" s="7"/>
    </row>
    <row r="18" spans="1:20" ht="48.6" hidden="1" customHeight="1">
      <c r="A18" s="1" t="str">
        <f>COUNTIF($B$6:B18,B18)&amp;B18</f>
        <v>3AC120</v>
      </c>
      <c r="B18" s="7" t="s">
        <v>27</v>
      </c>
      <c r="C18" s="14">
        <f t="shared" si="6"/>
        <v>12</v>
      </c>
      <c r="D18" s="15" t="str">
        <f t="shared" ref="D18" si="12">VLOOKUP(B18,DonGia,3,0)</f>
        <v>Cáp nhôm lõi thép AC-120/19</v>
      </c>
      <c r="E18" s="14" t="str">
        <f>VLOOKUP(B18,[1]DonGiaHD!A:H,6,0)</f>
        <v>kg</v>
      </c>
      <c r="F18" s="29"/>
      <c r="G18" s="30" t="e">
        <f t="shared" ref="G18" si="13">VLOOKUP(A18,PhieuXuat,19,0)</f>
        <v>#N/A</v>
      </c>
      <c r="H18" s="30" t="e">
        <f>G18</f>
        <v>#N/A</v>
      </c>
      <c r="I18" s="17"/>
      <c r="J18" s="17"/>
      <c r="K18" s="18" t="e">
        <f t="shared" ref="K18" si="14">VLOOKUP(A18,PhieuXuat,4,0)</f>
        <v>#N/A</v>
      </c>
      <c r="L18" s="19" t="e">
        <f t="shared" ref="L18" si="15">VLOOKUP(A18,PhieuXuat,5,0)</f>
        <v>#N/A</v>
      </c>
      <c r="M18" s="20" t="e">
        <f t="shared" si="7"/>
        <v>#N/A</v>
      </c>
      <c r="N18" s="21"/>
      <c r="O18" s="21"/>
      <c r="P18" s="22" t="e">
        <f t="shared" ref="P18" si="16">VLOOKUP(A18,PhieuXuat,20,0)</f>
        <v>#N/A</v>
      </c>
      <c r="Q18" s="23" t="e">
        <f t="shared" si="5"/>
        <v>#N/A</v>
      </c>
      <c r="R18" s="23" t="e">
        <f t="shared" si="8"/>
        <v>#N/A</v>
      </c>
      <c r="S18" s="24"/>
      <c r="T18" s="7"/>
    </row>
    <row r="19" spans="1:20" s="28" customFormat="1" ht="48.6" hidden="1" customHeight="1">
      <c r="A19" s="1" t="str">
        <f>COUNTIF($B$6:B19,B19)&amp;B19</f>
        <v>1XLPE185A</v>
      </c>
      <c r="B19" s="7" t="s">
        <v>28</v>
      </c>
      <c r="C19" s="14">
        <f t="shared" si="6"/>
        <v>13</v>
      </c>
      <c r="D19" s="15" t="str">
        <f t="shared" si="0"/>
        <v>Cáp 24KV A/XLPE/PVC 185mm2</v>
      </c>
      <c r="E19" s="14" t="str">
        <f>VLOOKUP(B19,[1]DonGiaHD!A:H,6,0)</f>
        <v>mét</v>
      </c>
      <c r="F19" s="31">
        <f>SUMIF([1]DonGiaHD!A:A,QuyetToanKLA!B19,[1]DonGiaHD!E:E)</f>
        <v>19394</v>
      </c>
      <c r="G19" s="32" t="e">
        <f t="shared" si="1"/>
        <v>#N/A</v>
      </c>
      <c r="H19" s="32" t="e">
        <f>G19</f>
        <v>#N/A</v>
      </c>
      <c r="I19" s="25"/>
      <c r="J19" s="25"/>
      <c r="K19" s="18" t="e">
        <f t="shared" si="2"/>
        <v>#N/A</v>
      </c>
      <c r="L19" s="19" t="e">
        <f t="shared" si="3"/>
        <v>#N/A</v>
      </c>
      <c r="M19" s="20" t="e">
        <f t="shared" si="7"/>
        <v>#N/A</v>
      </c>
      <c r="N19" s="26"/>
      <c r="O19" s="26"/>
      <c r="P19" s="22" t="e">
        <f t="shared" si="4"/>
        <v>#N/A</v>
      </c>
      <c r="Q19" s="33" t="e">
        <f>ROUND(P19*H19,0)+1</f>
        <v>#N/A</v>
      </c>
      <c r="R19" s="34" t="e">
        <f t="shared" si="8"/>
        <v>#N/A</v>
      </c>
      <c r="S19" s="27"/>
      <c r="T19" s="7"/>
    </row>
    <row r="20" spans="1:20" s="28" customFormat="1" ht="48.6" hidden="1" customHeight="1">
      <c r="A20" s="1" t="str">
        <f>COUNTIF($B$6:B20,B20)&amp;B20</f>
        <v>2XLPE185A</v>
      </c>
      <c r="B20" s="7" t="s">
        <v>28</v>
      </c>
      <c r="C20" s="14">
        <f t="shared" si="6"/>
        <v>14</v>
      </c>
      <c r="D20" s="15" t="str">
        <f t="shared" si="0"/>
        <v>Cáp 24KV A/XLPE/PVC 185mm2</v>
      </c>
      <c r="E20" s="14" t="str">
        <f>VLOOKUP(B20,[1]DonGiaHD!A:H,6,0)</f>
        <v>mét</v>
      </c>
      <c r="F20" s="31"/>
      <c r="G20" s="32" t="e">
        <f t="shared" si="1"/>
        <v>#N/A</v>
      </c>
      <c r="H20" s="32" t="e">
        <f>G20</f>
        <v>#N/A</v>
      </c>
      <c r="I20" s="25"/>
      <c r="J20" s="25"/>
      <c r="K20" s="18" t="e">
        <f t="shared" si="2"/>
        <v>#N/A</v>
      </c>
      <c r="L20" s="19" t="e">
        <f t="shared" si="3"/>
        <v>#N/A</v>
      </c>
      <c r="M20" s="20" t="e">
        <f t="shared" si="7"/>
        <v>#N/A</v>
      </c>
      <c r="N20" s="26"/>
      <c r="O20" s="26"/>
      <c r="P20" s="22" t="e">
        <f t="shared" si="4"/>
        <v>#N/A</v>
      </c>
      <c r="Q20" s="23" t="e">
        <f t="shared" si="5"/>
        <v>#N/A</v>
      </c>
      <c r="R20" s="34" t="e">
        <f t="shared" si="8"/>
        <v>#N/A</v>
      </c>
      <c r="S20" s="27"/>
      <c r="T20" s="7"/>
    </row>
    <row r="21" spans="1:20" ht="48.6" hidden="1" customHeight="1">
      <c r="A21" s="1" t="str">
        <f>COUNTIF($B$6:B21,B21)&amp;B21</f>
        <v>1C5/8</v>
      </c>
      <c r="B21" s="7" t="s">
        <v>29</v>
      </c>
      <c r="C21" s="14">
        <f t="shared" si="6"/>
        <v>15</v>
      </c>
      <c r="D21" s="15" t="str">
        <f t="shared" si="0"/>
        <v>Cáp thép 5/8"</v>
      </c>
      <c r="E21" s="14" t="s">
        <v>30</v>
      </c>
      <c r="F21" s="35">
        <v>0</v>
      </c>
      <c r="G21" s="32" t="e">
        <f t="shared" si="1"/>
        <v>#N/A</v>
      </c>
      <c r="H21" s="32">
        <v>48</v>
      </c>
      <c r="I21" s="17"/>
      <c r="J21" s="17"/>
      <c r="K21" s="18" t="e">
        <f t="shared" si="2"/>
        <v>#N/A</v>
      </c>
      <c r="L21" s="19" t="e">
        <f t="shared" si="3"/>
        <v>#N/A</v>
      </c>
      <c r="M21" s="36"/>
      <c r="N21" s="21"/>
      <c r="O21" s="21"/>
      <c r="P21" s="22" t="e">
        <f t="shared" si="4"/>
        <v>#N/A</v>
      </c>
      <c r="Q21" s="23" t="e">
        <f t="shared" si="5"/>
        <v>#N/A</v>
      </c>
      <c r="R21" s="23" t="e">
        <f t="shared" si="8"/>
        <v>#N/A</v>
      </c>
      <c r="S21" s="37" t="s">
        <v>31</v>
      </c>
      <c r="T21" s="7"/>
    </row>
    <row r="22" spans="1:20" ht="48.6" customHeight="1">
      <c r="A22" s="1" t="str">
        <f>COUNTIF($B$6:B22,B22)&amp;B22</f>
        <v>2C5/8</v>
      </c>
      <c r="B22" s="7" t="s">
        <v>29</v>
      </c>
      <c r="C22" s="14">
        <f t="shared" si="6"/>
        <v>16</v>
      </c>
      <c r="D22" s="15" t="str">
        <f t="shared" si="0"/>
        <v>Cáp thép 5/8"</v>
      </c>
      <c r="E22" s="14" t="str">
        <f>VLOOKUP(B22,[1]DonGiaHD!A:H,6,0)</f>
        <v>mét</v>
      </c>
      <c r="F22" s="38">
        <f>SUMIF([1]DonGiaHD!A:A,QuyetToanKLA!B22,[1]DonGiaHD!E:E)</f>
        <v>278</v>
      </c>
      <c r="G22" s="39" t="e">
        <f t="shared" si="1"/>
        <v>#N/A</v>
      </c>
      <c r="H22" s="39">
        <f>ROUND(234-H21/0.454,2)</f>
        <v>128.27000000000001</v>
      </c>
      <c r="I22" s="17"/>
      <c r="J22" s="17"/>
      <c r="K22" s="18" t="e">
        <f t="shared" si="2"/>
        <v>#N/A</v>
      </c>
      <c r="L22" s="19" t="e">
        <f t="shared" si="3"/>
        <v>#N/A</v>
      </c>
      <c r="M22" s="40" t="e">
        <f t="shared" si="7"/>
        <v>#N/A</v>
      </c>
      <c r="N22" s="21"/>
      <c r="O22" s="21"/>
      <c r="P22" s="22" t="e">
        <f t="shared" si="4"/>
        <v>#N/A</v>
      </c>
      <c r="Q22" s="23" t="e">
        <f t="shared" si="5"/>
        <v>#N/A</v>
      </c>
      <c r="R22" s="23" t="e">
        <f t="shared" si="8"/>
        <v>#N/A</v>
      </c>
      <c r="S22" s="24"/>
      <c r="T22" s="7"/>
    </row>
    <row r="23" spans="1:20" s="41" customFormat="1" ht="48.6" customHeight="1">
      <c r="A23" s="41" t="str">
        <f>COUNTIF($B$6:B23,B23)&amp;B23</f>
        <v>1ACX50</v>
      </c>
      <c r="B23" s="42" t="s">
        <v>32</v>
      </c>
      <c r="C23" s="14">
        <f t="shared" si="6"/>
        <v>17</v>
      </c>
      <c r="D23" s="43" t="str">
        <f t="shared" si="0"/>
        <v>Cáp nhôm lõi thép bọc 24KV AC/XLPE50 mm2</v>
      </c>
      <c r="E23" s="14" t="str">
        <f>VLOOKUP(B23,[1]DonGiaHD!A:H,6,0)</f>
        <v>mét</v>
      </c>
      <c r="F23" s="16">
        <f>SUMIF([1]DonGiaHD!A:A,QuyetToanKLA!B23,[1]DonGiaHD!E:E)</f>
        <v>162</v>
      </c>
      <c r="G23" s="16" t="e">
        <f t="shared" si="1"/>
        <v>#N/A</v>
      </c>
      <c r="H23" s="16">
        <f>ROUND(SUMIF([1]ChiTietDuToan!B:B,B23&amp;"A",[1]ChiTietDuToan!J:J),0)</f>
        <v>116</v>
      </c>
      <c r="I23" s="44"/>
      <c r="J23" s="44"/>
      <c r="K23" s="18" t="e">
        <f t="shared" si="2"/>
        <v>#N/A</v>
      </c>
      <c r="L23" s="19" t="e">
        <f t="shared" si="3"/>
        <v>#N/A</v>
      </c>
      <c r="M23" s="20" t="e">
        <f t="shared" si="7"/>
        <v>#N/A</v>
      </c>
      <c r="N23" s="45"/>
      <c r="O23" s="45"/>
      <c r="P23" s="39" t="e">
        <f t="shared" si="4"/>
        <v>#N/A</v>
      </c>
      <c r="Q23" s="32" t="e">
        <f t="shared" si="5"/>
        <v>#N/A</v>
      </c>
      <c r="R23" s="32" t="e">
        <f t="shared" si="8"/>
        <v>#N/A</v>
      </c>
      <c r="S23" s="14"/>
      <c r="T23" s="42"/>
    </row>
    <row r="24" spans="1:20" s="28" customFormat="1" ht="48.6" hidden="1" customHeight="1">
      <c r="A24" s="1" t="str">
        <f>COUNTIF($B$6:B24,B24)&amp;B24</f>
        <v>1d12</v>
      </c>
      <c r="B24" s="7" t="s">
        <v>33</v>
      </c>
      <c r="C24" s="14">
        <f t="shared" si="6"/>
        <v>18</v>
      </c>
      <c r="D24" s="15" t="str">
        <f t="shared" si="0"/>
        <v>Đà cản BTCT 1,2m</v>
      </c>
      <c r="E24" s="14" t="str">
        <f>VLOOKUP(B24,[1]DonGiaHD!A:H,6,0)</f>
        <v>cái</v>
      </c>
      <c r="F24" s="46">
        <f>SUMIF([1]DonGiaHD!A:A,QuyetToanKLA!B24,[1]DonGiaHD!E:E)</f>
        <v>40</v>
      </c>
      <c r="G24" s="16" t="e">
        <f t="shared" si="1"/>
        <v>#N/A</v>
      </c>
      <c r="H24" s="16">
        <v>6</v>
      </c>
      <c r="I24" s="17"/>
      <c r="J24" s="17"/>
      <c r="K24" s="18" t="e">
        <f t="shared" si="2"/>
        <v>#N/A</v>
      </c>
      <c r="L24" s="19" t="e">
        <f t="shared" si="3"/>
        <v>#N/A</v>
      </c>
      <c r="M24" s="20" t="e">
        <f t="shared" si="7"/>
        <v>#N/A</v>
      </c>
      <c r="N24" s="26"/>
      <c r="O24" s="26"/>
      <c r="P24" s="22" t="e">
        <f t="shared" si="4"/>
        <v>#N/A</v>
      </c>
      <c r="Q24" s="23" t="e">
        <f t="shared" si="5"/>
        <v>#N/A</v>
      </c>
      <c r="R24" s="23" t="e">
        <f t="shared" si="8"/>
        <v>#N/A</v>
      </c>
      <c r="S24" s="27"/>
      <c r="T24" s="7"/>
    </row>
    <row r="25" spans="1:20" s="28" customFormat="1" ht="48.6" customHeight="1">
      <c r="A25" s="1" t="str">
        <f>COUNTIF($B$6:B25,B25)&amp;B25</f>
        <v>2d12</v>
      </c>
      <c r="B25" s="7" t="s">
        <v>33</v>
      </c>
      <c r="C25" s="14">
        <f t="shared" si="6"/>
        <v>19</v>
      </c>
      <c r="D25" s="15" t="str">
        <f t="shared" si="0"/>
        <v>Đà cản BTCT 1,2m</v>
      </c>
      <c r="E25" s="14" t="str">
        <f>VLOOKUP(B25,[1]DonGiaHD!A:H,6,0)</f>
        <v>cái</v>
      </c>
      <c r="F25" s="46"/>
      <c r="G25" s="16" t="e">
        <f t="shared" si="1"/>
        <v>#N/A</v>
      </c>
      <c r="H25" s="16">
        <v>33</v>
      </c>
      <c r="I25" s="17"/>
      <c r="J25" s="17"/>
      <c r="K25" s="18" t="e">
        <f t="shared" si="2"/>
        <v>#N/A</v>
      </c>
      <c r="L25" s="19" t="e">
        <f t="shared" si="3"/>
        <v>#N/A</v>
      </c>
      <c r="M25" s="20" t="e">
        <f t="shared" si="7"/>
        <v>#N/A</v>
      </c>
      <c r="N25" s="26"/>
      <c r="O25" s="26"/>
      <c r="P25" s="22" t="e">
        <f t="shared" si="4"/>
        <v>#N/A</v>
      </c>
      <c r="Q25" s="23" t="e">
        <f t="shared" si="5"/>
        <v>#N/A</v>
      </c>
      <c r="R25" s="23" t="e">
        <f t="shared" si="8"/>
        <v>#N/A</v>
      </c>
      <c r="S25" s="27"/>
      <c r="T25" s="7"/>
    </row>
    <row r="26" spans="1:20" ht="48.6" hidden="1" customHeight="1">
      <c r="A26" s="1" t="str">
        <f>COUNTIF($B$6:B26,B26)&amp;B26</f>
        <v>1d15</v>
      </c>
      <c r="B26" s="7" t="s">
        <v>34</v>
      </c>
      <c r="C26" s="14">
        <f t="shared" si="6"/>
        <v>20</v>
      </c>
      <c r="D26" s="15" t="str">
        <f t="shared" si="0"/>
        <v>Đà cản BTCT 1,5m</v>
      </c>
      <c r="E26" s="14" t="str">
        <f>VLOOKUP(B26,[1]DonGiaHD!A:H,6,0)</f>
        <v>cái</v>
      </c>
      <c r="F26" s="46">
        <v>15</v>
      </c>
      <c r="G26" s="16" t="e">
        <f t="shared" si="1"/>
        <v>#N/A</v>
      </c>
      <c r="H26" s="16">
        <v>8</v>
      </c>
      <c r="I26" s="17"/>
      <c r="J26" s="17"/>
      <c r="K26" s="18" t="e">
        <f t="shared" si="2"/>
        <v>#N/A</v>
      </c>
      <c r="L26" s="19" t="e">
        <f t="shared" si="3"/>
        <v>#N/A</v>
      </c>
      <c r="M26" s="20" t="e">
        <f t="shared" si="7"/>
        <v>#N/A</v>
      </c>
      <c r="N26" s="21"/>
      <c r="O26" s="21"/>
      <c r="P26" s="22" t="e">
        <f t="shared" si="4"/>
        <v>#N/A</v>
      </c>
      <c r="Q26" s="23" t="e">
        <f t="shared" si="5"/>
        <v>#N/A</v>
      </c>
      <c r="R26" s="23" t="e">
        <f t="shared" si="8"/>
        <v>#N/A</v>
      </c>
      <c r="S26" s="24"/>
      <c r="T26" s="7"/>
    </row>
    <row r="27" spans="1:20" ht="48.6" hidden="1" customHeight="1">
      <c r="A27" s="1" t="str">
        <f>COUNTIF($B$6:B27,B27)&amp;B27</f>
        <v>2d15</v>
      </c>
      <c r="B27" s="7" t="s">
        <v>34</v>
      </c>
      <c r="C27" s="14">
        <f t="shared" si="6"/>
        <v>21</v>
      </c>
      <c r="D27" s="15" t="str">
        <f t="shared" si="0"/>
        <v>Đà cản BTCT 1,5m</v>
      </c>
      <c r="E27" s="14" t="str">
        <f>VLOOKUP(B27,[1]DonGiaHD!A:H,6,0)</f>
        <v>cái</v>
      </c>
      <c r="F27" s="46"/>
      <c r="G27" s="16" t="e">
        <f t="shared" si="1"/>
        <v>#N/A</v>
      </c>
      <c r="H27" s="16">
        <v>7</v>
      </c>
      <c r="I27" s="17"/>
      <c r="J27" s="17"/>
      <c r="K27" s="18" t="e">
        <f t="shared" si="2"/>
        <v>#N/A</v>
      </c>
      <c r="L27" s="19" t="e">
        <f t="shared" si="3"/>
        <v>#N/A</v>
      </c>
      <c r="M27" s="20" t="e">
        <f t="shared" si="7"/>
        <v>#N/A</v>
      </c>
      <c r="N27" s="21"/>
      <c r="O27" s="21"/>
      <c r="P27" s="22" t="e">
        <f t="shared" si="4"/>
        <v>#N/A</v>
      </c>
      <c r="Q27" s="23" t="e">
        <f t="shared" si="5"/>
        <v>#N/A</v>
      </c>
      <c r="R27" s="23" t="e">
        <f t="shared" si="8"/>
        <v>#N/A</v>
      </c>
      <c r="S27" s="24"/>
      <c r="T27" s="7"/>
    </row>
    <row r="28" spans="1:20" ht="48.6" hidden="1" customHeight="1">
      <c r="A28" s="1" t="str">
        <f>COUNTIF($B$1:B28,B28)&amp;B28</f>
        <v>1ltd6</v>
      </c>
      <c r="B28" s="7" t="s">
        <v>35</v>
      </c>
      <c r="C28" s="14">
        <f t="shared" si="6"/>
        <v>22</v>
      </c>
      <c r="D28" s="15" t="str">
        <f t="shared" ref="D28" si="17">VLOOKUP(B28,DonGia,3,0)</f>
        <v>LTD 1P 24KV - 600A</v>
      </c>
      <c r="E28" s="14" t="str">
        <f>VLOOKUP(B28,[1]DonGiaHD!A:H,6,0)</f>
        <v>cái</v>
      </c>
      <c r="F28" s="16">
        <f>SUMIF([1]DonGiaHD!A:A,QuyetToanKLA!B28,[1]DonGiaHD!E:E)</f>
        <v>3</v>
      </c>
      <c r="G28" s="16" t="e">
        <f t="shared" ref="G28" si="18">VLOOKUP(A28,PhieuXuat,19,0)</f>
        <v>#N/A</v>
      </c>
      <c r="H28" s="16">
        <f>VLOOKUP(B28,KhoiLuongVT,5,0)</f>
        <v>3</v>
      </c>
      <c r="I28" s="17"/>
      <c r="J28" s="17"/>
      <c r="K28" s="18" t="e">
        <f t="shared" ref="K28" si="19">VLOOKUP(A28,PhieuXuat,4,0)</f>
        <v>#N/A</v>
      </c>
      <c r="L28" s="19" t="e">
        <f t="shared" ref="L28" si="20">VLOOKUP(A28,PhieuXuat,5,0)</f>
        <v>#N/A</v>
      </c>
      <c r="M28" s="20" t="e">
        <f t="shared" si="7"/>
        <v>#N/A</v>
      </c>
      <c r="N28" s="21"/>
      <c r="O28" s="21"/>
      <c r="P28" s="22" t="e">
        <f t="shared" ref="P28" si="21">VLOOKUP(A28,PhieuXuat,20,0)</f>
        <v>#N/A</v>
      </c>
      <c r="Q28" s="23" t="e">
        <f t="shared" si="5"/>
        <v>#N/A</v>
      </c>
      <c r="R28" s="23" t="e">
        <f t="shared" si="8"/>
        <v>#N/A</v>
      </c>
      <c r="S28" s="24"/>
      <c r="T28" s="7"/>
    </row>
    <row r="29" spans="1:20" ht="48.6" hidden="1" customHeight="1">
      <c r="A29" s="1" t="str">
        <f>COUNTIF($B$6:B29,B29)&amp;B29</f>
        <v>1d200</v>
      </c>
      <c r="B29" s="7" t="s">
        <v>36</v>
      </c>
      <c r="C29" s="14">
        <f t="shared" si="6"/>
        <v>23</v>
      </c>
      <c r="D29" s="15" t="str">
        <f t="shared" si="0"/>
        <v>Đà Sắt góc L75 x75 x8 dài 2m (3 ốp)</v>
      </c>
      <c r="E29" s="14" t="str">
        <f>VLOOKUP(B29,[1]DonGiaHD!A:H,6,0)</f>
        <v>thanh</v>
      </c>
      <c r="F29" s="16">
        <f>SUMIF([1]DonGiaHD!A:A,QuyetToanKLA!B29,[1]DonGiaHD!E:E)</f>
        <v>167</v>
      </c>
      <c r="G29" s="16" t="e">
        <f t="shared" si="1"/>
        <v>#N/A</v>
      </c>
      <c r="H29" s="16">
        <f>ROUND(SUMIF([1]ChiTietDuToan!B:B,B29&amp;"A",[1]ChiTietDuToan!J:J),0)</f>
        <v>167</v>
      </c>
      <c r="I29" s="17"/>
      <c r="J29" s="17"/>
      <c r="K29" s="18" t="e">
        <f t="shared" si="2"/>
        <v>#N/A</v>
      </c>
      <c r="L29" s="19" t="e">
        <f t="shared" si="3"/>
        <v>#N/A</v>
      </c>
      <c r="M29" s="20" t="e">
        <f t="shared" si="7"/>
        <v>#N/A</v>
      </c>
      <c r="N29" s="21"/>
      <c r="O29" s="21"/>
      <c r="P29" s="22" t="e">
        <f t="shared" si="4"/>
        <v>#N/A</v>
      </c>
      <c r="Q29" s="23" t="e">
        <f t="shared" si="5"/>
        <v>#N/A</v>
      </c>
      <c r="R29" s="23" t="e">
        <f t="shared" si="8"/>
        <v>#N/A</v>
      </c>
      <c r="S29" s="24"/>
      <c r="T29" s="7"/>
    </row>
    <row r="30" spans="1:20" ht="48.6" customHeight="1">
      <c r="A30" s="1" t="str">
        <f>COUNTIF($B$6:B35,B30)&amp;B30</f>
        <v>1t115</v>
      </c>
      <c r="B30" s="7" t="s">
        <v>37</v>
      </c>
      <c r="C30" s="14">
        <f t="shared" si="6"/>
        <v>24</v>
      </c>
      <c r="D30" s="15" t="str">
        <f t="shared" si="0"/>
        <v>Thanh chống đà sắt góc L50x50x5 dài 1,15m</v>
      </c>
      <c r="E30" s="14" t="str">
        <f>VLOOKUP(B30,[1]DonGiaHD!A:H,6,0)</f>
        <v>thanh</v>
      </c>
      <c r="F30" s="16">
        <f>SUMIF([1]DonGiaHD!A:A,QuyetToanKLA!B30,[1]DonGiaHD!E:E)</f>
        <v>167</v>
      </c>
      <c r="G30" s="16" t="e">
        <f t="shared" si="1"/>
        <v>#N/A</v>
      </c>
      <c r="H30" s="16">
        <f>ROUND(SUMIF([1]ChiTietDuToan!B:B,B30&amp;"A",[1]ChiTietDuToan!J:J),0)</f>
        <v>167</v>
      </c>
      <c r="I30" s="17"/>
      <c r="J30" s="17"/>
      <c r="K30" s="18" t="e">
        <f t="shared" si="2"/>
        <v>#N/A</v>
      </c>
      <c r="L30" s="19" t="e">
        <f t="shared" si="3"/>
        <v>#N/A</v>
      </c>
      <c r="M30" s="20" t="e">
        <f t="shared" si="7"/>
        <v>#N/A</v>
      </c>
      <c r="N30" s="21"/>
      <c r="O30" s="21"/>
      <c r="P30" s="22" t="e">
        <f t="shared" si="4"/>
        <v>#N/A</v>
      </c>
      <c r="Q30" s="23" t="e">
        <f t="shared" si="5"/>
        <v>#N/A</v>
      </c>
      <c r="R30" s="23" t="e">
        <f t="shared" si="8"/>
        <v>#N/A</v>
      </c>
      <c r="S30" s="24"/>
      <c r="T30" s="7"/>
    </row>
    <row r="31" spans="1:20" ht="48.6" hidden="1" customHeight="1">
      <c r="A31" s="1" t="str">
        <f>COUNTIF($B$6:B36,B31)&amp;B31</f>
        <v>1d22</v>
      </c>
      <c r="B31" s="7" t="s">
        <v>38</v>
      </c>
      <c r="C31" s="14">
        <f t="shared" si="6"/>
        <v>25</v>
      </c>
      <c r="D31" s="15" t="str">
        <f t="shared" ref="D31:D32" si="22">VLOOKUP(B31,DonGia,3,0)</f>
        <v>Đà Sắt góc L75 x75 x8 dài 2,2m (4 ốp)</v>
      </c>
      <c r="E31" s="14" t="str">
        <f>VLOOKUP(B31,[1]DonGiaHD!A:H,6,0)</f>
        <v>thanh</v>
      </c>
      <c r="F31" s="16">
        <f>SUMIF([1]DonGiaHD!A:A,QuyetToanKLA!B31,[1]DonGiaHD!E:E)</f>
        <v>30</v>
      </c>
      <c r="G31" s="16" t="e">
        <f t="shared" ref="G31:G32" si="23">VLOOKUP(A31,PhieuXuat,19,0)</f>
        <v>#N/A</v>
      </c>
      <c r="H31" s="47">
        <v>26</v>
      </c>
      <c r="I31" s="17"/>
      <c r="J31" s="17"/>
      <c r="K31" s="18" t="e">
        <f t="shared" ref="K31:K32" si="24">VLOOKUP(A31,PhieuXuat,4,0)</f>
        <v>#N/A</v>
      </c>
      <c r="L31" s="19" t="e">
        <f t="shared" ref="L31:L32" si="25">VLOOKUP(A31,PhieuXuat,5,0)</f>
        <v>#N/A</v>
      </c>
      <c r="M31" s="20"/>
      <c r="N31" s="21"/>
      <c r="O31" s="21"/>
      <c r="P31" s="22" t="e">
        <f t="shared" ref="P31:P32" si="26">VLOOKUP(A31,PhieuXuat,20,0)</f>
        <v>#N/A</v>
      </c>
      <c r="Q31" s="23" t="e">
        <f t="shared" si="5"/>
        <v>#N/A</v>
      </c>
      <c r="R31" s="23" t="e">
        <f t="shared" si="8"/>
        <v>#N/A</v>
      </c>
      <c r="S31" s="48" t="s">
        <v>39</v>
      </c>
      <c r="T31" s="7"/>
    </row>
    <row r="32" spans="1:20" ht="48.6" hidden="1" customHeight="1">
      <c r="A32" s="1" t="str">
        <f>COUNTIF($B$6:B37,B32)&amp;B32</f>
        <v>1t81</v>
      </c>
      <c r="B32" s="7" t="s">
        <v>40</v>
      </c>
      <c r="C32" s="14">
        <f t="shared" si="6"/>
        <v>26</v>
      </c>
      <c r="D32" s="15" t="str">
        <f t="shared" si="22"/>
        <v>Thanh chống đà sắt góc L50x50x5 dài 0,81m</v>
      </c>
      <c r="E32" s="14" t="str">
        <f>VLOOKUP(B32,[1]DonGiaHD!A:H,6,0)</f>
        <v>thanh</v>
      </c>
      <c r="F32" s="16">
        <f>SUMIF([1]DonGiaHD!A:A,QuyetToanKLA!B32,[1]DonGiaHD!E:E)</f>
        <v>60</v>
      </c>
      <c r="G32" s="16" t="e">
        <f t="shared" si="23"/>
        <v>#N/A</v>
      </c>
      <c r="H32" s="47">
        <v>52</v>
      </c>
      <c r="I32" s="17"/>
      <c r="J32" s="17"/>
      <c r="K32" s="18" t="e">
        <f t="shared" si="24"/>
        <v>#N/A</v>
      </c>
      <c r="L32" s="19" t="e">
        <f t="shared" si="25"/>
        <v>#N/A</v>
      </c>
      <c r="M32" s="20"/>
      <c r="N32" s="21"/>
      <c r="O32" s="21"/>
      <c r="P32" s="22" t="e">
        <f t="shared" si="26"/>
        <v>#N/A</v>
      </c>
      <c r="Q32" s="23" t="e">
        <f t="shared" si="5"/>
        <v>#N/A</v>
      </c>
      <c r="R32" s="23" t="e">
        <f t="shared" si="8"/>
        <v>#N/A</v>
      </c>
      <c r="S32" s="48" t="s">
        <v>41</v>
      </c>
      <c r="T32" s="7"/>
    </row>
    <row r="33" spans="1:20" ht="48.6" hidden="1" customHeight="1">
      <c r="A33" s="1" t="str">
        <f>COUNTIF($B$6:B33,B33)&amp;B33</f>
        <v>1Duplex 216</v>
      </c>
      <c r="B33" s="7" t="s">
        <v>42</v>
      </c>
      <c r="C33" s="14">
        <f t="shared" si="6"/>
        <v>27</v>
      </c>
      <c r="D33" s="15" t="str">
        <f t="shared" si="0"/>
        <v>Cáp Duplex 2x16</v>
      </c>
      <c r="E33" s="14" t="str">
        <f>VLOOKUP(B33,[1]DonGiaHD!A:H,6,0)</f>
        <v>m</v>
      </c>
      <c r="F33" s="16">
        <f>SUMIF([1]DonGiaHD!A:A,QuyetToanKLA!B33,[1]DonGiaHD!E:E)</f>
        <v>174</v>
      </c>
      <c r="G33" s="16" t="e">
        <f t="shared" si="1"/>
        <v>#N/A</v>
      </c>
      <c r="H33" s="16">
        <f>ROUND(SUMIF([1]ChiTietDuToan!B:B,B33&amp;"A",[1]ChiTietDuToan!J:J),0)</f>
        <v>174</v>
      </c>
      <c r="I33" s="17"/>
      <c r="J33" s="17"/>
      <c r="K33" s="18" t="e">
        <f t="shared" si="2"/>
        <v>#N/A</v>
      </c>
      <c r="L33" s="19" t="e">
        <f t="shared" si="3"/>
        <v>#N/A</v>
      </c>
      <c r="M33" s="20" t="e">
        <f t="shared" si="7"/>
        <v>#N/A</v>
      </c>
      <c r="N33" s="21"/>
      <c r="O33" s="21"/>
      <c r="P33" s="22" t="e">
        <f t="shared" si="4"/>
        <v>#N/A</v>
      </c>
      <c r="Q33" s="23" t="e">
        <f t="shared" si="5"/>
        <v>#N/A</v>
      </c>
      <c r="R33" s="23" t="e">
        <f t="shared" si="8"/>
        <v>#N/A</v>
      </c>
      <c r="S33" s="24"/>
      <c r="T33" s="7"/>
    </row>
    <row r="34" spans="1:20" ht="48.6" hidden="1" customHeight="1">
      <c r="A34" s="1" t="str">
        <f>COUNTIF($B$6:B34,B34)&amp;B34</f>
        <v>1SN</v>
      </c>
      <c r="B34" s="7" t="s">
        <v>43</v>
      </c>
      <c r="C34" s="14">
        <f t="shared" si="6"/>
        <v>28</v>
      </c>
      <c r="D34" s="15" t="str">
        <f>VLOOKUP(B34,DonGia,3,0)</f>
        <v>Sứ chằng</v>
      </c>
      <c r="E34" s="14" t="str">
        <f>VLOOKUP(B34,[1]DonGiaHD!A:H,6,0)</f>
        <v>cái</v>
      </c>
      <c r="F34" s="46">
        <v>18</v>
      </c>
      <c r="G34" s="16" t="e">
        <f>VLOOKUP(A34,PhieuXuat,19,0)</f>
        <v>#N/A</v>
      </c>
      <c r="H34" s="16">
        <v>12</v>
      </c>
      <c r="I34" s="17"/>
      <c r="J34" s="17"/>
      <c r="K34" s="18" t="e">
        <f>VLOOKUP(A34,PhieuXuat,4,0)</f>
        <v>#N/A</v>
      </c>
      <c r="L34" s="19" t="e">
        <f>VLOOKUP(A34,PhieuXuat,5,0)</f>
        <v>#N/A</v>
      </c>
      <c r="M34" s="20" t="e">
        <f t="shared" si="7"/>
        <v>#N/A</v>
      </c>
      <c r="N34" s="21"/>
      <c r="O34" s="21"/>
      <c r="P34" s="22" t="e">
        <f>VLOOKUP(A34,PhieuXuat,20,0)</f>
        <v>#N/A</v>
      </c>
      <c r="Q34" s="23" t="e">
        <f t="shared" si="5"/>
        <v>#N/A</v>
      </c>
      <c r="R34" s="23" t="e">
        <f t="shared" si="8"/>
        <v>#N/A</v>
      </c>
      <c r="S34" s="24"/>
      <c r="T34" s="7"/>
    </row>
    <row r="35" spans="1:20" ht="48.6" customHeight="1">
      <c r="A35" s="1" t="str">
        <f>COUNTIF($B$6:B35,B35)&amp;B35</f>
        <v>2SN</v>
      </c>
      <c r="B35" s="7" t="s">
        <v>43</v>
      </c>
      <c r="C35" s="14">
        <f t="shared" si="6"/>
        <v>29</v>
      </c>
      <c r="D35" s="15" t="str">
        <f>VLOOKUP(B35,DonGia,3,0)</f>
        <v>Sứ chằng</v>
      </c>
      <c r="E35" s="14" t="str">
        <f>VLOOKUP(B35,[1]DonGiaHD!A:H,6,0)</f>
        <v>cái</v>
      </c>
      <c r="F35" s="46"/>
      <c r="G35" s="16" t="e">
        <f>VLOOKUP(A35,PhieuXuat,19,0)</f>
        <v>#N/A</v>
      </c>
      <c r="H35" s="16">
        <f>ROUND(SUMIF([1]ChiTietDuToan!B:B,B35&amp;"A",[1]ChiTietDuToan!J:J),0)-H34</f>
        <v>3</v>
      </c>
      <c r="I35" s="17"/>
      <c r="J35" s="17"/>
      <c r="K35" s="18" t="e">
        <f>VLOOKUP(A35,PhieuXuat,4,0)</f>
        <v>#N/A</v>
      </c>
      <c r="L35" s="19" t="e">
        <f>VLOOKUP(A35,PhieuXuat,5,0)</f>
        <v>#N/A</v>
      </c>
      <c r="M35" s="20" t="e">
        <f t="shared" si="7"/>
        <v>#N/A</v>
      </c>
      <c r="N35" s="21"/>
      <c r="O35" s="21"/>
      <c r="P35" s="22" t="e">
        <f>VLOOKUP(A35,PhieuXuat,20,0)</f>
        <v>#N/A</v>
      </c>
      <c r="Q35" s="23" t="e">
        <f t="shared" si="5"/>
        <v>#N/A</v>
      </c>
      <c r="R35" s="23" t="e">
        <f t="shared" si="8"/>
        <v>#N/A</v>
      </c>
      <c r="S35" s="24"/>
      <c r="T35" s="7"/>
    </row>
    <row r="36" spans="1:20" ht="30" hidden="1" customHeight="1">
      <c r="B36" s="7"/>
      <c r="C36" s="14"/>
      <c r="D36" s="15"/>
      <c r="E36" s="14"/>
      <c r="F36" s="14"/>
      <c r="G36" s="44"/>
      <c r="H36" s="49"/>
      <c r="I36" s="50"/>
      <c r="J36" s="50"/>
      <c r="K36" s="18"/>
      <c r="L36" s="19"/>
      <c r="M36" s="14"/>
      <c r="N36" s="21"/>
      <c r="O36" s="21"/>
      <c r="P36" s="22"/>
      <c r="Q36" s="51" t="e">
        <f>SUM(Q7:Q35)</f>
        <v>#N/A</v>
      </c>
      <c r="R36" s="51" t="e">
        <f>SUM(R7:R35)</f>
        <v>#N/A</v>
      </c>
      <c r="S36" s="24"/>
      <c r="T36" s="7"/>
    </row>
    <row r="37" spans="1:20" hidden="1">
      <c r="G37" s="54"/>
      <c r="H37" s="54"/>
      <c r="I37" s="55"/>
      <c r="J37" s="55"/>
      <c r="M37" s="1"/>
      <c r="N37" s="1"/>
      <c r="O37" s="1"/>
    </row>
    <row r="38" spans="1:20" s="56" customFormat="1" ht="18.75" hidden="1">
      <c r="C38" s="57"/>
      <c r="D38" s="58" t="s">
        <v>44</v>
      </c>
      <c r="E38" s="58"/>
      <c r="F38" s="57"/>
      <c r="G38" s="57"/>
      <c r="H38" s="57"/>
      <c r="I38" s="57"/>
      <c r="J38" s="59"/>
      <c r="K38" s="59"/>
      <c r="L38" s="60"/>
      <c r="M38" s="57"/>
      <c r="N38" s="57"/>
      <c r="O38" s="57"/>
      <c r="P38" s="58" t="s">
        <v>45</v>
      </c>
      <c r="Q38" s="58"/>
      <c r="R38" s="57"/>
      <c r="S38" s="57"/>
    </row>
    <row r="39" spans="1:20" s="56" customFormat="1" ht="18.95" hidden="1" customHeight="1">
      <c r="C39" s="57"/>
      <c r="D39" s="61"/>
      <c r="E39" s="57"/>
      <c r="F39" s="57"/>
      <c r="G39" s="57"/>
      <c r="H39" s="57"/>
      <c r="I39" s="57"/>
      <c r="J39" s="57"/>
      <c r="K39" s="57"/>
      <c r="L39" s="60"/>
      <c r="M39" s="57"/>
      <c r="N39" s="57"/>
      <c r="O39" s="57"/>
      <c r="P39" s="62"/>
      <c r="Q39" s="57"/>
      <c r="R39" s="57"/>
      <c r="S39" s="57"/>
    </row>
    <row r="40" spans="1:20" s="56" customFormat="1" ht="18.75" hidden="1">
      <c r="C40" s="57"/>
      <c r="D40" s="61"/>
      <c r="E40" s="57"/>
      <c r="F40" s="57"/>
      <c r="G40" s="57"/>
      <c r="H40" s="57"/>
      <c r="I40" s="57"/>
      <c r="J40" s="57"/>
      <c r="K40" s="57"/>
      <c r="L40" s="60"/>
      <c r="M40" s="57"/>
      <c r="N40" s="57"/>
      <c r="O40" s="57"/>
      <c r="P40" s="62"/>
      <c r="Q40" s="57"/>
      <c r="R40" s="57"/>
      <c r="S40" s="57"/>
    </row>
    <row r="41" spans="1:20" s="56" customFormat="1" ht="18.75" hidden="1">
      <c r="C41" s="57"/>
      <c r="D41" s="61"/>
      <c r="E41" s="57"/>
      <c r="F41" s="63"/>
      <c r="G41" s="63"/>
      <c r="H41" s="57"/>
      <c r="I41" s="57"/>
      <c r="J41" s="57"/>
      <c r="K41" s="57"/>
      <c r="L41" s="60"/>
      <c r="M41" s="57"/>
      <c r="N41" s="57"/>
      <c r="O41" s="57"/>
      <c r="P41" s="62"/>
      <c r="Q41" s="57"/>
      <c r="R41" s="57"/>
      <c r="S41" s="57"/>
    </row>
    <row r="42" spans="1:20" s="56" customFormat="1" ht="15.75" hidden="1" customHeight="1">
      <c r="C42" s="64"/>
      <c r="D42" s="65" t="str">
        <f>[1]WORD!I2</f>
        <v>Trần Quang Phúc</v>
      </c>
      <c r="E42" s="65"/>
      <c r="F42" s="66"/>
      <c r="G42" s="66"/>
      <c r="H42" s="57"/>
      <c r="I42" s="57"/>
      <c r="J42" s="57"/>
      <c r="K42" s="57"/>
      <c r="L42" s="60"/>
      <c r="M42" s="57"/>
      <c r="N42" s="57"/>
      <c r="O42" s="57"/>
      <c r="P42" s="58" t="s">
        <v>46</v>
      </c>
      <c r="Q42" s="58"/>
      <c r="R42" s="57"/>
      <c r="S42" s="57"/>
    </row>
    <row r="43" spans="1:20" s="56" customFormat="1" ht="18.75" hidden="1">
      <c r="C43" s="57"/>
      <c r="D43" s="67"/>
      <c r="E43" s="57"/>
      <c r="F43" s="63"/>
      <c r="G43" s="63"/>
      <c r="H43" s="62"/>
      <c r="I43" s="57"/>
      <c r="J43" s="57"/>
      <c r="K43" s="57"/>
      <c r="L43" s="60"/>
      <c r="M43" s="57"/>
      <c r="N43" s="57"/>
      <c r="O43" s="57"/>
      <c r="P43" s="57"/>
      <c r="Q43" s="57"/>
      <c r="R43" s="57"/>
      <c r="S43" s="57"/>
    </row>
    <row r="44" spans="1:20" s="56" customFormat="1" ht="16.5" hidden="1" customHeight="1">
      <c r="C44" s="58" t="s">
        <v>47</v>
      </c>
      <c r="D44" s="58"/>
      <c r="E44" s="57"/>
      <c r="F44" s="58" t="s">
        <v>48</v>
      </c>
      <c r="G44" s="58"/>
      <c r="H44" s="58"/>
      <c r="I44" s="58"/>
      <c r="J44" s="58"/>
      <c r="K44" s="58"/>
      <c r="L44" s="58"/>
      <c r="M44" s="58"/>
      <c r="N44" s="58"/>
      <c r="O44" s="59"/>
      <c r="P44" s="58" t="s">
        <v>49</v>
      </c>
      <c r="Q44" s="58"/>
      <c r="R44" s="58"/>
      <c r="S44" s="57"/>
    </row>
    <row r="45" spans="1:20" s="56" customFormat="1" ht="15.75" hidden="1" customHeight="1">
      <c r="C45" s="58" t="s">
        <v>50</v>
      </c>
      <c r="D45" s="58"/>
      <c r="E45" s="57"/>
      <c r="F45" s="68" t="str">
        <f>[1]WORD!H2</f>
        <v>TRUNG TÂM KHUYẾN CÔNG VÀ TVPT CÔNG NGHIỆP
TỈNH ĐỒNG NAI
GIÁM ĐỐC</v>
      </c>
      <c r="G45" s="68"/>
      <c r="H45" s="68"/>
      <c r="I45" s="68"/>
      <c r="J45" s="68"/>
      <c r="K45" s="68"/>
      <c r="L45" s="68"/>
      <c r="M45" s="68"/>
      <c r="N45" s="68"/>
      <c r="O45" s="59"/>
      <c r="P45" s="58" t="s">
        <v>51</v>
      </c>
      <c r="Q45" s="58"/>
      <c r="R45" s="58"/>
      <c r="S45" s="57"/>
    </row>
    <row r="46" spans="1:20" s="56" customFormat="1" ht="18.75" hidden="1">
      <c r="C46" s="58" t="s">
        <v>52</v>
      </c>
      <c r="D46" s="58"/>
      <c r="E46" s="57"/>
      <c r="F46" s="58" t="s">
        <v>52</v>
      </c>
      <c r="G46" s="58"/>
      <c r="H46" s="58"/>
      <c r="I46" s="58"/>
      <c r="J46" s="58"/>
      <c r="K46" s="58"/>
      <c r="L46" s="58"/>
      <c r="M46" s="58"/>
      <c r="N46" s="58"/>
      <c r="O46" s="59"/>
      <c r="P46" s="58" t="s">
        <v>52</v>
      </c>
      <c r="Q46" s="58"/>
      <c r="R46" s="58"/>
      <c r="S46" s="57"/>
    </row>
    <row r="47" spans="1:20" s="56" customFormat="1" ht="15.75" hidden="1" customHeight="1">
      <c r="C47" s="57"/>
      <c r="D47" s="61"/>
      <c r="E47" s="57"/>
      <c r="F47" s="58"/>
      <c r="G47" s="58"/>
      <c r="H47" s="58"/>
      <c r="I47" s="58"/>
      <c r="J47" s="58"/>
      <c r="K47" s="58"/>
      <c r="L47" s="58"/>
      <c r="M47" s="58"/>
      <c r="N47" s="58"/>
      <c r="O47" s="59"/>
      <c r="P47" s="59"/>
      <c r="Q47" s="57"/>
      <c r="R47" s="59"/>
      <c r="S47" s="57"/>
    </row>
    <row r="48" spans="1:20" s="42" customFormat="1" ht="30.6" hidden="1" customHeight="1">
      <c r="C48" s="69"/>
      <c r="D48" s="67"/>
      <c r="E48" s="69"/>
      <c r="F48" s="69"/>
      <c r="G48" s="69"/>
      <c r="H48" s="69"/>
      <c r="I48" s="69"/>
      <c r="J48" s="69"/>
      <c r="K48" s="69"/>
      <c r="L48" s="69"/>
      <c r="M48" s="70"/>
      <c r="N48" s="69"/>
      <c r="O48" s="70"/>
      <c r="P48" s="70"/>
      <c r="Q48" s="69"/>
      <c r="R48" s="70"/>
      <c r="S48" s="69"/>
    </row>
    <row r="49" spans="3:19" s="42" customFormat="1" ht="18.75" hidden="1">
      <c r="C49" s="69"/>
      <c r="D49" s="67"/>
      <c r="E49" s="69"/>
      <c r="F49" s="69"/>
      <c r="G49" s="69"/>
      <c r="H49" s="69"/>
      <c r="I49" s="69"/>
      <c r="J49" s="69"/>
      <c r="K49" s="69"/>
      <c r="L49" s="69"/>
      <c r="M49" s="70"/>
      <c r="N49" s="69"/>
      <c r="O49" s="70"/>
      <c r="P49" s="70"/>
      <c r="Q49" s="69"/>
      <c r="R49" s="70"/>
      <c r="S49" s="69"/>
    </row>
    <row r="50" spans="3:19" s="42" customFormat="1" ht="18.75" hidden="1">
      <c r="C50" s="69"/>
      <c r="D50" s="67"/>
      <c r="E50" s="69"/>
      <c r="F50" s="69"/>
      <c r="G50" s="69"/>
      <c r="H50" s="69"/>
      <c r="I50" s="69"/>
      <c r="J50" s="69"/>
      <c r="K50" s="69"/>
      <c r="L50" s="69"/>
      <c r="M50" s="70"/>
      <c r="N50" s="69"/>
      <c r="O50" s="70"/>
      <c r="P50" s="70"/>
      <c r="Q50" s="69"/>
      <c r="R50" s="70"/>
      <c r="S50" s="69"/>
    </row>
    <row r="51" spans="3:19" s="42" customFormat="1" ht="18.75" hidden="1">
      <c r="C51" s="69"/>
      <c r="D51" s="69"/>
      <c r="E51" s="69"/>
      <c r="F51" s="69"/>
      <c r="G51" s="69"/>
      <c r="H51" s="69"/>
      <c r="I51" s="69"/>
      <c r="J51" s="69"/>
      <c r="K51" s="57"/>
      <c r="L51" s="69"/>
      <c r="M51" s="69"/>
      <c r="N51" s="69"/>
      <c r="O51" s="69"/>
      <c r="P51" s="69"/>
      <c r="Q51" s="69"/>
      <c r="R51" s="69"/>
      <c r="S51" s="69"/>
    </row>
    <row r="52" spans="3:19" ht="18.75" hidden="1">
      <c r="C52" s="58" t="s">
        <v>53</v>
      </c>
      <c r="D52" s="58"/>
      <c r="E52" s="71"/>
      <c r="F52" s="58" t="str">
        <f>[1]WORD!J2</f>
        <v>Chu Văn Hiếu</v>
      </c>
      <c r="G52" s="58"/>
      <c r="H52" s="58"/>
      <c r="I52" s="58"/>
      <c r="J52" s="58"/>
      <c r="K52" s="58"/>
      <c r="L52" s="58"/>
      <c r="M52" s="58"/>
      <c r="N52" s="58"/>
      <c r="O52" s="57"/>
      <c r="P52" s="58" t="s">
        <v>54</v>
      </c>
      <c r="Q52" s="58"/>
      <c r="R52" s="58"/>
      <c r="S52" s="72"/>
    </row>
    <row r="53" spans="3:19" hidden="1">
      <c r="G53" s="54"/>
      <c r="H53" s="54"/>
      <c r="I53" s="55"/>
      <c r="J53" s="55"/>
      <c r="M53" s="1"/>
      <c r="N53" s="1"/>
      <c r="O53" s="1"/>
    </row>
    <row r="54" spans="3:19" hidden="1">
      <c r="G54" s="54"/>
      <c r="H54" s="54"/>
      <c r="I54" s="55"/>
      <c r="J54" s="55"/>
      <c r="M54" s="1"/>
      <c r="N54" s="1"/>
      <c r="O54" s="1"/>
    </row>
    <row r="55" spans="3:19" ht="14.25" hidden="1" customHeight="1">
      <c r="G55" s="54"/>
      <c r="H55" s="54"/>
      <c r="I55" s="55"/>
      <c r="J55" s="55"/>
      <c r="M55" s="1"/>
      <c r="N55" s="1"/>
      <c r="O55" s="1"/>
    </row>
    <row r="56" spans="3:19" ht="14.25" hidden="1" customHeight="1">
      <c r="G56" s="54"/>
      <c r="H56" s="54"/>
      <c r="I56" s="55"/>
      <c r="J56" s="55"/>
      <c r="M56" s="1"/>
      <c r="N56" s="1"/>
      <c r="O56" s="1"/>
    </row>
    <row r="57" spans="3:19" ht="15.75" hidden="1" customHeight="1">
      <c r="G57" s="54"/>
      <c r="H57" s="54"/>
      <c r="I57" s="55"/>
      <c r="J57" s="55"/>
      <c r="M57" s="1"/>
      <c r="N57" s="1"/>
      <c r="O57" s="1"/>
    </row>
    <row r="58" spans="3:19" hidden="1">
      <c r="G58" s="54"/>
      <c r="H58" s="54"/>
      <c r="I58" s="55"/>
      <c r="J58" s="55"/>
      <c r="M58" s="1"/>
      <c r="N58" s="1"/>
      <c r="O58" s="1"/>
    </row>
    <row r="59" spans="3:19" hidden="1">
      <c r="G59" s="54"/>
      <c r="H59" s="54"/>
      <c r="I59" s="55"/>
      <c r="J59" s="55"/>
      <c r="M59" s="1"/>
      <c r="N59" s="1"/>
      <c r="O59" s="1"/>
    </row>
    <row r="60" spans="3:19" hidden="1">
      <c r="G60" s="54"/>
      <c r="H60" s="54"/>
      <c r="I60" s="55"/>
      <c r="J60" s="55"/>
      <c r="M60" s="1"/>
      <c r="N60" s="1"/>
      <c r="O60" s="1"/>
    </row>
    <row r="61" spans="3:19" hidden="1">
      <c r="G61" s="54"/>
      <c r="H61" s="54"/>
      <c r="I61" s="55"/>
      <c r="J61" s="55"/>
      <c r="M61" s="1"/>
      <c r="N61" s="1"/>
      <c r="O61" s="1"/>
    </row>
    <row r="62" spans="3:19" hidden="1">
      <c r="G62" s="54"/>
      <c r="H62" s="54"/>
      <c r="I62" s="55"/>
      <c r="J62" s="55"/>
      <c r="M62" s="1"/>
      <c r="N62" s="1"/>
      <c r="O62" s="1"/>
    </row>
    <row r="63" spans="3:19" hidden="1">
      <c r="G63" s="54"/>
      <c r="H63" s="54"/>
      <c r="I63" s="55"/>
      <c r="J63" s="55"/>
      <c r="M63" s="1"/>
      <c r="N63" s="1"/>
      <c r="O63" s="1"/>
    </row>
    <row r="64" spans="3:19" hidden="1">
      <c r="G64" s="54"/>
      <c r="H64" s="54"/>
      <c r="I64" s="55"/>
      <c r="J64" s="55"/>
      <c r="M64" s="1"/>
      <c r="N64" s="1"/>
      <c r="O64" s="1"/>
    </row>
    <row r="65" spans="7:15" hidden="1">
      <c r="G65" s="54"/>
      <c r="H65" s="54"/>
      <c r="I65" s="55"/>
      <c r="J65" s="55"/>
      <c r="M65" s="1"/>
      <c r="N65" s="1"/>
      <c r="O65" s="1"/>
    </row>
    <row r="66" spans="7:15" hidden="1">
      <c r="G66" s="54"/>
      <c r="H66" s="54"/>
      <c r="I66" s="55"/>
      <c r="J66" s="55"/>
      <c r="M66" s="1"/>
      <c r="N66" s="1"/>
      <c r="O66" s="1"/>
    </row>
    <row r="67" spans="7:15" hidden="1">
      <c r="G67" s="54"/>
      <c r="H67" s="54"/>
      <c r="I67" s="55"/>
      <c r="J67" s="55"/>
      <c r="M67" s="1"/>
      <c r="N67" s="1">
        <f>3010-F16</f>
        <v>-34.900000000000091</v>
      </c>
      <c r="O67" s="1"/>
    </row>
    <row r="68" spans="7:15" hidden="1">
      <c r="G68" s="54"/>
      <c r="H68" s="54"/>
      <c r="I68" s="55"/>
      <c r="J68" s="55"/>
      <c r="M68" s="1"/>
      <c r="N68" s="1"/>
      <c r="O68" s="1"/>
    </row>
    <row r="69" spans="7:15" hidden="1">
      <c r="G69" s="54"/>
      <c r="H69" s="54"/>
      <c r="I69" s="55"/>
      <c r="J69" s="55"/>
      <c r="M69" s="1"/>
      <c r="N69" s="1"/>
      <c r="O69" s="1"/>
    </row>
    <row r="70" spans="7:15" hidden="1">
      <c r="G70" s="54"/>
      <c r="H70" s="54"/>
      <c r="I70" s="55"/>
      <c r="J70" s="55"/>
      <c r="M70" s="1"/>
      <c r="N70" s="1"/>
      <c r="O70" s="1"/>
    </row>
    <row r="71" spans="7:15" hidden="1">
      <c r="G71" s="54"/>
      <c r="H71" s="54"/>
      <c r="I71" s="55"/>
      <c r="J71" s="55"/>
      <c r="M71" s="1"/>
      <c r="N71" s="1"/>
      <c r="O71" s="1"/>
    </row>
    <row r="72" spans="7:15" hidden="1">
      <c r="G72" s="54"/>
      <c r="H72" s="54"/>
      <c r="I72" s="55"/>
      <c r="J72" s="55"/>
      <c r="M72" s="1"/>
      <c r="N72" s="1"/>
      <c r="O72" s="1"/>
    </row>
    <row r="73" spans="7:15" hidden="1">
      <c r="G73" s="54"/>
      <c r="H73" s="54"/>
      <c r="I73" s="55"/>
      <c r="J73" s="55"/>
      <c r="M73" s="1"/>
      <c r="N73" s="1"/>
      <c r="O73" s="1"/>
    </row>
    <row r="74" spans="7:15" hidden="1">
      <c r="G74" s="54"/>
      <c r="H74" s="54"/>
      <c r="I74" s="55"/>
      <c r="J74" s="55"/>
      <c r="M74" s="1"/>
      <c r="N74" s="1"/>
      <c r="O74" s="1"/>
    </row>
    <row r="75" spans="7:15" hidden="1">
      <c r="G75" s="54"/>
      <c r="H75" s="54"/>
      <c r="I75" s="55"/>
      <c r="J75" s="55"/>
      <c r="M75" s="1"/>
      <c r="N75" s="1"/>
      <c r="O75" s="1"/>
    </row>
    <row r="76" spans="7:15" hidden="1">
      <c r="G76" s="54"/>
      <c r="H76" s="54"/>
      <c r="I76" s="55"/>
      <c r="J76" s="55"/>
      <c r="M76" s="1"/>
      <c r="N76" s="1"/>
      <c r="O76" s="1"/>
    </row>
    <row r="77" spans="7:15" hidden="1">
      <c r="G77" s="54"/>
      <c r="H77" s="54"/>
      <c r="I77" s="55"/>
      <c r="J77" s="55"/>
      <c r="M77" s="1"/>
      <c r="N77" s="1"/>
      <c r="O77" s="1"/>
    </row>
    <row r="78" spans="7:15" hidden="1">
      <c r="G78" s="54"/>
      <c r="H78" s="54"/>
      <c r="I78" s="55"/>
      <c r="J78" s="55"/>
      <c r="M78" s="1"/>
      <c r="N78" s="1"/>
      <c r="O78" s="1"/>
    </row>
    <row r="79" spans="7:15" hidden="1">
      <c r="G79" s="54"/>
      <c r="H79" s="54"/>
      <c r="I79" s="55"/>
      <c r="J79" s="55"/>
      <c r="M79" s="1"/>
      <c r="N79" s="1"/>
      <c r="O79" s="1"/>
    </row>
    <row r="80" spans="7:15" hidden="1">
      <c r="G80" s="54"/>
      <c r="H80" s="54"/>
      <c r="I80" s="55"/>
      <c r="J80" s="55"/>
      <c r="M80" s="1"/>
      <c r="N80" s="1"/>
      <c r="O80" s="1"/>
    </row>
    <row r="81" spans="7:15" hidden="1">
      <c r="G81" s="54"/>
      <c r="H81" s="54"/>
      <c r="I81" s="55"/>
      <c r="J81" s="55"/>
      <c r="M81" s="1"/>
      <c r="N81" s="1"/>
      <c r="O81" s="1"/>
    </row>
    <row r="82" spans="7:15" hidden="1">
      <c r="G82" s="54"/>
      <c r="H82" s="54"/>
      <c r="I82" s="55"/>
      <c r="J82" s="55"/>
      <c r="M82" s="1"/>
      <c r="N82" s="1"/>
      <c r="O82" s="1"/>
    </row>
    <row r="83" spans="7:15" hidden="1">
      <c r="G83" s="54"/>
      <c r="H83" s="54"/>
      <c r="I83" s="55"/>
      <c r="J83" s="55"/>
      <c r="M83" s="1"/>
      <c r="N83" s="1"/>
      <c r="O83" s="1"/>
    </row>
    <row r="84" spans="7:15" hidden="1">
      <c r="G84" s="54"/>
      <c r="H84" s="54"/>
      <c r="I84" s="55"/>
      <c r="J84" s="55"/>
      <c r="M84" s="1"/>
      <c r="N84" s="1"/>
      <c r="O84" s="1"/>
    </row>
    <row r="85" spans="7:15" hidden="1">
      <c r="G85" s="54"/>
      <c r="H85" s="54"/>
      <c r="I85" s="55"/>
      <c r="J85" s="55"/>
      <c r="M85" s="1"/>
      <c r="N85" s="1"/>
      <c r="O85" s="1"/>
    </row>
    <row r="86" spans="7:15" hidden="1">
      <c r="G86" s="54"/>
      <c r="H86" s="54"/>
      <c r="I86" s="55"/>
      <c r="J86" s="55"/>
      <c r="M86" s="1"/>
      <c r="N86" s="1"/>
      <c r="O86" s="1"/>
    </row>
    <row r="87" spans="7:15" hidden="1">
      <c r="G87" s="54"/>
      <c r="H87" s="54"/>
      <c r="I87" s="55"/>
      <c r="J87" s="55"/>
      <c r="M87" s="1"/>
      <c r="N87" s="1"/>
      <c r="O87" s="1"/>
    </row>
    <row r="88" spans="7:15" hidden="1">
      <c r="G88" s="54"/>
      <c r="H88" s="54"/>
      <c r="I88" s="55"/>
      <c r="J88" s="55"/>
      <c r="M88" s="1"/>
      <c r="N88" s="1"/>
      <c r="O88" s="1"/>
    </row>
    <row r="89" spans="7:15" hidden="1">
      <c r="G89" s="54"/>
      <c r="H89" s="54"/>
      <c r="I89" s="55"/>
      <c r="J89" s="55"/>
      <c r="M89" s="1"/>
      <c r="N89" s="1"/>
      <c r="O89" s="1"/>
    </row>
    <row r="90" spans="7:15" hidden="1">
      <c r="G90" s="54"/>
      <c r="H90" s="54"/>
      <c r="I90" s="55"/>
      <c r="J90" s="55"/>
      <c r="M90" s="1"/>
      <c r="N90" s="1"/>
      <c r="O90" s="1"/>
    </row>
    <row r="91" spans="7:15" hidden="1">
      <c r="G91" s="54"/>
      <c r="H91" s="54"/>
      <c r="I91" s="55"/>
      <c r="J91" s="55"/>
      <c r="M91" s="1"/>
      <c r="N91" s="1"/>
      <c r="O91" s="1"/>
    </row>
    <row r="92" spans="7:15" hidden="1">
      <c r="G92" s="54"/>
      <c r="H92" s="54"/>
      <c r="I92" s="55"/>
      <c r="J92" s="55"/>
      <c r="M92" s="1"/>
      <c r="N92" s="1"/>
      <c r="O92" s="1"/>
    </row>
    <row r="93" spans="7:15" hidden="1">
      <c r="G93" s="54"/>
      <c r="H93" s="54"/>
      <c r="I93" s="55"/>
      <c r="J93" s="55"/>
      <c r="M93" s="1"/>
      <c r="N93" s="1"/>
      <c r="O93" s="1"/>
    </row>
    <row r="94" spans="7:15" hidden="1">
      <c r="G94" s="54"/>
      <c r="H94" s="54"/>
      <c r="I94" s="55"/>
      <c r="J94" s="55"/>
      <c r="M94" s="1"/>
      <c r="N94" s="1"/>
      <c r="O94" s="1"/>
    </row>
    <row r="95" spans="7:15" hidden="1">
      <c r="G95" s="54"/>
      <c r="H95" s="54"/>
      <c r="I95" s="55"/>
      <c r="J95" s="55"/>
      <c r="M95" s="1"/>
      <c r="N95" s="1"/>
      <c r="O95" s="1"/>
    </row>
    <row r="96" spans="7:15" hidden="1">
      <c r="G96" s="54"/>
      <c r="H96" s="54"/>
      <c r="I96" s="55"/>
      <c r="J96" s="55"/>
      <c r="M96" s="1"/>
      <c r="N96" s="1"/>
      <c r="O96" s="1"/>
    </row>
    <row r="98" spans="3:17" s="56" customFormat="1" ht="15.75">
      <c r="C98" s="73" t="s">
        <v>44</v>
      </c>
      <c r="D98" s="73"/>
      <c r="E98" s="73"/>
      <c r="H98" s="73"/>
      <c r="I98" s="73"/>
      <c r="J98" s="74"/>
      <c r="K98" s="74"/>
      <c r="L98" s="75"/>
      <c r="P98" s="56" t="s">
        <v>45</v>
      </c>
    </row>
    <row r="99" spans="3:17" s="56" customFormat="1" ht="15.75">
      <c r="D99" s="76"/>
      <c r="H99" s="77"/>
      <c r="L99" s="75"/>
      <c r="P99" s="77"/>
    </row>
    <row r="100" spans="3:17" s="56" customFormat="1" ht="15.75">
      <c r="D100" s="76"/>
      <c r="H100" s="77"/>
      <c r="L100" s="75"/>
      <c r="P100" s="77"/>
    </row>
    <row r="101" spans="3:17" s="56" customFormat="1" ht="15.75">
      <c r="D101" s="76"/>
      <c r="H101" s="77"/>
      <c r="L101" s="75"/>
      <c r="P101" s="77"/>
    </row>
    <row r="102" spans="3:17" s="56" customFormat="1" ht="15.75" customHeight="1">
      <c r="C102" s="78" t="s">
        <v>55</v>
      </c>
      <c r="D102" s="78"/>
      <c r="E102" s="78"/>
      <c r="F102" s="79"/>
      <c r="G102" s="80"/>
      <c r="H102" s="73"/>
      <c r="I102" s="73"/>
      <c r="L102" s="75"/>
      <c r="P102" s="56" t="s">
        <v>46</v>
      </c>
    </row>
    <row r="103" spans="3:17" s="56" customFormat="1" ht="15.75">
      <c r="D103" s="76"/>
      <c r="H103" s="77"/>
      <c r="L103" s="75"/>
    </row>
    <row r="104" spans="3:17" s="56" customFormat="1" ht="15.75">
      <c r="C104" s="73" t="s">
        <v>47</v>
      </c>
      <c r="D104" s="73"/>
      <c r="G104" s="73" t="s">
        <v>56</v>
      </c>
      <c r="H104" s="73"/>
      <c r="I104" s="73"/>
      <c r="J104" s="73"/>
      <c r="K104" s="73"/>
      <c r="L104" s="74"/>
      <c r="N104" s="74"/>
      <c r="O104" s="73" t="s">
        <v>49</v>
      </c>
      <c r="P104" s="73"/>
      <c r="Q104" s="73"/>
    </row>
    <row r="105" spans="3:17" s="56" customFormat="1" ht="15.75">
      <c r="C105" s="73" t="s">
        <v>50</v>
      </c>
      <c r="D105" s="73"/>
      <c r="G105" s="73" t="s">
        <v>57</v>
      </c>
      <c r="H105" s="73"/>
      <c r="I105" s="73"/>
      <c r="J105" s="73"/>
      <c r="K105" s="73"/>
      <c r="L105" s="74"/>
      <c r="N105" s="74"/>
      <c r="O105" s="73" t="s">
        <v>51</v>
      </c>
      <c r="P105" s="73"/>
      <c r="Q105" s="73"/>
    </row>
    <row r="106" spans="3:17" s="56" customFormat="1" ht="15.75">
      <c r="C106" s="73" t="s">
        <v>52</v>
      </c>
      <c r="D106" s="73"/>
      <c r="G106" s="73" t="s">
        <v>52</v>
      </c>
      <c r="H106" s="73"/>
      <c r="I106" s="73"/>
      <c r="J106" s="73"/>
      <c r="K106" s="73"/>
      <c r="L106" s="74"/>
      <c r="N106" s="74"/>
      <c r="O106" s="73" t="s">
        <v>52</v>
      </c>
      <c r="P106" s="73"/>
      <c r="Q106" s="73"/>
    </row>
    <row r="107" spans="3:17" s="56" customFormat="1" ht="15.75">
      <c r="D107" s="76"/>
      <c r="L107" s="75"/>
      <c r="O107" s="77"/>
    </row>
    <row r="108" spans="3:17" s="42" customFormat="1" ht="15.75">
      <c r="D108" s="81"/>
      <c r="L108" s="82"/>
      <c r="O108" s="83"/>
    </row>
    <row r="109" spans="3:17" s="42" customFormat="1" ht="15.75">
      <c r="D109" s="81"/>
      <c r="L109" s="82"/>
      <c r="O109" s="83"/>
    </row>
    <row r="110" spans="3:17" s="42" customFormat="1" ht="15.75">
      <c r="D110" s="81"/>
      <c r="L110" s="82"/>
      <c r="O110" s="83"/>
    </row>
    <row r="111" spans="3:17" s="42" customFormat="1" ht="15.75">
      <c r="C111" s="73" t="s">
        <v>53</v>
      </c>
      <c r="D111" s="73"/>
      <c r="G111" s="73" t="s">
        <v>58</v>
      </c>
      <c r="H111" s="73"/>
      <c r="I111" s="73"/>
      <c r="J111" s="73"/>
      <c r="K111" s="73"/>
      <c r="L111" s="74"/>
      <c r="N111" s="74"/>
      <c r="O111" s="73" t="s">
        <v>54</v>
      </c>
      <c r="P111" s="73"/>
      <c r="Q111" s="73"/>
    </row>
  </sheetData>
  <autoFilter ref="C6:T96">
    <filterColumn colId="10">
      <customFilters>
        <customFilter operator="notEqual" val=""/>
      </customFilters>
    </filterColumn>
  </autoFilter>
  <mergeCells count="50">
    <mergeCell ref="C106:D106"/>
    <mergeCell ref="G106:K106"/>
    <mergeCell ref="O106:Q106"/>
    <mergeCell ref="C111:D111"/>
    <mergeCell ref="G111:K111"/>
    <mergeCell ref="O111:Q111"/>
    <mergeCell ref="C102:E102"/>
    <mergeCell ref="H102:I102"/>
    <mergeCell ref="C104:D104"/>
    <mergeCell ref="G104:K104"/>
    <mergeCell ref="O104:Q104"/>
    <mergeCell ref="C105:D105"/>
    <mergeCell ref="G105:K105"/>
    <mergeCell ref="O105:Q105"/>
    <mergeCell ref="F47:N47"/>
    <mergeCell ref="C52:D52"/>
    <mergeCell ref="F52:N52"/>
    <mergeCell ref="P52:R52"/>
    <mergeCell ref="C98:E98"/>
    <mergeCell ref="H98:I98"/>
    <mergeCell ref="C45:D45"/>
    <mergeCell ref="F45:N45"/>
    <mergeCell ref="P45:R45"/>
    <mergeCell ref="C46:D46"/>
    <mergeCell ref="F46:N46"/>
    <mergeCell ref="P46:R46"/>
    <mergeCell ref="F34:F35"/>
    <mergeCell ref="D38:E38"/>
    <mergeCell ref="P38:Q38"/>
    <mergeCell ref="D42:E42"/>
    <mergeCell ref="P42:Q42"/>
    <mergeCell ref="C44:D44"/>
    <mergeCell ref="F44:N44"/>
    <mergeCell ref="P44:R44"/>
    <mergeCell ref="Q5:R5"/>
    <mergeCell ref="S5:S6"/>
    <mergeCell ref="F16:F18"/>
    <mergeCell ref="F19:F20"/>
    <mergeCell ref="F24:F25"/>
    <mergeCell ref="F26:F27"/>
    <mergeCell ref="C1:S1"/>
    <mergeCell ref="C2:S2"/>
    <mergeCell ref="C3:S3"/>
    <mergeCell ref="C5:C6"/>
    <mergeCell ref="D5:D6"/>
    <mergeCell ref="E5:E6"/>
    <mergeCell ref="F5:H5"/>
    <mergeCell ref="K5:L5"/>
    <mergeCell ref="M5:O5"/>
    <mergeCell ref="P5:P6"/>
  </mergeCells>
  <printOptions horizontalCentered="1"/>
  <pageMargins left="0.09" right="0.23622047244094499" top="0.49" bottom="0.43307086614173201" header="0.15748031496063" footer="0.15748031496063"/>
  <pageSetup paperSize="9" scale="76" orientation="landscape" blackAndWhite="1"/>
  <headerFoot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K37"/>
  <sheetViews>
    <sheetView topLeftCell="A22" workbookViewId="0">
      <selection activeCell="P9" sqref="P9"/>
    </sheetView>
  </sheetViews>
  <sheetFormatPr defaultColWidth="8.88671875" defaultRowHeight="12"/>
  <cols>
    <col min="1" max="2" width="8.88671875" style="84"/>
    <col min="3" max="3" width="7.5546875" style="84" customWidth="1"/>
    <col min="4" max="4" width="33.88671875" style="84" customWidth="1"/>
    <col min="5" max="5" width="8.88671875" style="122"/>
    <col min="6" max="6" width="9.88671875" style="84" customWidth="1"/>
    <col min="7" max="7" width="13" style="84" customWidth="1"/>
    <col min="8" max="8" width="13" style="123" customWidth="1"/>
    <col min="9" max="9" width="12.6640625" style="84" customWidth="1"/>
    <col min="10" max="10" width="11.5546875" style="84" customWidth="1"/>
    <col min="11" max="16384" width="8.88671875" style="84"/>
  </cols>
  <sheetData>
    <row r="1" spans="2:10" ht="16.5">
      <c r="C1" s="85" t="s">
        <v>51</v>
      </c>
      <c r="D1" s="85"/>
      <c r="E1" s="85"/>
      <c r="F1" s="86" t="s">
        <v>59</v>
      </c>
      <c r="G1" s="86"/>
      <c r="H1" s="86"/>
      <c r="I1" s="86"/>
      <c r="J1" s="86"/>
    </row>
    <row r="2" spans="2:10" ht="18.75">
      <c r="C2" s="87"/>
      <c r="D2" s="88"/>
      <c r="E2" s="89"/>
      <c r="F2" s="90" t="s">
        <v>60</v>
      </c>
      <c r="G2" s="90"/>
      <c r="H2" s="90"/>
      <c r="I2" s="90"/>
      <c r="J2" s="90"/>
    </row>
    <row r="3" spans="2:10" ht="16.5">
      <c r="C3" s="87"/>
      <c r="D3" s="91"/>
      <c r="E3" s="89"/>
      <c r="F3" s="92"/>
      <c r="G3" s="92"/>
      <c r="H3" s="93"/>
      <c r="I3" s="89"/>
      <c r="J3" s="89"/>
    </row>
    <row r="4" spans="2:10" ht="16.5">
      <c r="C4" s="87"/>
      <c r="D4" s="94"/>
      <c r="E4" s="89"/>
      <c r="F4" s="95" t="s">
        <v>61</v>
      </c>
      <c r="G4" s="95"/>
      <c r="H4" s="95"/>
      <c r="I4" s="95"/>
      <c r="J4" s="95"/>
    </row>
    <row r="5" spans="2:10" ht="16.5">
      <c r="C5" s="87"/>
      <c r="D5" s="96"/>
      <c r="E5" s="91"/>
      <c r="F5" s="92"/>
      <c r="G5" s="92"/>
      <c r="H5" s="93"/>
      <c r="I5" s="92"/>
      <c r="J5" s="92"/>
    </row>
    <row r="6" spans="2:10" ht="20.25">
      <c r="C6" s="97" t="s">
        <v>62</v>
      </c>
      <c r="D6" s="97"/>
      <c r="E6" s="97"/>
      <c r="F6" s="97"/>
      <c r="G6" s="97"/>
      <c r="H6" s="97"/>
      <c r="I6" s="97"/>
      <c r="J6" s="97"/>
    </row>
    <row r="7" spans="2:10" ht="18.75">
      <c r="C7" s="98" t="str">
        <f>QuyetToanKLA!C2</f>
        <v>Công trình: Nâng cấp đường dây trung thế từ recloser Xuân Bắc đến LBS khí Chế Biến tuyến 480 Xuân Bắc</v>
      </c>
      <c r="D7" s="98"/>
      <c r="E7" s="98"/>
      <c r="F7" s="98"/>
      <c r="G7" s="98"/>
      <c r="H7" s="98"/>
      <c r="I7" s="98"/>
      <c r="J7" s="98"/>
    </row>
    <row r="8" spans="2:10" ht="15.75">
      <c r="C8" s="99"/>
      <c r="D8" s="92"/>
      <c r="E8" s="89"/>
      <c r="F8" s="92"/>
      <c r="G8" s="92"/>
      <c r="H8" s="93"/>
      <c r="I8" s="89"/>
      <c r="J8" s="89"/>
    </row>
    <row r="9" spans="2:10" ht="18.75">
      <c r="C9" s="100" t="s">
        <v>63</v>
      </c>
      <c r="D9" s="100"/>
      <c r="E9" s="100"/>
      <c r="F9" s="100"/>
      <c r="G9" s="100"/>
      <c r="H9" s="100"/>
      <c r="I9" s="100"/>
      <c r="J9" s="100"/>
    </row>
    <row r="10" spans="2:10" ht="18.75">
      <c r="C10" s="100" t="s">
        <v>64</v>
      </c>
      <c r="D10" s="100"/>
      <c r="E10" s="100"/>
      <c r="F10" s="100"/>
      <c r="G10" s="100"/>
      <c r="H10" s="100"/>
      <c r="I10" s="100"/>
      <c r="J10" s="100"/>
    </row>
    <row r="11" spans="2:10" ht="18.75">
      <c r="C11" s="100" t="s">
        <v>65</v>
      </c>
      <c r="D11" s="100"/>
      <c r="E11" s="100"/>
      <c r="F11" s="100"/>
      <c r="G11" s="100"/>
      <c r="H11" s="100"/>
      <c r="I11" s="100"/>
      <c r="J11" s="100"/>
    </row>
    <row r="12" spans="2:10" ht="37.5" customHeight="1">
      <c r="C12" s="101" t="str">
        <f>"         Căn cứ hợp đồng đã được ký kết giữa Điện lực Xuân Lộc và Công ty TNHH Thu Lộc  về việc giao nhận thầu thi công xây lắp "&amp;C7&amp;"."</f>
        <v xml:space="preserve">         Căn cứ hợp đồng đã được ký kết giữa Điện lực Xuân Lộc và Công ty TNHH Thu Lộc  về việc giao nhận thầu thi công xây lắp Công trình: Nâng cấp đường dây trung thế từ recloser Xuân Bắc đến LBS khí Chế Biến tuyến 480 Xuân Bắc.</v>
      </c>
      <c r="D12" s="101"/>
      <c r="E12" s="101"/>
      <c r="F12" s="101"/>
      <c r="G12" s="101"/>
      <c r="H12" s="101"/>
      <c r="I12" s="101"/>
      <c r="J12" s="101"/>
    </row>
    <row r="13" spans="2:10" ht="33.75" customHeight="1">
      <c r="C13" s="101" t="s">
        <v>66</v>
      </c>
      <c r="D13" s="101"/>
      <c r="E13" s="101"/>
      <c r="F13" s="101"/>
      <c r="G13" s="101"/>
      <c r="H13" s="101"/>
      <c r="I13" s="101"/>
      <c r="J13" s="101"/>
    </row>
    <row r="15" spans="2:10" ht="33" customHeight="1">
      <c r="C15" s="102" t="s">
        <v>67</v>
      </c>
      <c r="D15" s="102" t="s">
        <v>68</v>
      </c>
      <c r="E15" s="102" t="s">
        <v>69</v>
      </c>
      <c r="F15" s="102" t="s">
        <v>70</v>
      </c>
      <c r="G15" s="102" t="s">
        <v>7</v>
      </c>
      <c r="H15" s="103" t="s">
        <v>71</v>
      </c>
      <c r="I15" s="104" t="s">
        <v>72</v>
      </c>
      <c r="J15" s="102" t="s">
        <v>73</v>
      </c>
    </row>
    <row r="16" spans="2:10" s="105" customFormat="1" ht="24" customHeight="1">
      <c r="B16" s="105" t="s">
        <v>74</v>
      </c>
      <c r="C16" s="106">
        <f>ROW()-ROW($C$15)</f>
        <v>1</v>
      </c>
      <c r="D16" s="107" t="str">
        <f>VLOOKUP(B16,QuyetToanKLA!A:S,4,0)</f>
        <v>Trụ BTLT 12m F540 dự ứng lực</v>
      </c>
      <c r="E16" s="108" t="str">
        <f>VLOOKUP(B16,QuyetToanKLA!A:S,5,0)</f>
        <v>trụ</v>
      </c>
      <c r="F16" s="109" t="e">
        <f>VLOOKUP(B16,QuyetToanKLA!A:S,13,0)</f>
        <v>#N/A</v>
      </c>
      <c r="G16" s="110" t="e">
        <f>VLOOKUP(B16,QuyetToanKLA!A:S,16,0)</f>
        <v>#N/A</v>
      </c>
      <c r="H16" s="110" t="e">
        <f>ROUND(F16*G16,0)</f>
        <v>#N/A</v>
      </c>
      <c r="I16" s="111"/>
      <c r="J16" s="112"/>
    </row>
    <row r="17" spans="2:11" s="105" customFormat="1" ht="24" customHeight="1">
      <c r="B17" s="105" t="s">
        <v>75</v>
      </c>
      <c r="C17" s="106">
        <f t="shared" ref="C17:C26" si="0">ROW()-ROW($C$15)</f>
        <v>2</v>
      </c>
      <c r="D17" s="107" t="str">
        <f>VLOOKUP(B17,QuyetToanKLA!A:S,4,0)</f>
        <v xml:space="preserve">Sứ đứng 24KV </v>
      </c>
      <c r="E17" s="108" t="str">
        <f>VLOOKUP(B17,QuyetToanKLA!A:S,5,0)</f>
        <v>cái</v>
      </c>
      <c r="F17" s="109" t="e">
        <f>VLOOKUP(B17,QuyetToanKLA!A:S,13,0)</f>
        <v>#N/A</v>
      </c>
      <c r="G17" s="110" t="e">
        <f>VLOOKUP(B17,QuyetToanKLA!A:S,16,0)</f>
        <v>#N/A</v>
      </c>
      <c r="H17" s="110" t="e">
        <f t="shared" ref="H17:H26" si="1">ROUND(F17*G17,0)</f>
        <v>#N/A</v>
      </c>
      <c r="I17" s="111"/>
      <c r="J17" s="112"/>
    </row>
    <row r="18" spans="2:11" s="105" customFormat="1" ht="24" customHeight="1">
      <c r="B18" s="105" t="s">
        <v>76</v>
      </c>
      <c r="C18" s="106">
        <f t="shared" si="0"/>
        <v>3</v>
      </c>
      <c r="D18" s="107" t="str">
        <f>VLOOKUP(B18,QuyetToanKLA!A:S,4,0)</f>
        <v>Chân sứ đứng D20</v>
      </c>
      <c r="E18" s="108" t="str">
        <f>VLOOKUP(B18,QuyetToanKLA!A:S,5,0)</f>
        <v>cái</v>
      </c>
      <c r="F18" s="109" t="e">
        <f>VLOOKUP(B18,QuyetToanKLA!A:S,13,0)</f>
        <v>#N/A</v>
      </c>
      <c r="G18" s="110" t="e">
        <f>VLOOKUP(B18,QuyetToanKLA!A:S,16,0)</f>
        <v>#N/A</v>
      </c>
      <c r="H18" s="110" t="e">
        <f t="shared" si="1"/>
        <v>#N/A</v>
      </c>
      <c r="I18" s="111"/>
      <c r="J18" s="112"/>
    </row>
    <row r="19" spans="2:11" s="105" customFormat="1" ht="24" customHeight="1">
      <c r="B19" s="105" t="s">
        <v>77</v>
      </c>
      <c r="C19" s="106">
        <f t="shared" si="0"/>
        <v>4</v>
      </c>
      <c r="D19" s="107" t="str">
        <f>VLOOKUP(B19,QuyetToanKLA!A:S,4,0)</f>
        <v>Sứ treo polymer</v>
      </c>
      <c r="E19" s="108" t="str">
        <f>VLOOKUP(B19,QuyetToanKLA!A:S,5,0)</f>
        <v>cái</v>
      </c>
      <c r="F19" s="109" t="e">
        <f>VLOOKUP(B19,QuyetToanKLA!A:S,13,0)</f>
        <v>#N/A</v>
      </c>
      <c r="G19" s="110" t="e">
        <f>VLOOKUP(B19,QuyetToanKLA!A:S,16,0)</f>
        <v>#N/A</v>
      </c>
      <c r="H19" s="110" t="e">
        <f t="shared" si="1"/>
        <v>#N/A</v>
      </c>
      <c r="I19" s="111"/>
      <c r="J19" s="112"/>
    </row>
    <row r="20" spans="2:11" s="105" customFormat="1" ht="24" customHeight="1">
      <c r="B20" s="105" t="s">
        <v>78</v>
      </c>
      <c r="C20" s="106">
        <f t="shared" si="0"/>
        <v>5</v>
      </c>
      <c r="D20" s="107" t="str">
        <f>VLOOKUP(B20,QuyetToanKLA!A:S,4,0)</f>
        <v xml:space="preserve">Sứ ống chỉ </v>
      </c>
      <c r="E20" s="108" t="str">
        <f>VLOOKUP(B20,QuyetToanKLA!A:S,5,0)</f>
        <v>cái</v>
      </c>
      <c r="F20" s="109" t="e">
        <f>VLOOKUP(B20,QuyetToanKLA!A:S,13,0)</f>
        <v>#N/A</v>
      </c>
      <c r="G20" s="110" t="e">
        <f>VLOOKUP(B20,QuyetToanKLA!A:S,16,0)</f>
        <v>#N/A</v>
      </c>
      <c r="H20" s="110" t="e">
        <f t="shared" si="1"/>
        <v>#N/A</v>
      </c>
      <c r="I20" s="111"/>
      <c r="J20" s="112"/>
    </row>
    <row r="21" spans="2:11" s="105" customFormat="1" ht="24" customHeight="1">
      <c r="B21" s="105" t="s">
        <v>79</v>
      </c>
      <c r="C21" s="106">
        <f t="shared" si="0"/>
        <v>6</v>
      </c>
      <c r="D21" s="107" t="str">
        <f>VLOOKUP(B21,QuyetToanKLA!A:S,4,0)</f>
        <v>Cáp đồng trần M25mm2</v>
      </c>
      <c r="E21" s="108" t="str">
        <f>VLOOKUP(B21,QuyetToanKLA!A:S,5,0)</f>
        <v>kg</v>
      </c>
      <c r="F21" s="109" t="e">
        <f>VLOOKUP(B21,QuyetToanKLA!A:S,13,0)</f>
        <v>#N/A</v>
      </c>
      <c r="G21" s="110" t="e">
        <f>VLOOKUP(B21,QuyetToanKLA!A:S,16,0)</f>
        <v>#N/A</v>
      </c>
      <c r="H21" s="110" t="e">
        <f t="shared" si="1"/>
        <v>#N/A</v>
      </c>
      <c r="I21" s="111"/>
      <c r="J21" s="112"/>
    </row>
    <row r="22" spans="2:11" s="105" customFormat="1" ht="24" customHeight="1">
      <c r="B22" s="105" t="s">
        <v>80</v>
      </c>
      <c r="C22" s="106">
        <f t="shared" si="0"/>
        <v>7</v>
      </c>
      <c r="D22" s="107" t="str">
        <f>VLOOKUP(B22,QuyetToanKLA!A:S,4,0)</f>
        <v>Cáp thép 5/8"</v>
      </c>
      <c r="E22" s="108" t="str">
        <f>VLOOKUP(B22,QuyetToanKLA!A:S,5,0)</f>
        <v>mét</v>
      </c>
      <c r="F22" s="113" t="e">
        <f>VLOOKUP(B22,QuyetToanKLA!A:S,13,0)</f>
        <v>#N/A</v>
      </c>
      <c r="G22" s="110" t="e">
        <f>VLOOKUP(B22,QuyetToanKLA!A:S,16,0)</f>
        <v>#N/A</v>
      </c>
      <c r="H22" s="110" t="e">
        <f t="shared" si="1"/>
        <v>#N/A</v>
      </c>
      <c r="I22" s="114"/>
      <c r="J22" s="115"/>
      <c r="K22" s="105">
        <v>11</v>
      </c>
    </row>
    <row r="23" spans="2:11" s="105" customFormat="1" ht="24" customHeight="1">
      <c r="B23" s="105" t="s">
        <v>81</v>
      </c>
      <c r="C23" s="106">
        <f t="shared" si="0"/>
        <v>8</v>
      </c>
      <c r="D23" s="107" t="str">
        <f>VLOOKUP(B23,QuyetToanKLA!A:S,4,0)</f>
        <v>Cáp nhôm lõi thép bọc 24KV AC/XLPE50 mm2</v>
      </c>
      <c r="E23" s="108" t="str">
        <f>VLOOKUP(B23,QuyetToanKLA!A:S,5,0)</f>
        <v>mét</v>
      </c>
      <c r="F23" s="109" t="e">
        <f>VLOOKUP(B23,QuyetToanKLA!A:S,13,0)</f>
        <v>#N/A</v>
      </c>
      <c r="G23" s="110" t="e">
        <f>VLOOKUP(B23,QuyetToanKLA!A:S,16,0)</f>
        <v>#N/A</v>
      </c>
      <c r="H23" s="110" t="e">
        <f t="shared" si="1"/>
        <v>#N/A</v>
      </c>
      <c r="I23" s="111"/>
      <c r="J23" s="112"/>
    </row>
    <row r="24" spans="2:11" s="105" customFormat="1" ht="24" customHeight="1">
      <c r="B24" s="105" t="s">
        <v>82</v>
      </c>
      <c r="C24" s="106">
        <f t="shared" si="0"/>
        <v>9</v>
      </c>
      <c r="D24" s="107" t="str">
        <f>VLOOKUP(B24,QuyetToanKLA!A:S,4,0)</f>
        <v>Đà cản BTCT 1,2m</v>
      </c>
      <c r="E24" s="108" t="str">
        <f>VLOOKUP(B24,QuyetToanKLA!A:S,5,0)</f>
        <v>cái</v>
      </c>
      <c r="F24" s="109" t="e">
        <f>VLOOKUP(B24,QuyetToanKLA!A:S,13,0)</f>
        <v>#N/A</v>
      </c>
      <c r="G24" s="110" t="e">
        <f>VLOOKUP(B24,QuyetToanKLA!A:S,16,0)</f>
        <v>#N/A</v>
      </c>
      <c r="H24" s="110" t="e">
        <f t="shared" si="1"/>
        <v>#N/A</v>
      </c>
      <c r="I24" s="111"/>
      <c r="J24" s="112"/>
    </row>
    <row r="25" spans="2:11" s="105" customFormat="1" ht="24" customHeight="1">
      <c r="B25" s="105" t="s">
        <v>83</v>
      </c>
      <c r="C25" s="106">
        <f t="shared" si="0"/>
        <v>10</v>
      </c>
      <c r="D25" s="107" t="str">
        <f>VLOOKUP(B25,QuyetToanKLA!A:S,4,0)</f>
        <v>Thanh chống đà sắt góc L50x50x5 dài 1,15m</v>
      </c>
      <c r="E25" s="108" t="str">
        <f>VLOOKUP(B25,QuyetToanKLA!A:S,5,0)</f>
        <v>thanh</v>
      </c>
      <c r="F25" s="109" t="e">
        <f>VLOOKUP(B25,QuyetToanKLA!A:S,13,0)</f>
        <v>#N/A</v>
      </c>
      <c r="G25" s="110" t="e">
        <f>VLOOKUP(B25,QuyetToanKLA!A:S,16,0)</f>
        <v>#N/A</v>
      </c>
      <c r="H25" s="110" t="e">
        <f t="shared" si="1"/>
        <v>#N/A</v>
      </c>
      <c r="I25" s="111"/>
      <c r="J25" s="112"/>
    </row>
    <row r="26" spans="2:11" s="105" customFormat="1" ht="24" customHeight="1">
      <c r="B26" s="105" t="s">
        <v>84</v>
      </c>
      <c r="C26" s="106">
        <f t="shared" si="0"/>
        <v>11</v>
      </c>
      <c r="D26" s="107" t="str">
        <f>VLOOKUP(B26,QuyetToanKLA!A:S,4,0)</f>
        <v>Sứ chằng</v>
      </c>
      <c r="E26" s="108" t="str">
        <f>VLOOKUP(B26,QuyetToanKLA!A:S,5,0)</f>
        <v>cái</v>
      </c>
      <c r="F26" s="109" t="e">
        <f>VLOOKUP(B26,QuyetToanKLA!A:S,13,0)</f>
        <v>#N/A</v>
      </c>
      <c r="G26" s="110" t="e">
        <f>VLOOKUP(B26,QuyetToanKLA!A:S,16,0)</f>
        <v>#N/A</v>
      </c>
      <c r="H26" s="110" t="e">
        <f t="shared" si="1"/>
        <v>#N/A</v>
      </c>
      <c r="I26" s="111"/>
      <c r="J26" s="112"/>
    </row>
    <row r="27" spans="2:11" ht="22.5" customHeight="1">
      <c r="C27" s="116"/>
      <c r="D27" s="117" t="s">
        <v>85</v>
      </c>
      <c r="E27" s="118"/>
      <c r="F27" s="119"/>
      <c r="G27" s="119"/>
      <c r="H27" s="120" t="e">
        <f>SUM(H16:H26)</f>
        <v>#N/A</v>
      </c>
      <c r="I27" s="119"/>
      <c r="J27" s="119"/>
    </row>
    <row r="29" spans="2:11" ht="15.75">
      <c r="D29" s="121"/>
    </row>
    <row r="30" spans="2:11" ht="18.75">
      <c r="D30" s="121"/>
      <c r="H30" s="58"/>
      <c r="I30" s="58"/>
      <c r="J30" s="58"/>
    </row>
    <row r="31" spans="2:11" ht="18.75">
      <c r="D31" s="121"/>
      <c r="H31" s="58"/>
      <c r="I31" s="58"/>
      <c r="J31" s="58"/>
    </row>
    <row r="32" spans="2:11" ht="18.75">
      <c r="D32" s="121"/>
      <c r="H32" s="58"/>
      <c r="I32" s="58"/>
      <c r="J32" s="58"/>
    </row>
    <row r="33" spans="8:10" ht="18.75">
      <c r="H33" s="62"/>
      <c r="I33" s="57"/>
      <c r="J33" s="57"/>
    </row>
    <row r="34" spans="8:10" ht="18.75">
      <c r="H34" s="124"/>
      <c r="I34" s="69"/>
      <c r="J34" s="69"/>
    </row>
    <row r="35" spans="8:10" ht="18.75">
      <c r="H35" s="124"/>
      <c r="I35" s="69"/>
      <c r="J35" s="69"/>
    </row>
    <row r="36" spans="8:10" ht="18.75">
      <c r="H36" s="124"/>
      <c r="I36" s="69"/>
      <c r="J36" s="69"/>
    </row>
    <row r="37" spans="8:10" ht="18.75">
      <c r="H37" s="58"/>
      <c r="I37" s="58"/>
      <c r="J37" s="58"/>
    </row>
  </sheetData>
  <mergeCells count="15">
    <mergeCell ref="H31:J31"/>
    <mergeCell ref="H32:J32"/>
    <mergeCell ref="H37:J37"/>
    <mergeCell ref="C9:J9"/>
    <mergeCell ref="C10:J10"/>
    <mergeCell ref="C11:J11"/>
    <mergeCell ref="C12:J12"/>
    <mergeCell ref="C13:J13"/>
    <mergeCell ref="H30:J30"/>
    <mergeCell ref="C1:E1"/>
    <mergeCell ref="F1:J1"/>
    <mergeCell ref="F2:J2"/>
    <mergeCell ref="F4:J4"/>
    <mergeCell ref="C6:J6"/>
    <mergeCell ref="C7:J7"/>
  </mergeCells>
  <printOptions horizontalCentered="1"/>
  <pageMargins left="0.47244094488188998" right="0.47244094488188998" top="0.43307086614173201" bottom="0.55118110236220497" header="0.31496062992126" footer="0.21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00FF"/>
  </sheetPr>
  <dimension ref="A1:N73"/>
  <sheetViews>
    <sheetView topLeftCell="C12" workbookViewId="0">
      <selection activeCell="P9" sqref="P9"/>
    </sheetView>
  </sheetViews>
  <sheetFormatPr defaultColWidth="8.88671875" defaultRowHeight="15.75" outlineLevelCol="1"/>
  <cols>
    <col min="1" max="1" width="7.44140625" style="177" customWidth="1" outlineLevel="1"/>
    <col min="2" max="2" width="27" style="177" customWidth="1" outlineLevel="1"/>
    <col min="3" max="3" width="6" style="177" customWidth="1"/>
    <col min="4" max="4" width="45.44140625" style="177" customWidth="1"/>
    <col min="5" max="5" width="11.44140625" style="178" customWidth="1"/>
    <col min="6" max="6" width="14.44140625" style="177" customWidth="1"/>
    <col min="7" max="7" width="13.6640625" style="179" customWidth="1"/>
    <col min="8" max="8" width="13" style="180" customWidth="1"/>
    <col min="9" max="9" width="11.88671875" style="174" hidden="1" customWidth="1" outlineLevel="1"/>
    <col min="10" max="10" width="14.33203125" style="175" hidden="1" customWidth="1" outlineLevel="1"/>
    <col min="11" max="11" width="33.44140625" style="174" customWidth="1" collapsed="1"/>
    <col min="12" max="12" width="16.109375" style="174" customWidth="1"/>
    <col min="13" max="13" width="16.6640625" style="181" customWidth="1"/>
    <col min="14" max="14" width="17.109375" style="151" customWidth="1"/>
    <col min="15" max="16384" width="8.88671875" style="177"/>
  </cols>
  <sheetData>
    <row r="1" spans="1:14" s="125" customFormat="1" ht="21" customHeight="1">
      <c r="C1" s="126" t="s">
        <v>86</v>
      </c>
      <c r="D1" s="126"/>
      <c r="E1" s="126"/>
      <c r="F1" s="126"/>
      <c r="G1" s="126"/>
      <c r="H1" s="126"/>
      <c r="I1" s="126"/>
      <c r="J1" s="126"/>
      <c r="K1" s="126"/>
      <c r="L1" s="127"/>
      <c r="M1" s="128"/>
    </row>
    <row r="2" spans="1:14" s="125" customFormat="1" ht="21" customHeight="1">
      <c r="C2" s="129" t="str">
        <f>[1]ChiTietDuToan!F2</f>
        <v>Công trình: Nâng cấp đường dây trung thế từ recloser Xuân Bắc đến LBS khí Chế Biến tuyến 480 Xuân Bắc</v>
      </c>
      <c r="D2" s="129"/>
      <c r="E2" s="129"/>
      <c r="F2" s="129"/>
      <c r="G2" s="129"/>
      <c r="H2" s="129"/>
      <c r="I2" s="129"/>
      <c r="J2" s="129"/>
      <c r="K2" s="129"/>
      <c r="L2" s="130"/>
      <c r="M2" s="131"/>
      <c r="N2" s="132"/>
    </row>
    <row r="3" spans="1:14" s="125" customFormat="1" ht="21" customHeight="1">
      <c r="C3" s="133" t="str">
        <f>[1]ChiTietDuToan!F3</f>
        <v>Địa điểm: Huyện Xuân Lộc - Tỉnh Đồng Nai</v>
      </c>
      <c r="D3" s="133"/>
      <c r="E3" s="133"/>
      <c r="F3" s="133"/>
      <c r="G3" s="133"/>
      <c r="H3" s="133"/>
      <c r="I3" s="133"/>
      <c r="J3" s="133"/>
      <c r="K3" s="133"/>
      <c r="L3" s="134"/>
      <c r="M3" s="135"/>
      <c r="N3" s="136"/>
    </row>
    <row r="4" spans="1:14" s="137" customFormat="1" ht="16.5" customHeight="1">
      <c r="C4" s="138" t="s">
        <v>67</v>
      </c>
      <c r="D4" s="139" t="s">
        <v>2</v>
      </c>
      <c r="E4" s="140" t="s">
        <v>87</v>
      </c>
      <c r="F4" s="140" t="s">
        <v>88</v>
      </c>
      <c r="G4" s="140"/>
      <c r="H4" s="140"/>
      <c r="I4" s="139" t="s">
        <v>7</v>
      </c>
      <c r="J4" s="141" t="s">
        <v>89</v>
      </c>
      <c r="K4" s="142" t="s">
        <v>90</v>
      </c>
      <c r="L4" s="143"/>
      <c r="M4" s="143"/>
      <c r="N4" s="144" t="s">
        <v>91</v>
      </c>
    </row>
    <row r="5" spans="1:14" s="137" customFormat="1" ht="31.35" customHeight="1">
      <c r="C5" s="138"/>
      <c r="D5" s="139"/>
      <c r="E5" s="140"/>
      <c r="F5" s="145" t="s">
        <v>92</v>
      </c>
      <c r="G5" s="145" t="s">
        <v>93</v>
      </c>
      <c r="H5" s="146" t="s">
        <v>94</v>
      </c>
      <c r="I5" s="139"/>
      <c r="J5" s="141"/>
      <c r="K5" s="142"/>
      <c r="L5" s="143"/>
      <c r="M5" s="143"/>
      <c r="N5" s="144"/>
    </row>
    <row r="6" spans="1:14" s="137" customFormat="1" ht="20.25" customHeight="1">
      <c r="C6" s="147" t="s">
        <v>95</v>
      </c>
      <c r="D6" s="148" t="s">
        <v>96</v>
      </c>
      <c r="E6" s="145"/>
      <c r="F6" s="145"/>
      <c r="G6" s="145"/>
      <c r="H6" s="146"/>
      <c r="I6" s="148"/>
      <c r="J6" s="149">
        <f>SUM(J7:J8)</f>
        <v>-3044.9</v>
      </c>
      <c r="K6" s="150"/>
      <c r="L6" s="143"/>
      <c r="M6" s="144">
        <v>1</v>
      </c>
      <c r="N6" s="151"/>
    </row>
    <row r="7" spans="1:14" s="152" customFormat="1" ht="34.9" hidden="1" customHeight="1">
      <c r="A7" s="152">
        <f t="shared" ref="A7:A8" si="0">VLOOKUP(B7,DonGia,6,0)</f>
        <v>15</v>
      </c>
      <c r="B7" s="152" t="s">
        <v>27</v>
      </c>
      <c r="C7" s="145"/>
      <c r="D7" s="153" t="str">
        <f>VLOOKUP(B7,[1]DonGiaHD!A:H,3,0)</f>
        <v>Cáp nhôm lõi thép AC-120/19 (0,471kg/m)</v>
      </c>
      <c r="E7" s="154" t="str">
        <f t="shared" ref="E7:E8" si="1">VLOOKUP(B7,DonGia,4,0)</f>
        <v>kg</v>
      </c>
      <c r="F7" s="155">
        <f>VLOOKUP(B7,ThiCong,7,0)</f>
        <v>3044.9</v>
      </c>
      <c r="G7" s="156">
        <v>3044.9</v>
      </c>
      <c r="H7" s="156">
        <f>G7-F7</f>
        <v>0</v>
      </c>
      <c r="I7" s="156">
        <f t="shared" ref="I7:J7" si="2">H7-G7</f>
        <v>-3044.9</v>
      </c>
      <c r="J7" s="156">
        <f t="shared" si="2"/>
        <v>-3044.9</v>
      </c>
      <c r="K7" s="157"/>
      <c r="L7" s="158"/>
      <c r="M7" s="158">
        <f>IF(H7&gt;0,1,0)</f>
        <v>0</v>
      </c>
      <c r="N7" s="159"/>
    </row>
    <row r="8" spans="1:14" s="152" customFormat="1" ht="34.9" hidden="1" customHeight="1">
      <c r="A8" s="152">
        <f t="shared" si="0"/>
        <v>15</v>
      </c>
      <c r="B8" s="152" t="s">
        <v>28</v>
      </c>
      <c r="C8" s="160"/>
      <c r="D8" s="153" t="str">
        <f>VLOOKUP(B8,[1]DonGiaHD!A:H,3,0)</f>
        <v>Cáp nhôm lõi thép bọc 24KV AC/XLPE/PVC185 mm2</v>
      </c>
      <c r="E8" s="154" t="str">
        <f t="shared" si="1"/>
        <v>mét</v>
      </c>
      <c r="F8" s="161">
        <f>VLOOKUP(B8,ThiCong,7,0)</f>
        <v>19394</v>
      </c>
      <c r="G8">
        <v>19394</v>
      </c>
      <c r="H8" s="156">
        <f>G8-F8</f>
        <v>0</v>
      </c>
      <c r="I8" s="162">
        <f t="shared" ref="I8" si="3">VLOOKUP(B8,HopDong,16,0)</f>
        <v>100610</v>
      </c>
      <c r="J8" s="163">
        <f>IF(I8&gt;0,I8*H8,"")</f>
        <v>0</v>
      </c>
      <c r="K8" s="164"/>
      <c r="L8" s="158"/>
      <c r="M8" s="158">
        <f t="shared" ref="M8:M55" si="4">IF(H8&gt;0,1,0)</f>
        <v>0</v>
      </c>
      <c r="N8" s="159"/>
    </row>
    <row r="9" spans="1:14" s="137" customFormat="1" ht="20.25" customHeight="1">
      <c r="A9" s="152"/>
      <c r="C9" s="147" t="s">
        <v>97</v>
      </c>
      <c r="D9" s="148" t="s">
        <v>98</v>
      </c>
      <c r="E9" s="145"/>
      <c r="F9" s="145"/>
      <c r="G9" s="145"/>
      <c r="H9" s="146"/>
      <c r="I9" s="148"/>
      <c r="J9" s="165">
        <f>SUM(J11:J32)</f>
        <v>1383000</v>
      </c>
      <c r="K9" s="150"/>
      <c r="L9" s="143"/>
      <c r="M9" s="158">
        <v>1</v>
      </c>
      <c r="N9" s="151"/>
    </row>
    <row r="10" spans="1:14" s="152" customFormat="1" ht="20.25" customHeight="1">
      <c r="B10" s="152" t="str">
        <f>[1]ChiTietDuToan!C151</f>
        <v>Nth-T</v>
      </c>
      <c r="C10" s="154" t="s">
        <v>99</v>
      </c>
      <c r="D10" s="166" t="str">
        <f>[1]ChiTietDuToan!G151</f>
        <v>Bộ khóa néo dây trung hòa vào trụ: Nth-T</v>
      </c>
      <c r="E10" s="167" t="str">
        <f>[1]ChiTietDuToan!H151</f>
        <v>bộ</v>
      </c>
      <c r="F10" s="167">
        <f>[1]ChiTietDuToan!I151</f>
        <v>29</v>
      </c>
      <c r="G10" s="168">
        <f>[1]ChiTietDuToan!J151</f>
        <v>34</v>
      </c>
      <c r="H10" s="167">
        <f>[1]ChiTietDuToan!K151</f>
        <v>5</v>
      </c>
      <c r="I10" s="162">
        <f t="shared" ref="I10:I17" si="5">VLOOKUP(B10,HopDong,16,0)</f>
        <v>0</v>
      </c>
      <c r="J10" s="163" t="str">
        <f t="shared" ref="J10:J18" si="6">IF(I10&gt;0,I10*H10,"")</f>
        <v/>
      </c>
      <c r="K10" s="169"/>
      <c r="L10" s="158" t="str">
        <f>[1]ChiTietDuToan!P7</f>
        <v>x</v>
      </c>
      <c r="M10" s="158">
        <f t="shared" si="4"/>
        <v>1</v>
      </c>
      <c r="N10" s="159"/>
    </row>
    <row r="11" spans="1:14" s="152" customFormat="1" ht="20.25" customHeight="1">
      <c r="B11" s="152" t="str">
        <f>[1]ChiTietDuToan!C152</f>
        <v>KN120</v>
      </c>
      <c r="C11" s="160">
        <v>1</v>
      </c>
      <c r="D11" s="153" t="str">
        <f>VLOOKUP(B11,[1]DonGiaHD!A:H,3,0)</f>
        <v>Khóa néo dây cỡ dây 120 (5U)</v>
      </c>
      <c r="E11" s="170" t="str">
        <f>VLOOKUP(B11,[1]DonGiaHD!A:H,6,0)</f>
        <v>cái</v>
      </c>
      <c r="F11" s="170">
        <f>VLOOKUP(B11,[1]DonGiaHD!A:H,5,0)</f>
        <v>29</v>
      </c>
      <c r="G11" s="170">
        <f>[1]ChiTietDuToan!J152</f>
        <v>34</v>
      </c>
      <c r="H11" s="170">
        <f>G11-F11</f>
        <v>5</v>
      </c>
      <c r="I11" s="162">
        <f t="shared" si="5"/>
        <v>152700</v>
      </c>
      <c r="J11" s="163">
        <f t="shared" si="6"/>
        <v>763500</v>
      </c>
      <c r="K11" s="169">
        <f t="shared" ref="K11:K17" si="7">VLOOKUP(B11,ThiCong,11,0)</f>
        <v>0</v>
      </c>
      <c r="L11" s="158" t="str">
        <f>[1]ChiTietDuToan!P8</f>
        <v>B</v>
      </c>
      <c r="M11" s="158">
        <f t="shared" si="4"/>
        <v>1</v>
      </c>
      <c r="N11" s="159"/>
    </row>
    <row r="12" spans="1:14" s="152" customFormat="1" ht="20.25" customHeight="1">
      <c r="B12" s="152" t="str">
        <f>[1]ChiTietDuToan!C153</f>
        <v>BM16300</v>
      </c>
      <c r="C12" s="160">
        <v>2</v>
      </c>
      <c r="D12" s="153" t="str">
        <f>VLOOKUP(B12,[1]DonGiaHD!A:H,3,0)</f>
        <v>Boulon mắt 16x300+ 1 long đền vuông D18-50x50x3/Zn</v>
      </c>
      <c r="E12" s="170" t="str">
        <f>VLOOKUP(B12,[1]DonGiaHD!A:H,6,0)</f>
        <v>bộ</v>
      </c>
      <c r="F12" s="170">
        <v>29</v>
      </c>
      <c r="G12" s="170">
        <f>[1]ChiTietDuToan!J153</f>
        <v>34</v>
      </c>
      <c r="H12" s="170">
        <f t="shared" ref="H12" si="8">G12-F12</f>
        <v>5</v>
      </c>
      <c r="I12" s="162">
        <f t="shared" si="5"/>
        <v>45500</v>
      </c>
      <c r="J12" s="163">
        <f t="shared" si="6"/>
        <v>227500</v>
      </c>
      <c r="K12" s="169">
        <f t="shared" si="7"/>
        <v>0</v>
      </c>
      <c r="L12" s="158" t="str">
        <f>[1]ChiTietDuToan!P9</f>
        <v>B</v>
      </c>
      <c r="M12" s="158">
        <f t="shared" si="4"/>
        <v>1</v>
      </c>
      <c r="N12" s="159"/>
    </row>
    <row r="13" spans="1:14" s="152" customFormat="1" ht="18.75" customHeight="1">
      <c r="C13" s="160" t="s">
        <v>100</v>
      </c>
      <c r="D13" s="171" t="str">
        <f>[1]ChiTietDuToan!G192</f>
        <v>Phần tháo thu hồi và sử dụng lại</v>
      </c>
      <c r="E13" s="170"/>
      <c r="F13" s="170"/>
      <c r="G13" s="170"/>
      <c r="H13" s="170"/>
      <c r="I13" s="162"/>
      <c r="J13" s="163"/>
      <c r="K13" s="169"/>
      <c r="L13" s="158"/>
      <c r="M13" s="158">
        <v>1</v>
      </c>
      <c r="N13" s="159"/>
    </row>
    <row r="14" spans="1:14" s="152" customFormat="1" ht="18" customHeight="1">
      <c r="B14" s="172" t="s">
        <v>101</v>
      </c>
      <c r="C14" s="160">
        <v>1</v>
      </c>
      <c r="D14" s="153" t="str">
        <f>VLOOKUP(B14,[1]DonGiaHD!A:H,3,0)</f>
        <v>Tháo sứ đứng + ty</v>
      </c>
      <c r="E14" s="170" t="str">
        <f>VLOOKUP(B14,[1]DonGiaHD!A:H,6,0)</f>
        <v>sứ</v>
      </c>
      <c r="F14" s="170">
        <f>VLOOKUP(B14,[1]DonGiaHD!A:H,5,0)</f>
        <v>190</v>
      </c>
      <c r="G14" s="173">
        <f>[1]ChiTietDuToan!J193</f>
        <v>193</v>
      </c>
      <c r="H14" s="170">
        <f>IF(G14&gt;F14,G14-F14,0)</f>
        <v>3</v>
      </c>
      <c r="I14" s="162">
        <f t="shared" si="5"/>
        <v>78400</v>
      </c>
      <c r="J14" s="163">
        <f t="shared" si="6"/>
        <v>235200</v>
      </c>
      <c r="K14" s="169">
        <f t="shared" si="7"/>
        <v>0</v>
      </c>
      <c r="L14" s="158" t="str">
        <f>[1]ChiTietDuToan!$P$56</f>
        <v>x</v>
      </c>
      <c r="M14" s="158">
        <f t="shared" si="4"/>
        <v>1</v>
      </c>
      <c r="N14" s="159"/>
    </row>
    <row r="15" spans="1:14" s="152" customFormat="1" ht="18" customHeight="1">
      <c r="B15" s="172" t="s">
        <v>102</v>
      </c>
      <c r="C15" s="160">
        <f>IF(H15&gt;0,(C14+1),C14)</f>
        <v>2</v>
      </c>
      <c r="D15" s="153" t="str">
        <f>VLOOKUP(B15,[1]DonGiaHD!A:H,3,0)</f>
        <v>Tháo sứ đứng + chân sứ đỉnh</v>
      </c>
      <c r="E15" s="170" t="str">
        <f>VLOOKUP(B15,[1]DonGiaHD!A:H,6,0)</f>
        <v>sứ</v>
      </c>
      <c r="F15" s="170">
        <f>VLOOKUP(B15,[1]DonGiaHD!A:H,5,0)</f>
        <v>93</v>
      </c>
      <c r="G15" s="173">
        <f>[1]ChiTietDuToan!J194</f>
        <v>95</v>
      </c>
      <c r="H15" s="170">
        <f t="shared" ref="H15:H39" si="9">IF(G15&gt;F15,G15-F15,0)</f>
        <v>2</v>
      </c>
      <c r="I15" s="162">
        <f t="shared" si="5"/>
        <v>78400</v>
      </c>
      <c r="J15" s="163">
        <f t="shared" si="6"/>
        <v>156800</v>
      </c>
      <c r="K15" s="169">
        <f t="shared" si="7"/>
        <v>0</v>
      </c>
      <c r="L15" s="158" t="str">
        <f>[1]ChiTietDuToan!$P$58</f>
        <v>B</v>
      </c>
      <c r="M15" s="158">
        <f t="shared" si="4"/>
        <v>1</v>
      </c>
      <c r="N15" s="159"/>
    </row>
    <row r="16" spans="1:14" s="152" customFormat="1" ht="29.45" hidden="1" customHeight="1">
      <c r="B16" s="172" t="s">
        <v>103</v>
      </c>
      <c r="C16" s="160">
        <f t="shared" ref="C16:C55" si="10">IF(H16&gt;0,(C15+1),C15)</f>
        <v>2</v>
      </c>
      <c r="D16" s="153" t="str">
        <f>VLOOKUP(B16,[1]DonGiaHD!A:H,3,0)</f>
        <v>Tháo Rack 1 + sứ ống chỉ</v>
      </c>
      <c r="E16" s="170" t="str">
        <f>VLOOKUP(B16,[1]DonGiaHD!A:H,6,0)</f>
        <v>bộ</v>
      </c>
      <c r="F16" s="170">
        <f>VLOOKUP(B16,[1]DonGiaHD!A:H,5,0)</f>
        <v>87</v>
      </c>
      <c r="G16" s="173">
        <f>[1]ChiTietDuToan!J195</f>
        <v>86</v>
      </c>
      <c r="H16" s="170">
        <f t="shared" si="9"/>
        <v>0</v>
      </c>
      <c r="I16" s="162">
        <f t="shared" si="5"/>
        <v>20800</v>
      </c>
      <c r="J16" s="163">
        <f t="shared" si="6"/>
        <v>0</v>
      </c>
      <c r="K16" s="169">
        <f t="shared" si="7"/>
        <v>0</v>
      </c>
      <c r="L16" s="158" t="str">
        <f>[1]ChiTietDuToan!$P$85</f>
        <v>x</v>
      </c>
      <c r="M16" s="158">
        <f t="shared" si="4"/>
        <v>0</v>
      </c>
      <c r="N16" s="159"/>
    </row>
    <row r="17" spans="2:14" s="152" customFormat="1" ht="29.45" hidden="1" customHeight="1">
      <c r="B17" s="172" t="s">
        <v>104</v>
      </c>
      <c r="C17" s="160">
        <f t="shared" si="10"/>
        <v>2</v>
      </c>
      <c r="D17" s="153" t="str">
        <f>VLOOKUP(B17,[1]DonGiaHD!A:H,3,0)</f>
        <v>Tháo sứ treo thủy tinh (2 bát)</v>
      </c>
      <c r="E17" s="170" t="str">
        <f>VLOOKUP(B17,[1]DonGiaHD!A:H,6,0)</f>
        <v>bộ</v>
      </c>
      <c r="F17" s="170">
        <f>VLOOKUP(B17,[1]DonGiaHD!A:H,5,0)</f>
        <v>30</v>
      </c>
      <c r="G17" s="173">
        <f>[1]ChiTietDuToan!J196</f>
        <v>30</v>
      </c>
      <c r="H17" s="170">
        <f t="shared" si="9"/>
        <v>0</v>
      </c>
      <c r="I17" s="162">
        <f t="shared" si="5"/>
        <v>71200</v>
      </c>
      <c r="J17" s="163">
        <f t="shared" si="6"/>
        <v>0</v>
      </c>
      <c r="K17" s="169">
        <f t="shared" si="7"/>
        <v>0</v>
      </c>
      <c r="L17" s="158" t="str">
        <f>[1]ChiTietDuToan!P88</f>
        <v>B</v>
      </c>
      <c r="M17" s="158">
        <f t="shared" si="4"/>
        <v>0</v>
      </c>
      <c r="N17" s="159"/>
    </row>
    <row r="18" spans="2:14" s="152" customFormat="1" ht="29.45" hidden="1" customHeight="1">
      <c r="B18" s="172" t="s">
        <v>105</v>
      </c>
      <c r="C18" s="160">
        <f t="shared" si="10"/>
        <v>2</v>
      </c>
      <c r="D18" s="153" t="str">
        <f>VLOOKUP(B18,[1]DonGiaHD!A:H,3,0)</f>
        <v>Tháo chuỗi sứ treo Polymer</v>
      </c>
      <c r="E18" s="170" t="str">
        <f>VLOOKUP(B18,[1]DonGiaHD!A:H,6,0)</f>
        <v>bộ</v>
      </c>
      <c r="F18" s="170">
        <f>VLOOKUP(B18,[1]DonGiaHD!A:H,5,0)</f>
        <v>6</v>
      </c>
      <c r="G18" s="173">
        <f>[1]ChiTietDuToan!J197</f>
        <v>6</v>
      </c>
      <c r="H18" s="170">
        <f t="shared" si="9"/>
        <v>0</v>
      </c>
      <c r="I18" s="162">
        <f t="shared" ref="I18" si="11">VLOOKUP(B18,HopDong,16,0)</f>
        <v>94500</v>
      </c>
      <c r="J18" s="163">
        <f t="shared" si="6"/>
        <v>0</v>
      </c>
      <c r="K18" s="169" t="str">
        <f t="shared" ref="K18" si="12">VLOOKUP(B18,ThiCong,11,0)</f>
        <v>Lắp lại</v>
      </c>
      <c r="L18" s="158"/>
      <c r="M18" s="158">
        <f t="shared" si="4"/>
        <v>0</v>
      </c>
      <c r="N18" s="159"/>
    </row>
    <row r="19" spans="2:14" s="152" customFormat="1" ht="29.45" hidden="1" customHeight="1">
      <c r="B19" s="172" t="s">
        <v>106</v>
      </c>
      <c r="C19" s="160">
        <f>IF(H19&gt;0,(C17+1),C17)</f>
        <v>2</v>
      </c>
      <c r="D19" s="153" t="str">
        <f>VLOOKUP(B19,[1]DonGiaHD!A:H,3,0)</f>
        <v>Tháo Rack 4 + sứ ống chỉ</v>
      </c>
      <c r="E19" s="170" t="str">
        <f>VLOOKUP(B19,[1]DonGiaHD!A:H,6,0)</f>
        <v>bộ</v>
      </c>
      <c r="F19" s="170">
        <f>VLOOKUP(B19,[1]DonGiaHD!A:H,5,0)</f>
        <v>9</v>
      </c>
      <c r="G19" s="173">
        <f>[1]ChiTietDuToan!J198</f>
        <v>9</v>
      </c>
      <c r="H19" s="170">
        <f t="shared" si="9"/>
        <v>0</v>
      </c>
      <c r="I19" s="162"/>
      <c r="J19" s="163"/>
      <c r="K19" s="169"/>
      <c r="L19" s="158" t="str">
        <f>[1]ChiTietDuToan!P89</f>
        <v>B</v>
      </c>
      <c r="M19" s="158">
        <f t="shared" si="4"/>
        <v>0</v>
      </c>
      <c r="N19" s="159"/>
    </row>
    <row r="20" spans="2:14" s="152" customFormat="1" ht="29.45" hidden="1" customHeight="1">
      <c r="B20" s="172" t="s">
        <v>107</v>
      </c>
      <c r="C20" s="160">
        <f t="shared" si="10"/>
        <v>2</v>
      </c>
      <c r="D20" s="153" t="str">
        <f>VLOOKUP(B20,[1]DonGiaHD!A:H,3,0)</f>
        <v>Tháo Rack 3 + sứ ống chỉ</v>
      </c>
      <c r="E20" s="170" t="str">
        <f>VLOOKUP(B20,[1]DonGiaHD!A:H,6,0)</f>
        <v>bộ</v>
      </c>
      <c r="F20" s="170">
        <f>VLOOKUP(B20,[1]DonGiaHD!A:H,5,0)</f>
        <v>36</v>
      </c>
      <c r="G20" s="173">
        <f>[1]ChiTietDuToan!J199</f>
        <v>34</v>
      </c>
      <c r="H20" s="170">
        <f t="shared" si="9"/>
        <v>0</v>
      </c>
      <c r="I20" s="162"/>
      <c r="J20" s="163"/>
      <c r="K20" s="169"/>
      <c r="L20" s="158" t="str">
        <f>[1]ChiTietDuToan!P90</f>
        <v>B</v>
      </c>
      <c r="M20" s="158">
        <f t="shared" si="4"/>
        <v>0</v>
      </c>
      <c r="N20" s="159"/>
    </row>
    <row r="21" spans="2:14" s="152" customFormat="1" ht="29.45" hidden="1" customHeight="1">
      <c r="B21" s="172" t="s">
        <v>108</v>
      </c>
      <c r="C21" s="160">
        <f t="shared" si="10"/>
        <v>2</v>
      </c>
      <c r="D21" s="153" t="str">
        <f>VLOOKUP(B21,[1]DonGiaHD!A:H,3,0)</f>
        <v>Thaó hộp Domino</v>
      </c>
      <c r="E21" s="170" t="str">
        <f>VLOOKUP(B21,[1]DonGiaHD!A:H,6,0)</f>
        <v>cái</v>
      </c>
      <c r="F21" s="170">
        <f>VLOOKUP(B21,[1]DonGiaHD!A:H,5,0)</f>
        <v>81</v>
      </c>
      <c r="G21" s="173">
        <f>[1]ChiTietDuToan!J200</f>
        <v>76</v>
      </c>
      <c r="H21" s="170">
        <f t="shared" si="9"/>
        <v>0</v>
      </c>
      <c r="I21" s="162"/>
      <c r="J21" s="163"/>
      <c r="K21" s="169"/>
      <c r="L21" s="158"/>
      <c r="M21" s="158">
        <f t="shared" si="4"/>
        <v>0</v>
      </c>
      <c r="N21" s="159"/>
    </row>
    <row r="22" spans="2:14" s="152" customFormat="1" ht="29.45" hidden="1" customHeight="1">
      <c r="B22" s="172" t="s">
        <v>109</v>
      </c>
      <c r="C22" s="160">
        <f t="shared" si="10"/>
        <v>2</v>
      </c>
      <c r="D22" s="153" t="str">
        <f>VLOOKUP(B22,[1]DonGiaHD!A:H,3,0)</f>
        <v>Tháo hạ dây AC95</v>
      </c>
      <c r="E22" s="170" t="str">
        <f>VLOOKUP(B22,[1]DonGiaHD!A:H,6,0)</f>
        <v>km</v>
      </c>
      <c r="F22" s="170">
        <f>VLOOKUP(B22,[1]DonGiaHD!A:H,5,0)</f>
        <v>19.010000000000002</v>
      </c>
      <c r="G22" s="173">
        <f>[1]ChiTietDuToan!J201</f>
        <v>0</v>
      </c>
      <c r="H22" s="170">
        <f t="shared" si="9"/>
        <v>0</v>
      </c>
      <c r="I22" s="162"/>
      <c r="J22" s="163"/>
      <c r="K22" s="169"/>
      <c r="L22" s="158"/>
      <c r="M22" s="158">
        <f t="shared" si="4"/>
        <v>0</v>
      </c>
      <c r="N22" s="159"/>
    </row>
    <row r="23" spans="2:14" s="152" customFormat="1" ht="19.5" customHeight="1">
      <c r="B23" s="172" t="s">
        <v>110</v>
      </c>
      <c r="C23" s="160">
        <f t="shared" si="10"/>
        <v>3</v>
      </c>
      <c r="D23" s="153" t="str">
        <f>VLOOKUP(B23,[1]DonGiaHD!A:H,3,0)</f>
        <v>Tháo hạ dây AC70</v>
      </c>
      <c r="E23" s="170" t="str">
        <f>VLOOKUP(B23,[1]DonGiaHD!A:H,6,0)</f>
        <v>km</v>
      </c>
      <c r="F23" s="170">
        <f>VLOOKUP(B23,[1]DonGiaHD!A:H,5,0)</f>
        <v>3.15</v>
      </c>
      <c r="G23" s="173">
        <f>[1]ChiTietDuToan!J202</f>
        <v>19.393999999999998</v>
      </c>
      <c r="H23" s="170">
        <f t="shared" si="9"/>
        <v>16.244</v>
      </c>
      <c r="I23" s="162"/>
      <c r="J23" s="163"/>
      <c r="K23" s="169"/>
      <c r="L23" s="158"/>
      <c r="M23" s="158">
        <f t="shared" si="4"/>
        <v>1</v>
      </c>
      <c r="N23" s="159"/>
    </row>
    <row r="24" spans="2:14" s="152" customFormat="1" ht="18" customHeight="1">
      <c r="B24" s="172" t="s">
        <v>111</v>
      </c>
      <c r="C24" s="160">
        <f t="shared" si="10"/>
        <v>4</v>
      </c>
      <c r="D24" s="153" t="str">
        <f>VLOOKUP(B24,[1]DonGiaHD!A:H,3,0)</f>
        <v>Tháo hạ dây AC50</v>
      </c>
      <c r="E24" s="170" t="str">
        <f>VLOOKUP(B24,[1]DonGiaHD!A:H,6,0)</f>
        <v>km</v>
      </c>
      <c r="F24" s="170">
        <f>VLOOKUP(B24,[1]DonGiaHD!A:H,5,0)</f>
        <v>0.159</v>
      </c>
      <c r="G24" s="173">
        <f>[1]ChiTietDuToan!J203</f>
        <v>4.9939999999999998</v>
      </c>
      <c r="H24" s="170">
        <f t="shared" si="9"/>
        <v>4.835</v>
      </c>
      <c r="I24" s="162"/>
      <c r="J24" s="163"/>
      <c r="K24" s="169"/>
      <c r="L24" s="158"/>
      <c r="M24" s="158">
        <f t="shared" si="4"/>
        <v>1</v>
      </c>
      <c r="N24" s="159"/>
    </row>
    <row r="25" spans="2:14" s="152" customFormat="1" ht="29.45" hidden="1" customHeight="1">
      <c r="B25" s="172" t="s">
        <v>112</v>
      </c>
      <c r="C25" s="160">
        <f t="shared" si="10"/>
        <v>4</v>
      </c>
      <c r="D25" s="153" t="str">
        <f>VLOOKUP(B25,[1]DonGiaHD!A:H,3,0)</f>
        <v>Tháo dây Branchment</v>
      </c>
      <c r="E25" s="170" t="str">
        <f>VLOOKUP(B25,[1]DonGiaHD!A:H,6,0)</f>
        <v>sợi</v>
      </c>
      <c r="F25" s="170">
        <f>VLOOKUP(B25,[1]DonGiaHD!A:H,5,0)</f>
        <v>347</v>
      </c>
      <c r="G25" s="173">
        <f>[1]ChiTietDuToan!J204</f>
        <v>300</v>
      </c>
      <c r="H25" s="170">
        <f t="shared" si="9"/>
        <v>0</v>
      </c>
      <c r="I25" s="162"/>
      <c r="J25" s="163"/>
      <c r="K25" s="169"/>
      <c r="L25" s="158"/>
      <c r="M25" s="158">
        <f t="shared" si="4"/>
        <v>0</v>
      </c>
      <c r="N25" s="159"/>
    </row>
    <row r="26" spans="2:14" s="152" customFormat="1" ht="29.45" hidden="1" customHeight="1">
      <c r="B26" s="172" t="s">
        <v>113</v>
      </c>
      <c r="C26" s="160">
        <f t="shared" si="10"/>
        <v>4</v>
      </c>
      <c r="D26" s="153" t="str">
        <f>VLOOKUP(B26,[1]DonGiaHD!A:H,3,0)</f>
        <v>Tháo bộ xà compoxit 0,8m</v>
      </c>
      <c r="E26" s="170" t="str">
        <f>VLOOKUP(B26,[1]DonGiaHD!A:H,6,0)</f>
        <v>bộ</v>
      </c>
      <c r="F26" s="170">
        <f>VLOOKUP(B26,[1]DonGiaHD!A:H,5,0)</f>
        <v>10</v>
      </c>
      <c r="G26" s="173">
        <f>[1]ChiTietDuToan!J205</f>
        <v>10</v>
      </c>
      <c r="H26" s="170">
        <f t="shared" si="9"/>
        <v>0</v>
      </c>
      <c r="I26" s="162"/>
      <c r="J26" s="163"/>
      <c r="K26" s="169"/>
      <c r="L26" s="158"/>
      <c r="M26" s="158">
        <f t="shared" si="4"/>
        <v>0</v>
      </c>
      <c r="N26" s="159"/>
    </row>
    <row r="27" spans="2:14" s="152" customFormat="1" ht="29.45" hidden="1" customHeight="1">
      <c r="B27" s="172" t="s">
        <v>114</v>
      </c>
      <c r="C27" s="160">
        <f t="shared" si="10"/>
        <v>4</v>
      </c>
      <c r="D27" s="153" t="str">
        <f>VLOOKUP(B27,[1]DonGiaHD!A:H,3,0)</f>
        <v>Tháo xà đỡ X-16Đ</v>
      </c>
      <c r="E27" s="170" t="str">
        <f>VLOOKUP(B27,[1]DonGiaHD!A:H,6,0)</f>
        <v>bộ</v>
      </c>
      <c r="F27" s="170">
        <f>VLOOKUP(B27,[1]DonGiaHD!A:H,5,0)</f>
        <v>77</v>
      </c>
      <c r="G27" s="173">
        <f>[1]ChiTietDuToan!J206</f>
        <v>74</v>
      </c>
      <c r="H27" s="170">
        <f t="shared" si="9"/>
        <v>0</v>
      </c>
      <c r="I27" s="162"/>
      <c r="J27" s="163"/>
      <c r="K27" s="169"/>
      <c r="L27" s="158"/>
      <c r="M27" s="158">
        <f t="shared" si="4"/>
        <v>0</v>
      </c>
      <c r="N27" s="159"/>
    </row>
    <row r="28" spans="2:14" s="152" customFormat="1" ht="18.75" customHeight="1">
      <c r="B28" s="172" t="s">
        <v>115</v>
      </c>
      <c r="C28" s="160">
        <f t="shared" si="10"/>
        <v>5</v>
      </c>
      <c r="D28" s="153" t="str">
        <f>VLOOKUP(B28,[1]DonGiaHD!A:H,3,0)</f>
        <v>Tháo xà kép X-16K</v>
      </c>
      <c r="E28" s="170" t="str">
        <f>VLOOKUP(B28,[1]DonGiaHD!A:H,6,0)</f>
        <v>bộ</v>
      </c>
      <c r="F28" s="170">
        <f>VLOOKUP(B28,[1]DonGiaHD!A:H,5,0)</f>
        <v>8</v>
      </c>
      <c r="G28" s="173">
        <f>[1]ChiTietDuToan!J207</f>
        <v>9</v>
      </c>
      <c r="H28" s="170">
        <f t="shared" si="9"/>
        <v>1</v>
      </c>
      <c r="I28" s="162"/>
      <c r="J28" s="163"/>
      <c r="K28" s="169"/>
      <c r="L28" s="158"/>
      <c r="M28" s="158">
        <f t="shared" si="4"/>
        <v>1</v>
      </c>
      <c r="N28" s="159"/>
    </row>
    <row r="29" spans="2:14" s="152" customFormat="1" ht="17.25" customHeight="1">
      <c r="B29" s="172" t="s">
        <v>116</v>
      </c>
      <c r="C29" s="160">
        <f t="shared" si="10"/>
        <v>6</v>
      </c>
      <c r="D29" s="153" t="str">
        <f>VLOOKUP(B29,[1]DonGiaHD!A:H,3,0)</f>
        <v>Tháo xà X-2,2K</v>
      </c>
      <c r="E29" s="170" t="str">
        <f>VLOOKUP(B29,[1]DonGiaHD!A:H,6,0)</f>
        <v>bộ</v>
      </c>
      <c r="F29" s="170">
        <f>VLOOKUP(B29,[1]DonGiaHD!A:H,5,0)</f>
        <v>6</v>
      </c>
      <c r="G29" s="173">
        <f>[1]ChiTietDuToan!J208</f>
        <v>7</v>
      </c>
      <c r="H29" s="170">
        <f t="shared" si="9"/>
        <v>1</v>
      </c>
      <c r="I29" s="162"/>
      <c r="J29" s="163"/>
      <c r="K29" s="169"/>
      <c r="L29" s="158"/>
      <c r="M29" s="158">
        <f t="shared" si="4"/>
        <v>1</v>
      </c>
      <c r="N29" s="159"/>
    </row>
    <row r="30" spans="2:14" s="152" customFormat="1" ht="29.45" hidden="1" customHeight="1">
      <c r="B30" s="172" t="s">
        <v>117</v>
      </c>
      <c r="C30" s="160">
        <f t="shared" si="10"/>
        <v>6</v>
      </c>
      <c r="D30" s="153" t="str">
        <f>VLOOKUP(B30,[1]DonGiaHD!A:H,3,0)</f>
        <v>Tháo bộ chằng xuống</v>
      </c>
      <c r="E30" s="170" t="str">
        <f>VLOOKUP(B30,[1]DonGiaHD!A:H,6,0)</f>
        <v>bộ</v>
      </c>
      <c r="F30" s="170">
        <f>VLOOKUP(B30,[1]DonGiaHD!A:H,5,0)</f>
        <v>9</v>
      </c>
      <c r="G30" s="173">
        <f>[1]ChiTietDuToan!J209</f>
        <v>9</v>
      </c>
      <c r="H30" s="170">
        <f t="shared" si="9"/>
        <v>0</v>
      </c>
      <c r="I30" s="162"/>
      <c r="J30" s="163"/>
      <c r="K30" s="169"/>
      <c r="L30" s="158"/>
      <c r="M30" s="158">
        <f t="shared" si="4"/>
        <v>0</v>
      </c>
      <c r="N30" s="159"/>
    </row>
    <row r="31" spans="2:14" s="152" customFormat="1" ht="29.45" hidden="1" customHeight="1">
      <c r="B31" s="172" t="s">
        <v>118</v>
      </c>
      <c r="C31" s="160">
        <f t="shared" si="10"/>
        <v>6</v>
      </c>
      <c r="D31" s="153" t="str">
        <f>VLOOKUP(B31,[1]DonGiaHD!A:H,3,0)</f>
        <v>Tháo bộ chằng lệch</v>
      </c>
      <c r="E31" s="170" t="str">
        <f>VLOOKUP(B31,[1]DonGiaHD!A:H,6,0)</f>
        <v>bộ</v>
      </c>
      <c r="F31" s="170">
        <f>VLOOKUP(B31,[1]DonGiaHD!A:H,5,0)</f>
        <v>3</v>
      </c>
      <c r="G31" s="173">
        <f>[1]ChiTietDuToan!J210</f>
        <v>3</v>
      </c>
      <c r="H31" s="170">
        <f t="shared" si="9"/>
        <v>0</v>
      </c>
      <c r="I31" s="162"/>
      <c r="J31" s="163"/>
      <c r="K31" s="169"/>
      <c r="L31" s="158"/>
      <c r="M31" s="158">
        <f t="shared" si="4"/>
        <v>0</v>
      </c>
      <c r="N31" s="159"/>
    </row>
    <row r="32" spans="2:14" s="152" customFormat="1" ht="29.45" hidden="1" customHeight="1">
      <c r="B32" s="172" t="s">
        <v>119</v>
      </c>
      <c r="C32" s="160">
        <f t="shared" si="10"/>
        <v>6</v>
      </c>
      <c r="D32" s="153" t="str">
        <f>VLOOKUP(B32,[1]DonGiaHD!A:H,3,0)</f>
        <v>Nhổ trụ  BTLT 12m</v>
      </c>
      <c r="E32" s="170" t="str">
        <f>VLOOKUP(B32,[1]DonGiaHD!A:H,6,0)</f>
        <v>trụ</v>
      </c>
      <c r="F32" s="170">
        <f>VLOOKUP(B32,[1]DonGiaHD!A:H,5,0)</f>
        <v>20</v>
      </c>
      <c r="G32" s="173">
        <f>[1]ChiTietDuToan!J211</f>
        <v>20</v>
      </c>
      <c r="H32" s="170">
        <f t="shared" si="9"/>
        <v>0</v>
      </c>
      <c r="I32" s="162"/>
      <c r="J32" s="163"/>
      <c r="K32" s="169"/>
      <c r="L32" s="158"/>
      <c r="M32" s="158">
        <f t="shared" si="4"/>
        <v>0</v>
      </c>
      <c r="N32" s="159"/>
    </row>
    <row r="33" spans="2:13" ht="16.5" hidden="1">
      <c r="B33" s="172" t="s">
        <v>120</v>
      </c>
      <c r="C33" s="160">
        <f t="shared" si="10"/>
        <v>6</v>
      </c>
      <c r="D33" s="153" t="str">
        <f>VLOOKUP(B33,[1]DonGiaHD!A:H,3,0)</f>
        <v>Nhổ trụ BTLT 8,4m</v>
      </c>
      <c r="E33" s="170" t="str">
        <f>VLOOKUP(B33,[1]DonGiaHD!A:H,6,0)</f>
        <v>trụ</v>
      </c>
      <c r="F33" s="170">
        <f>VLOOKUP(B33,[1]DonGiaHD!A:H,5,0)</f>
        <v>76</v>
      </c>
      <c r="G33" s="173">
        <f>[1]ChiTietDuToan!J212</f>
        <v>72</v>
      </c>
      <c r="H33" s="170">
        <f t="shared" si="9"/>
        <v>0</v>
      </c>
      <c r="K33" s="169"/>
      <c r="M33" s="158">
        <f t="shared" si="4"/>
        <v>0</v>
      </c>
    </row>
    <row r="34" spans="2:13" ht="16.5" hidden="1">
      <c r="B34" s="172" t="s">
        <v>121</v>
      </c>
      <c r="C34" s="160">
        <f t="shared" si="10"/>
        <v>6</v>
      </c>
      <c r="D34" s="153" t="str">
        <f>VLOOKUP(B34,[1]DonGiaHD!A:H,3,0)</f>
        <v>Tháo tủ điện hạ thế</v>
      </c>
      <c r="E34" s="170" t="str">
        <f>VLOOKUP(B34,[1]DonGiaHD!A:H,6,0)</f>
        <v>bộ</v>
      </c>
      <c r="F34" s="170">
        <f>VLOOKUP(B34,[1]DonGiaHD!A:H,5,0)</f>
        <v>8</v>
      </c>
      <c r="G34" s="173">
        <f>[1]ChiTietDuToan!J213</f>
        <v>8</v>
      </c>
      <c r="H34" s="170">
        <f t="shared" si="9"/>
        <v>0</v>
      </c>
      <c r="K34" s="169"/>
      <c r="M34" s="158">
        <f t="shared" si="4"/>
        <v>0</v>
      </c>
    </row>
    <row r="35" spans="2:13" ht="16.5" hidden="1">
      <c r="B35" s="172" t="s">
        <v>122</v>
      </c>
      <c r="C35" s="160">
        <f t="shared" si="10"/>
        <v>6</v>
      </c>
      <c r="D35" s="153" t="str">
        <f>VLOOKUP(B35,[1]DonGiaHD!A:H,3,0)</f>
        <v>Tháo MBA 1 pha 75KVA, treo trên cột</v>
      </c>
      <c r="E35" s="170" t="str">
        <f>VLOOKUP(B35,[1]DonGiaHD!A:H,6,0)</f>
        <v>máy</v>
      </c>
      <c r="F35" s="170">
        <f>VLOOKUP(B35,[1]DonGiaHD!A:H,5,0)</f>
        <v>2</v>
      </c>
      <c r="G35" s="173">
        <f>[1]ChiTietDuToan!J214</f>
        <v>2</v>
      </c>
      <c r="H35" s="170">
        <f t="shared" si="9"/>
        <v>0</v>
      </c>
      <c r="K35" s="169"/>
      <c r="M35" s="158">
        <f t="shared" si="4"/>
        <v>0</v>
      </c>
    </row>
    <row r="36" spans="2:13" ht="16.5" hidden="1">
      <c r="B36" s="172" t="s">
        <v>123</v>
      </c>
      <c r="C36" s="160">
        <f t="shared" si="10"/>
        <v>6</v>
      </c>
      <c r="D36" s="153" t="str">
        <f>VLOOKUP(B36,[1]DonGiaHD!A:H,3,0)</f>
        <v>Tháo MBA 1 pha 100KVA, treo trên cột</v>
      </c>
      <c r="E36" s="170" t="str">
        <f>VLOOKUP(B36,[1]DonGiaHD!A:H,6,0)</f>
        <v>máy</v>
      </c>
      <c r="F36" s="170">
        <f>VLOOKUP(B36,[1]DonGiaHD!A:H,5,0)</f>
        <v>9</v>
      </c>
      <c r="G36" s="173">
        <f>[1]ChiTietDuToan!J215</f>
        <v>9</v>
      </c>
      <c r="H36" s="170">
        <f t="shared" si="9"/>
        <v>0</v>
      </c>
      <c r="K36" s="169"/>
      <c r="M36" s="158">
        <f t="shared" si="4"/>
        <v>0</v>
      </c>
    </row>
    <row r="37" spans="2:13" ht="16.5" hidden="1">
      <c r="B37" s="172" t="s">
        <v>124</v>
      </c>
      <c r="C37" s="160">
        <f t="shared" si="10"/>
        <v>6</v>
      </c>
      <c r="D37" s="153" t="str">
        <f>VLOOKUP(B37,[1]DonGiaHD!A:H,3,0)</f>
        <v>Tháo bộ FCO</v>
      </c>
      <c r="E37" s="170" t="str">
        <f>VLOOKUP(B37,[1]DonGiaHD!A:H,6,0)</f>
        <v>cái</v>
      </c>
      <c r="F37" s="170">
        <f>VLOOKUP(B37,[1]DonGiaHD!A:H,5,0)</f>
        <v>13</v>
      </c>
      <c r="G37" s="173">
        <f>[1]ChiTietDuToan!J216</f>
        <v>13</v>
      </c>
      <c r="H37" s="170">
        <f t="shared" si="9"/>
        <v>0</v>
      </c>
      <c r="K37" s="169"/>
      <c r="M37" s="158">
        <f t="shared" si="4"/>
        <v>0</v>
      </c>
    </row>
    <row r="38" spans="2:13" ht="16.5" hidden="1">
      <c r="B38" s="172" t="s">
        <v>125</v>
      </c>
      <c r="C38" s="160">
        <f t="shared" si="10"/>
        <v>6</v>
      </c>
      <c r="D38" s="153" t="str">
        <f>VLOOKUP(B38,[1]DonGiaHD!A:H,3,0)</f>
        <v>Tháo bộ LA</v>
      </c>
      <c r="E38" s="170" t="str">
        <f>VLOOKUP(B38,[1]DonGiaHD!A:H,6,0)</f>
        <v>cái</v>
      </c>
      <c r="F38" s="170">
        <f>VLOOKUP(B38,[1]DonGiaHD!A:H,5,0)</f>
        <v>10</v>
      </c>
      <c r="G38" s="173">
        <f>[1]ChiTietDuToan!J217</f>
        <v>10</v>
      </c>
      <c r="H38" s="170">
        <f t="shared" si="9"/>
        <v>0</v>
      </c>
      <c r="K38" s="169"/>
      <c r="M38" s="158">
        <f t="shared" si="4"/>
        <v>0</v>
      </c>
    </row>
    <row r="39" spans="2:13" ht="16.5" hidden="1">
      <c r="B39" s="172" t="s">
        <v>126</v>
      </c>
      <c r="C39" s="160">
        <f t="shared" si="10"/>
        <v>6</v>
      </c>
      <c r="D39" s="153" t="str">
        <f>VLOOKUP(B39,[1]DonGiaHD!A:H,3,0)</f>
        <v>Tháo  LTD</v>
      </c>
      <c r="E39" s="170" t="str">
        <f>VLOOKUP(B39,[1]DonGiaHD!A:H,6,0)</f>
        <v>bộ</v>
      </c>
      <c r="F39" s="170">
        <f>VLOOKUP(B39,[1]DonGiaHD!A:H,5,0)</f>
        <v>3</v>
      </c>
      <c r="G39" s="173">
        <f>[1]ChiTietDuToan!J218</f>
        <v>0</v>
      </c>
      <c r="H39" s="170">
        <f t="shared" si="9"/>
        <v>0</v>
      </c>
      <c r="K39" s="169"/>
      <c r="M39" s="158">
        <f t="shared" si="4"/>
        <v>0</v>
      </c>
    </row>
    <row r="40" spans="2:13" ht="16.5">
      <c r="B40" s="172">
        <v>0</v>
      </c>
      <c r="C40" s="160"/>
      <c r="D40" s="171" t="str">
        <f>[1]ChiTietDuToan!G219</f>
        <v>Phần lắp lại</v>
      </c>
      <c r="E40" s="170"/>
      <c r="F40" s="170"/>
      <c r="G40" s="173"/>
      <c r="H40" s="170"/>
      <c r="K40" s="169"/>
      <c r="M40" s="158">
        <v>1</v>
      </c>
    </row>
    <row r="41" spans="2:13" ht="16.5" hidden="1">
      <c r="B41" s="172" t="s">
        <v>127</v>
      </c>
      <c r="C41" s="160">
        <f>IF(H41&gt;0,1,0)</f>
        <v>0</v>
      </c>
      <c r="D41" s="153" t="str">
        <f>VLOOKUP(B41,[1]DonGiaHD!A:H,3,0)</f>
        <v>Lắp sứ đứng + chân sứ đỉnh</v>
      </c>
      <c r="E41" s="170" t="str">
        <f>VLOOKUP(B41,[1]DonGiaHD!A:H,6,0)</f>
        <v>sứ</v>
      </c>
      <c r="F41" s="170">
        <f>VLOOKUP(B41,[1]DonGiaHD!A:H,5,0)</f>
        <v>1</v>
      </c>
      <c r="G41" s="173">
        <f>[1]ChiTietDuToan!J220</f>
        <v>0</v>
      </c>
      <c r="H41" s="170">
        <f t="shared" ref="H41:H55" si="13">IF(G41&gt;F41,G41-F41,0)</f>
        <v>0</v>
      </c>
      <c r="K41" s="169"/>
      <c r="M41" s="158">
        <f t="shared" si="4"/>
        <v>0</v>
      </c>
    </row>
    <row r="42" spans="2:13" ht="16.5">
      <c r="B42" s="172" t="s">
        <v>128</v>
      </c>
      <c r="C42" s="160">
        <f>IF(H42&gt;0,1,0)</f>
        <v>1</v>
      </c>
      <c r="D42" s="153" t="str">
        <f>VLOOKUP(B42,[1]DonGiaHD!A:H,3,0)</f>
        <v>Tháo chuỗi sứ treo Polymer</v>
      </c>
      <c r="E42" s="170" t="str">
        <f>VLOOKUP(B42,[1]DonGiaHD!A:H,6,0)</f>
        <v>bộ</v>
      </c>
      <c r="F42" s="170">
        <f>VLOOKUP(B42,[1]DonGiaHD!A:H,5,0)</f>
        <v>5</v>
      </c>
      <c r="G42" s="173">
        <f>[1]ChiTietDuToan!J221</f>
        <v>6</v>
      </c>
      <c r="H42" s="170">
        <f t="shared" si="13"/>
        <v>1</v>
      </c>
      <c r="K42" s="169"/>
      <c r="M42" s="158">
        <f t="shared" si="4"/>
        <v>1</v>
      </c>
    </row>
    <row r="43" spans="2:13" ht="16.5" hidden="1">
      <c r="B43" s="172" t="s">
        <v>129</v>
      </c>
      <c r="C43" s="160">
        <f t="shared" si="10"/>
        <v>1</v>
      </c>
      <c r="D43" s="153" t="str">
        <f>VLOOKUP(B43,[1]DonGiaHD!A:H,3,0)</f>
        <v>Lắp Rack 4 + sứ ống chỉ</v>
      </c>
      <c r="E43" s="170" t="str">
        <f>VLOOKUP(B43,[1]DonGiaHD!A:H,6,0)</f>
        <v>bộ</v>
      </c>
      <c r="F43" s="170">
        <f>VLOOKUP(B43,[1]DonGiaHD!A:H,5,0)</f>
        <v>9</v>
      </c>
      <c r="G43" s="173">
        <f>[1]ChiTietDuToan!J222</f>
        <v>9</v>
      </c>
      <c r="H43" s="170">
        <f t="shared" si="13"/>
        <v>0</v>
      </c>
      <c r="K43" s="169"/>
      <c r="M43" s="158">
        <f t="shared" si="4"/>
        <v>0</v>
      </c>
    </row>
    <row r="44" spans="2:13" ht="16.5" hidden="1">
      <c r="B44" s="172" t="s">
        <v>130</v>
      </c>
      <c r="C44" s="160">
        <f t="shared" si="10"/>
        <v>1</v>
      </c>
      <c r="D44" s="153" t="str">
        <f>VLOOKUP(B44,[1]DonGiaHD!A:H,3,0)</f>
        <v>Lắp Rack 3 + sứ ống chỉ</v>
      </c>
      <c r="E44" s="170" t="str">
        <f>VLOOKUP(B44,[1]DonGiaHD!A:H,6,0)</f>
        <v>bộ</v>
      </c>
      <c r="F44" s="170">
        <f>VLOOKUP(B44,[1]DonGiaHD!A:H,5,0)</f>
        <v>36</v>
      </c>
      <c r="G44" s="173">
        <f>[1]ChiTietDuToan!J223</f>
        <v>34</v>
      </c>
      <c r="H44" s="170">
        <f t="shared" si="13"/>
        <v>0</v>
      </c>
      <c r="K44" s="169"/>
      <c r="M44" s="158">
        <f t="shared" si="4"/>
        <v>0</v>
      </c>
    </row>
    <row r="45" spans="2:13" ht="16.5" hidden="1">
      <c r="B45" s="172" t="s">
        <v>131</v>
      </c>
      <c r="C45" s="160">
        <f t="shared" si="10"/>
        <v>1</v>
      </c>
      <c r="D45" s="153" t="str">
        <f>VLOOKUP(B45,[1]DonGiaHD!A:H,3,0)</f>
        <v>Lắp hộp Domino</v>
      </c>
      <c r="E45" s="170" t="str">
        <f>VLOOKUP(B45,[1]DonGiaHD!A:H,6,0)</f>
        <v>cái</v>
      </c>
      <c r="F45" s="170">
        <f>VLOOKUP(B45,[1]DonGiaHD!A:H,5,0)</f>
        <v>81</v>
      </c>
      <c r="G45" s="170">
        <f>[1]ChiTietDuToan!J224</f>
        <v>76</v>
      </c>
      <c r="H45" s="170">
        <f t="shared" si="13"/>
        <v>0</v>
      </c>
      <c r="K45" s="169"/>
      <c r="M45" s="158">
        <f t="shared" si="4"/>
        <v>0</v>
      </c>
    </row>
    <row r="46" spans="2:13" ht="16.5" hidden="1">
      <c r="B46" s="172" t="s">
        <v>112</v>
      </c>
      <c r="C46" s="160">
        <f t="shared" si="10"/>
        <v>1</v>
      </c>
      <c r="D46" s="153" t="str">
        <f>VLOOKUP(B46,[1]DonGiaHD!A:H,3,0)</f>
        <v>Tháo dây Branchment</v>
      </c>
      <c r="E46" s="170" t="str">
        <f>VLOOKUP(B46,[1]DonGiaHD!A:H,6,0)</f>
        <v>sợi</v>
      </c>
      <c r="F46" s="170">
        <f>VLOOKUP(B46,[1]DonGiaHD!A:H,5,0)</f>
        <v>347</v>
      </c>
      <c r="G46" s="170">
        <f>[1]ChiTietDuToan!J225</f>
        <v>300</v>
      </c>
      <c r="H46" s="170">
        <f t="shared" si="13"/>
        <v>0</v>
      </c>
      <c r="K46" s="169"/>
      <c r="M46" s="158">
        <f t="shared" si="4"/>
        <v>0</v>
      </c>
    </row>
    <row r="47" spans="2:13" ht="16.5" hidden="1">
      <c r="B47" s="172" t="s">
        <v>132</v>
      </c>
      <c r="C47" s="160">
        <f t="shared" si="10"/>
        <v>1</v>
      </c>
      <c r="D47" s="153" t="str">
        <f>VLOOKUP(B47,[1]DonGiaHD!A:H,3,0)</f>
        <v>Lắp bộ xà compoxit 0,8m</v>
      </c>
      <c r="E47" s="170" t="str">
        <f>VLOOKUP(B47,[1]DonGiaHD!A:H,6,0)</f>
        <v>bộ</v>
      </c>
      <c r="F47" s="170">
        <f>VLOOKUP(B47,[1]DonGiaHD!A:H,5,0)</f>
        <v>10</v>
      </c>
      <c r="G47" s="170">
        <f>[1]ChiTietDuToan!J226</f>
        <v>8</v>
      </c>
      <c r="H47" s="170">
        <f t="shared" si="13"/>
        <v>0</v>
      </c>
      <c r="K47" s="169"/>
      <c r="M47" s="158">
        <f t="shared" si="4"/>
        <v>0</v>
      </c>
    </row>
    <row r="48" spans="2:13" ht="16.5" hidden="1">
      <c r="B48" s="172" t="s">
        <v>133</v>
      </c>
      <c r="C48" s="160">
        <f t="shared" si="10"/>
        <v>1</v>
      </c>
      <c r="D48" s="153" t="str">
        <f>VLOOKUP(B48,[1]DonGiaHD!A:H,3,0)</f>
        <v>Lắp xà X-2,2K</v>
      </c>
      <c r="E48" s="170" t="str">
        <f>VLOOKUP(B48,[1]DonGiaHD!A:H,6,0)</f>
        <v>bộ</v>
      </c>
      <c r="F48" s="170">
        <f>VLOOKUP(B48,[1]DonGiaHD!A:H,5,0)</f>
        <v>2</v>
      </c>
      <c r="G48" s="170">
        <f>[1]ChiTietDuToan!J227</f>
        <v>2</v>
      </c>
      <c r="H48" s="170">
        <f t="shared" si="13"/>
        <v>0</v>
      </c>
      <c r="K48" s="169"/>
      <c r="M48" s="158">
        <f t="shared" si="4"/>
        <v>0</v>
      </c>
    </row>
    <row r="49" spans="2:13" ht="16.5" hidden="1">
      <c r="B49" s="172" t="s">
        <v>121</v>
      </c>
      <c r="C49" s="160">
        <f t="shared" si="10"/>
        <v>1</v>
      </c>
      <c r="D49" s="153" t="str">
        <f>VLOOKUP(B49,[1]DonGiaHD!A:H,3,0)</f>
        <v>Tháo tủ điện hạ thế</v>
      </c>
      <c r="E49" s="170" t="str">
        <f>VLOOKUP(B49,[1]DonGiaHD!A:H,6,0)</f>
        <v>bộ</v>
      </c>
      <c r="F49" s="170">
        <f>VLOOKUP(B49,[1]DonGiaHD!A:H,5,0)</f>
        <v>8</v>
      </c>
      <c r="G49" s="170">
        <f>[1]ChiTietDuToan!J228</f>
        <v>8</v>
      </c>
      <c r="H49" s="170">
        <f t="shared" si="13"/>
        <v>0</v>
      </c>
      <c r="K49" s="169"/>
      <c r="M49" s="158">
        <f t="shared" si="4"/>
        <v>0</v>
      </c>
    </row>
    <row r="50" spans="2:13" ht="16.5" hidden="1">
      <c r="B50" s="172" t="s">
        <v>134</v>
      </c>
      <c r="C50" s="160">
        <f t="shared" si="10"/>
        <v>1</v>
      </c>
      <c r="D50" s="153" t="str">
        <f>VLOOKUP(B50,[1]DonGiaHD!A:H,3,0)</f>
        <v>Lắp MBA 1 pha 75KVA, treo trên cột</v>
      </c>
      <c r="E50" s="170" t="str">
        <f>VLOOKUP(B50,[1]DonGiaHD!A:H,6,0)</f>
        <v>máy</v>
      </c>
      <c r="F50" s="170">
        <f>VLOOKUP(B50,[1]DonGiaHD!A:H,5,0)</f>
        <v>2</v>
      </c>
      <c r="G50" s="170">
        <f>[1]ChiTietDuToan!J229</f>
        <v>2</v>
      </c>
      <c r="H50" s="170">
        <f t="shared" si="13"/>
        <v>0</v>
      </c>
      <c r="K50" s="169"/>
      <c r="M50" s="158">
        <f t="shared" si="4"/>
        <v>0</v>
      </c>
    </row>
    <row r="51" spans="2:13" ht="16.5" hidden="1">
      <c r="B51" s="172" t="s">
        <v>135</v>
      </c>
      <c r="C51" s="160">
        <f t="shared" si="10"/>
        <v>1</v>
      </c>
      <c r="D51" s="153" t="str">
        <f>VLOOKUP(B51,[1]DonGiaHD!A:H,3,0)</f>
        <v>Lắp MBA 1 pha 100KVA, treo trên cột</v>
      </c>
      <c r="E51" s="170" t="str">
        <f>VLOOKUP(B51,[1]DonGiaHD!A:H,6,0)</f>
        <v>máy</v>
      </c>
      <c r="F51" s="170">
        <f>VLOOKUP(B51,[1]DonGiaHD!A:H,5,0)</f>
        <v>9</v>
      </c>
      <c r="G51" s="170">
        <f>[1]ChiTietDuToan!J230</f>
        <v>9</v>
      </c>
      <c r="H51" s="170">
        <f t="shared" si="13"/>
        <v>0</v>
      </c>
      <c r="K51" s="169"/>
      <c r="M51" s="158">
        <f t="shared" si="4"/>
        <v>0</v>
      </c>
    </row>
    <row r="52" spans="2:13" ht="16.5" hidden="1">
      <c r="B52" s="172" t="s">
        <v>136</v>
      </c>
      <c r="C52" s="160">
        <f t="shared" si="10"/>
        <v>1</v>
      </c>
      <c r="D52" s="153" t="str">
        <f>VLOOKUP(B52,[1]DonGiaHD!A:H,3,0)</f>
        <v>Lắp bộ FCO</v>
      </c>
      <c r="E52" s="170" t="str">
        <f>VLOOKUP(B52,[1]DonGiaHD!A:H,6,0)</f>
        <v>cái</v>
      </c>
      <c r="F52" s="170">
        <f>VLOOKUP(B52,[1]DonGiaHD!A:H,5,0)</f>
        <v>13</v>
      </c>
      <c r="G52" s="170">
        <f>[1]ChiTietDuToan!J231</f>
        <v>13</v>
      </c>
      <c r="H52" s="170">
        <f t="shared" si="13"/>
        <v>0</v>
      </c>
      <c r="K52" s="169"/>
      <c r="M52" s="158">
        <f t="shared" si="4"/>
        <v>0</v>
      </c>
    </row>
    <row r="53" spans="2:13" ht="16.5" hidden="1">
      <c r="B53" s="172" t="s">
        <v>137</v>
      </c>
      <c r="C53" s="160">
        <f t="shared" si="10"/>
        <v>1</v>
      </c>
      <c r="D53" s="153" t="str">
        <f>VLOOKUP(B53,[1]DonGiaHD!A:H,3,0)</f>
        <v>Lắp bộ LA</v>
      </c>
      <c r="E53" s="170" t="str">
        <f>VLOOKUP(B53,[1]DonGiaHD!A:H,6,0)</f>
        <v>cái</v>
      </c>
      <c r="F53" s="170">
        <f>VLOOKUP(B53,[1]DonGiaHD!A:H,5,0)</f>
        <v>10</v>
      </c>
      <c r="G53" s="170">
        <f>[1]ChiTietDuToan!J232</f>
        <v>10</v>
      </c>
      <c r="H53" s="170">
        <f t="shared" si="13"/>
        <v>0</v>
      </c>
      <c r="K53" s="169"/>
      <c r="M53" s="158">
        <f t="shared" si="4"/>
        <v>0</v>
      </c>
    </row>
    <row r="54" spans="2:13" ht="16.5" hidden="1">
      <c r="B54" s="172" t="s">
        <v>138</v>
      </c>
      <c r="C54" s="160">
        <f t="shared" si="10"/>
        <v>1</v>
      </c>
      <c r="D54" s="153" t="str">
        <f>VLOOKUP(B54,[1]DonGiaHD!A:H,3,0)</f>
        <v>Lắp  LTD</v>
      </c>
      <c r="E54" s="170" t="str">
        <f>VLOOKUP(B54,[1]DonGiaHD!A:H,6,0)</f>
        <v>bộ</v>
      </c>
      <c r="F54" s="170">
        <f>VLOOKUP(B54,[1]DonGiaHD!A:H,5,0)</f>
        <v>3</v>
      </c>
      <c r="G54" s="170">
        <f>[1]ChiTietDuToan!J233</f>
        <v>0</v>
      </c>
      <c r="H54" s="170">
        <f t="shared" si="13"/>
        <v>0</v>
      </c>
      <c r="K54" s="169"/>
      <c r="M54" s="158">
        <f t="shared" si="4"/>
        <v>0</v>
      </c>
    </row>
    <row r="55" spans="2:13" ht="16.5" hidden="1">
      <c r="B55" s="172" t="s">
        <v>138</v>
      </c>
      <c r="C55" s="160">
        <f t="shared" si="10"/>
        <v>1</v>
      </c>
      <c r="D55" s="153" t="str">
        <f>VLOOKUP(B55,[1]DonGiaHD!A:H,3,0)</f>
        <v>Lắp  LTD</v>
      </c>
      <c r="E55" s="170" t="str">
        <f>VLOOKUP(B55,[1]DonGiaHD!A:H,6,0)</f>
        <v>bộ</v>
      </c>
      <c r="F55" s="170">
        <f>VLOOKUP(B55,[1]DonGiaHD!A:H,5,0)</f>
        <v>3</v>
      </c>
      <c r="G55" s="170">
        <f>[1]ChiTietDuToan!J234</f>
        <v>0</v>
      </c>
      <c r="H55" s="170">
        <f t="shared" si="13"/>
        <v>0</v>
      </c>
      <c r="K55" s="176"/>
      <c r="M55" s="158">
        <f t="shared" si="4"/>
        <v>0</v>
      </c>
    </row>
    <row r="56" spans="2:13" ht="7.5" customHeight="1"/>
    <row r="57" spans="2:13" ht="16.5">
      <c r="C57" s="182" t="s">
        <v>47</v>
      </c>
      <c r="D57" s="182"/>
      <c r="E57" s="183"/>
      <c r="F57" s="184"/>
      <c r="G57" s="185" t="s">
        <v>49</v>
      </c>
      <c r="H57" s="186"/>
      <c r="I57" s="186"/>
      <c r="J57" s="186"/>
      <c r="K57" s="186"/>
    </row>
    <row r="58" spans="2:13" ht="16.5">
      <c r="C58" s="187" t="s">
        <v>50</v>
      </c>
      <c r="D58" s="187"/>
      <c r="E58" s="183"/>
      <c r="F58" s="184"/>
      <c r="G58" s="188" t="s">
        <v>51</v>
      </c>
      <c r="H58" s="183"/>
      <c r="I58" s="183"/>
      <c r="J58" s="183"/>
      <c r="K58" s="183"/>
    </row>
    <row r="59" spans="2:13" ht="16.5">
      <c r="C59" s="187" t="s">
        <v>52</v>
      </c>
      <c r="D59" s="187"/>
      <c r="E59" s="189"/>
      <c r="F59" s="190" t="s">
        <v>139</v>
      </c>
      <c r="G59" s="191"/>
      <c r="H59" s="190" t="s">
        <v>52</v>
      </c>
      <c r="I59" s="189"/>
      <c r="J59" s="189"/>
      <c r="K59" s="189"/>
    </row>
    <row r="60" spans="2:13" ht="14.25" customHeight="1">
      <c r="C60" s="188"/>
      <c r="D60" s="188"/>
      <c r="E60" s="190"/>
      <c r="F60" s="188"/>
      <c r="G60" s="191"/>
      <c r="H60" s="191"/>
      <c r="I60" s="184"/>
      <c r="J60" s="184"/>
      <c r="K60" s="184"/>
    </row>
    <row r="61" spans="2:13" ht="16.5">
      <c r="C61" s="188"/>
      <c r="D61" s="188"/>
      <c r="E61" s="190"/>
      <c r="F61" s="188"/>
      <c r="G61" s="191"/>
      <c r="H61" s="191"/>
      <c r="I61" s="184"/>
      <c r="J61" s="184"/>
      <c r="K61" s="184"/>
    </row>
    <row r="62" spans="2:13" ht="16.5">
      <c r="C62" s="188"/>
      <c r="D62" s="188"/>
      <c r="E62" s="190"/>
      <c r="F62" s="188"/>
      <c r="G62" s="191"/>
      <c r="H62" s="191"/>
      <c r="I62" s="184"/>
      <c r="J62" s="184"/>
      <c r="K62" s="184"/>
    </row>
    <row r="63" spans="2:13" ht="16.5">
      <c r="C63" s="188"/>
      <c r="D63" s="188"/>
      <c r="E63" s="190"/>
      <c r="F63" s="188"/>
      <c r="G63" s="191"/>
      <c r="H63" s="191"/>
      <c r="I63" s="184"/>
      <c r="J63" s="184"/>
      <c r="K63" s="184"/>
    </row>
    <row r="64" spans="2:13" ht="16.5">
      <c r="C64" s="187" t="s">
        <v>53</v>
      </c>
      <c r="D64" s="187"/>
      <c r="E64" s="189"/>
      <c r="F64" s="190" t="s">
        <v>46</v>
      </c>
      <c r="G64" s="191"/>
      <c r="H64" s="190" t="s">
        <v>54</v>
      </c>
      <c r="I64" s="189"/>
      <c r="J64" s="189"/>
      <c r="K64" s="189"/>
    </row>
    <row r="65" spans="3:11" ht="3.75" customHeight="1">
      <c r="C65" s="192"/>
      <c r="D65" s="193"/>
      <c r="E65" s="194"/>
      <c r="F65" s="193"/>
      <c r="G65" s="193"/>
      <c r="H65" s="193"/>
      <c r="I65" s="193"/>
      <c r="J65" s="193"/>
      <c r="K65" s="194"/>
    </row>
    <row r="66" spans="3:11" ht="16.5">
      <c r="C66" s="182" t="s">
        <v>48</v>
      </c>
      <c r="D66" s="182"/>
      <c r="E66" s="182"/>
      <c r="F66" s="182"/>
      <c r="G66" s="195" t="s">
        <v>140</v>
      </c>
      <c r="H66" s="195"/>
      <c r="I66" s="195"/>
      <c r="J66" s="195"/>
      <c r="K66" s="195"/>
    </row>
    <row r="67" spans="3:11" ht="36.75" customHeight="1">
      <c r="C67" s="196" t="s">
        <v>141</v>
      </c>
      <c r="D67" s="197"/>
      <c r="E67" s="197"/>
      <c r="F67" s="197"/>
      <c r="G67" s="197" t="s">
        <v>142</v>
      </c>
      <c r="H67" s="197"/>
      <c r="I67" s="197"/>
      <c r="J67" s="197"/>
      <c r="K67" s="197"/>
    </row>
    <row r="68" spans="3:11" ht="16.5">
      <c r="C68" s="198" t="s">
        <v>143</v>
      </c>
      <c r="D68" s="198"/>
      <c r="E68" s="198"/>
      <c r="F68" s="198"/>
      <c r="G68" s="199" t="s">
        <v>52</v>
      </c>
      <c r="H68" s="199"/>
      <c r="I68" s="199"/>
      <c r="J68" s="199"/>
      <c r="K68" s="199"/>
    </row>
    <row r="69" spans="3:11" ht="16.5">
      <c r="C69" s="200"/>
      <c r="D69" s="201"/>
      <c r="E69" s="184"/>
      <c r="F69" s="184"/>
      <c r="G69" s="184"/>
      <c r="H69" s="190"/>
      <c r="I69" s="190"/>
      <c r="J69" s="190"/>
      <c r="K69" s="193"/>
    </row>
    <row r="70" spans="3:11" ht="16.5">
      <c r="C70" s="200"/>
      <c r="D70" s="201"/>
      <c r="E70" s="184"/>
      <c r="F70" s="184"/>
      <c r="G70" s="184"/>
      <c r="H70" s="190"/>
      <c r="I70" s="190"/>
      <c r="J70" s="190"/>
      <c r="K70" s="193"/>
    </row>
    <row r="71" spans="3:11" ht="10.5" customHeight="1">
      <c r="C71" s="200"/>
      <c r="D71" s="201"/>
      <c r="E71" s="184"/>
      <c r="F71" s="184"/>
      <c r="G71" s="184"/>
      <c r="H71" s="194"/>
      <c r="I71" s="193"/>
      <c r="J71" s="188"/>
      <c r="K71" s="193"/>
    </row>
    <row r="72" spans="3:11" ht="16.5">
      <c r="C72" s="200"/>
      <c r="D72" s="201"/>
      <c r="E72" s="184"/>
      <c r="F72" s="184"/>
      <c r="G72" s="184"/>
      <c r="H72" s="194"/>
      <c r="I72" s="193"/>
      <c r="J72" s="188"/>
      <c r="K72" s="193"/>
    </row>
    <row r="73" spans="3:11" ht="16.5">
      <c r="C73" s="198" t="s">
        <v>144</v>
      </c>
      <c r="D73" s="198"/>
      <c r="E73" s="198"/>
      <c r="F73" s="198"/>
      <c r="G73" s="199" t="s">
        <v>58</v>
      </c>
      <c r="H73" s="199"/>
      <c r="I73" s="199"/>
      <c r="J73" s="199"/>
      <c r="K73" s="199"/>
    </row>
  </sheetData>
  <autoFilter ref="A5:N55">
    <filterColumn colId="12">
      <filters>
        <filter val="1"/>
      </filters>
    </filterColumn>
  </autoFilter>
  <mergeCells count="23">
    <mergeCell ref="C67:F67"/>
    <mergeCell ref="G67:K67"/>
    <mergeCell ref="C68:F68"/>
    <mergeCell ref="G68:K68"/>
    <mergeCell ref="C73:F73"/>
    <mergeCell ref="G73:K73"/>
    <mergeCell ref="K7:K8"/>
    <mergeCell ref="C57:D57"/>
    <mergeCell ref="C58:D58"/>
    <mergeCell ref="C59:D59"/>
    <mergeCell ref="C64:D64"/>
    <mergeCell ref="C66:F66"/>
    <mergeCell ref="G66:K66"/>
    <mergeCell ref="C1:K1"/>
    <mergeCell ref="C2:K2"/>
    <mergeCell ref="C3:K3"/>
    <mergeCell ref="C4:C5"/>
    <mergeCell ref="D4:D5"/>
    <mergeCell ref="E4:E5"/>
    <mergeCell ref="F4:H4"/>
    <mergeCell ref="I4:I5"/>
    <mergeCell ref="J4:J5"/>
    <mergeCell ref="K4:K5"/>
  </mergeCells>
  <printOptions horizontalCentered="1"/>
  <pageMargins left="0.69559055118110202" right="0.31496062992126" top="0.66" bottom="0.54" header="0.26" footer="0.19"/>
  <pageSetup scale="80" orientation="landscape" blackAndWhite="1"/>
  <headerFooter>
    <oddFooter>&amp;CPage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00FF"/>
  </sheetPr>
  <dimension ref="A1:N72"/>
  <sheetViews>
    <sheetView topLeftCell="C1" workbookViewId="0">
      <selection activeCell="P9" sqref="P9"/>
    </sheetView>
  </sheetViews>
  <sheetFormatPr defaultColWidth="7.44140625" defaultRowHeight="15.75" outlineLevelCol="1"/>
  <cols>
    <col min="1" max="1" width="7.44140625" style="177" customWidth="1" outlineLevel="1"/>
    <col min="2" max="2" width="21.6640625" style="177" customWidth="1" outlineLevel="1"/>
    <col min="3" max="3" width="6" style="177" customWidth="1"/>
    <col min="4" max="4" width="36.44140625" style="177" customWidth="1"/>
    <col min="5" max="5" width="10.88671875" style="178" customWidth="1"/>
    <col min="6" max="6" width="11" style="177" customWidth="1"/>
    <col min="7" max="7" width="11" style="179" customWidth="1"/>
    <col min="8" max="8" width="9.109375" style="180" customWidth="1"/>
    <col min="9" max="9" width="11.88671875" style="174" customWidth="1" outlineLevel="1"/>
    <col min="10" max="10" width="14.33203125" style="175" customWidth="1" outlineLevel="1"/>
    <col min="11" max="11" width="19" style="174" customWidth="1"/>
    <col min="12" max="12" width="16.109375" style="174" customWidth="1"/>
    <col min="13" max="13" width="16.6640625" style="181" customWidth="1"/>
    <col min="14" max="14" width="17.109375" style="151" customWidth="1"/>
    <col min="15" max="16384" width="7.44140625" style="177"/>
  </cols>
  <sheetData>
    <row r="1" spans="1:14" s="125" customFormat="1" ht="17.25" customHeight="1">
      <c r="C1" s="126" t="s">
        <v>145</v>
      </c>
      <c r="D1" s="126"/>
      <c r="E1" s="126"/>
      <c r="F1" s="126"/>
      <c r="G1" s="126"/>
      <c r="H1" s="126"/>
      <c r="I1" s="126"/>
      <c r="J1" s="126"/>
      <c r="K1" s="126"/>
      <c r="L1" s="127"/>
      <c r="M1" s="128"/>
    </row>
    <row r="2" spans="1:14" s="125" customFormat="1" ht="18.75" customHeight="1">
      <c r="C2" s="129" t="str">
        <f>[1]ChiTietDuToan!F2</f>
        <v>Công trình: Nâng cấp đường dây trung thế từ recloser Xuân Bắc đến LBS khí Chế Biến tuyến 480 Xuân Bắc</v>
      </c>
      <c r="D2" s="129"/>
      <c r="E2" s="129"/>
      <c r="F2" s="129"/>
      <c r="G2" s="129"/>
      <c r="H2" s="129"/>
      <c r="I2" s="129"/>
      <c r="J2" s="129"/>
      <c r="K2" s="129"/>
      <c r="L2" s="130"/>
      <c r="M2" s="131"/>
      <c r="N2" s="132"/>
    </row>
    <row r="3" spans="1:14" s="125" customFormat="1" ht="19.5" hidden="1" customHeight="1">
      <c r="C3" s="133" t="str">
        <f>[1]ChiTietDuToan!F3</f>
        <v>Địa điểm: Huyện Xuân Lộc - Tỉnh Đồng Nai</v>
      </c>
      <c r="D3" s="133"/>
      <c r="E3" s="133"/>
      <c r="F3" s="133"/>
      <c r="G3" s="133"/>
      <c r="H3" s="133"/>
      <c r="I3" s="133"/>
      <c r="J3" s="133"/>
      <c r="K3" s="133"/>
      <c r="L3" s="134"/>
      <c r="M3" s="135"/>
      <c r="N3" s="136"/>
    </row>
    <row r="4" spans="1:14" s="137" customFormat="1" ht="18.75" customHeight="1">
      <c r="C4" s="138" t="s">
        <v>67</v>
      </c>
      <c r="D4" s="139" t="s">
        <v>2</v>
      </c>
      <c r="E4" s="140" t="s">
        <v>87</v>
      </c>
      <c r="F4" s="140" t="s">
        <v>88</v>
      </c>
      <c r="G4" s="140"/>
      <c r="H4" s="140"/>
      <c r="I4" s="139" t="s">
        <v>7</v>
      </c>
      <c r="J4" s="141" t="s">
        <v>89</v>
      </c>
      <c r="K4" s="142" t="s">
        <v>90</v>
      </c>
      <c r="L4" s="143"/>
      <c r="M4" s="143"/>
      <c r="N4" s="144" t="s">
        <v>91</v>
      </c>
    </row>
    <row r="5" spans="1:14" s="137" customFormat="1" ht="31.35" customHeight="1">
      <c r="C5" s="138"/>
      <c r="D5" s="139"/>
      <c r="E5" s="140"/>
      <c r="F5" s="145" t="s">
        <v>92</v>
      </c>
      <c r="G5" s="145" t="s">
        <v>93</v>
      </c>
      <c r="H5" s="146" t="s">
        <v>94</v>
      </c>
      <c r="I5" s="139"/>
      <c r="J5" s="141"/>
      <c r="K5" s="142"/>
      <c r="L5" s="143"/>
      <c r="M5" s="143"/>
      <c r="N5" s="144"/>
    </row>
    <row r="6" spans="1:14" s="137" customFormat="1" ht="19.5" hidden="1" customHeight="1">
      <c r="C6" s="147" t="s">
        <v>95</v>
      </c>
      <c r="D6" s="148" t="s">
        <v>96</v>
      </c>
      <c r="E6" s="145"/>
      <c r="F6" s="145"/>
      <c r="G6" s="145"/>
      <c r="H6" s="146"/>
      <c r="I6" s="148"/>
      <c r="J6" s="149">
        <f>SUM(J7:J8)</f>
        <v>0</v>
      </c>
      <c r="K6" s="150"/>
      <c r="L6" s="143"/>
      <c r="M6" s="144">
        <v>1</v>
      </c>
      <c r="N6" s="151"/>
    </row>
    <row r="7" spans="1:14" s="152" customFormat="1" ht="19.5" hidden="1" customHeight="1">
      <c r="A7" s="152">
        <f t="shared" ref="A7:A8" si="0">VLOOKUP(B7,DonGia,6,0)</f>
        <v>15</v>
      </c>
      <c r="B7" s="152" t="s">
        <v>27</v>
      </c>
      <c r="C7" s="145"/>
      <c r="D7" s="153" t="str">
        <f>VLOOKUP(B7,[1]DonGiaHD!A:H,3,0)</f>
        <v>Cáp nhôm lõi thép AC-120/19 (0,471kg/m)</v>
      </c>
      <c r="E7" s="154" t="str">
        <f t="shared" ref="E7:E8" si="1">VLOOKUP(B7,DonGia,4,0)</f>
        <v>kg</v>
      </c>
      <c r="F7" s="155">
        <f>VLOOKUP(B7,ThiCong,7,0)</f>
        <v>3044.9</v>
      </c>
      <c r="G7" s="156">
        <f t="shared" ref="G7:G8" si="2">VLOOKUP(B7,ThiCong,8,0)</f>
        <v>3044.9</v>
      </c>
      <c r="H7" s="156">
        <f>G7-F7</f>
        <v>0</v>
      </c>
      <c r="I7" s="202">
        <v>0</v>
      </c>
      <c r="J7" s="202">
        <f>I7*H7</f>
        <v>0</v>
      </c>
      <c r="K7" s="157" t="str">
        <f>VLOOKUP(B7,ThiCong,11,0)</f>
        <v>A cấp</v>
      </c>
      <c r="L7" s="158"/>
      <c r="M7" s="158">
        <f>IF(J7&gt;0,1,0)</f>
        <v>0</v>
      </c>
      <c r="N7" s="159"/>
    </row>
    <row r="8" spans="1:14" s="152" customFormat="1" ht="30" hidden="1" customHeight="1">
      <c r="A8" s="152">
        <f t="shared" si="0"/>
        <v>15</v>
      </c>
      <c r="B8" s="152" t="s">
        <v>28</v>
      </c>
      <c r="C8" s="160"/>
      <c r="D8" s="153" t="str">
        <f>VLOOKUP(B8,[1]DonGiaHD!A:H,3,0)</f>
        <v>Cáp nhôm lõi thép bọc 24KV AC/XLPE/PVC185 mm2</v>
      </c>
      <c r="E8" s="154" t="str">
        <f t="shared" si="1"/>
        <v>mét</v>
      </c>
      <c r="F8" s="161">
        <f>VLOOKUP(B8,ThiCong,7,0)</f>
        <v>19394</v>
      </c>
      <c r="G8" s="156">
        <f t="shared" si="2"/>
        <v>19394</v>
      </c>
      <c r="H8" s="156">
        <f>G8-F8</f>
        <v>0</v>
      </c>
      <c r="I8" s="162">
        <v>0</v>
      </c>
      <c r="J8" s="202">
        <f>I8*H8</f>
        <v>0</v>
      </c>
      <c r="K8" s="164"/>
      <c r="L8" s="158"/>
      <c r="M8" s="158">
        <f t="shared" ref="M8:M54" si="3">IF(J8&gt;0,1,0)</f>
        <v>0</v>
      </c>
      <c r="N8" s="159"/>
    </row>
    <row r="9" spans="1:14" s="137" customFormat="1" ht="21" customHeight="1">
      <c r="A9" s="152"/>
      <c r="C9" s="147" t="s">
        <v>97</v>
      </c>
      <c r="D9" s="148" t="s">
        <v>98</v>
      </c>
      <c r="E9" s="145"/>
      <c r="F9" s="145"/>
      <c r="G9" s="145"/>
      <c r="H9" s="146"/>
      <c r="I9" s="148"/>
      <c r="J9" s="165">
        <f>SUM(J10:J54)</f>
        <v>135461477</v>
      </c>
      <c r="K9" s="150"/>
      <c r="L9" s="143"/>
      <c r="M9" s="158">
        <f t="shared" si="3"/>
        <v>1</v>
      </c>
      <c r="N9" s="151"/>
    </row>
    <row r="10" spans="1:14" s="152" customFormat="1" ht="18.75" customHeight="1">
      <c r="B10" s="152" t="str">
        <f>[1]ChiTietDuToan!C152</f>
        <v>KN120</v>
      </c>
      <c r="C10" s="160">
        <v>1</v>
      </c>
      <c r="D10" s="153" t="str">
        <f>VLOOKUP(B10,[1]DonGiaHD!A:H,3,0)</f>
        <v>Khóa néo dây cỡ dây 120 (5U)</v>
      </c>
      <c r="E10" s="170" t="str">
        <f>VLOOKUP(B10,[1]DonGiaHD!A:H,6,0)</f>
        <v>cái</v>
      </c>
      <c r="F10" s="170">
        <f>VLOOKUP(B10,[1]DonGiaHD!A:H,5,0)</f>
        <v>29</v>
      </c>
      <c r="G10" s="170">
        <f>[1]ChiTietDuToan!J152</f>
        <v>34</v>
      </c>
      <c r="H10" s="170">
        <f>G10-F10</f>
        <v>5</v>
      </c>
      <c r="I10" s="203">
        <f>ROUND(N10/1.1,2)</f>
        <v>138818.18</v>
      </c>
      <c r="J10" s="163">
        <f>ROUND(H10*I10,0)</f>
        <v>694091</v>
      </c>
      <c r="K10" s="169">
        <f t="shared" ref="K10:K15" si="4">VLOOKUP(B10,ThiCong,11,0)</f>
        <v>0</v>
      </c>
      <c r="L10" s="158" t="str">
        <f>[1]ChiTietDuToan!P8</f>
        <v>B</v>
      </c>
      <c r="M10" s="158">
        <f t="shared" si="3"/>
        <v>1</v>
      </c>
      <c r="N10" s="162">
        <f t="shared" ref="N10:N54" si="5">VLOOKUP(B10,HopDong,16,0)</f>
        <v>152700</v>
      </c>
    </row>
    <row r="11" spans="1:14" s="152" customFormat="1" ht="30" customHeight="1">
      <c r="B11" s="152" t="str">
        <f>[1]ChiTietDuToan!C153</f>
        <v>BM16300</v>
      </c>
      <c r="C11" s="160">
        <v>2</v>
      </c>
      <c r="D11" s="153" t="str">
        <f>VLOOKUP(B11,[1]DonGiaHD!A:H,3,0)</f>
        <v>Boulon mắt 16x300+ 1 long đền vuông D18-50x50x3/Zn</v>
      </c>
      <c r="E11" s="170" t="str">
        <f>VLOOKUP(B11,[1]DonGiaHD!A:H,6,0)</f>
        <v>bộ</v>
      </c>
      <c r="F11" s="170">
        <v>29</v>
      </c>
      <c r="G11" s="170">
        <f>[1]ChiTietDuToan!J153</f>
        <v>34</v>
      </c>
      <c r="H11" s="170">
        <f t="shared" ref="H11" si="6">G11-F11</f>
        <v>5</v>
      </c>
      <c r="I11" s="203">
        <f t="shared" ref="I11:I54" si="7">ROUND(N11/1.1,2)</f>
        <v>41363.64</v>
      </c>
      <c r="J11" s="163">
        <f t="shared" ref="J11:J54" si="8">ROUND(H11*I11,0)</f>
        <v>206818</v>
      </c>
      <c r="K11" s="169">
        <f t="shared" si="4"/>
        <v>0</v>
      </c>
      <c r="L11" s="158" t="str">
        <f>[1]ChiTietDuToan!P9</f>
        <v>B</v>
      </c>
      <c r="M11" s="158">
        <f t="shared" si="3"/>
        <v>1</v>
      </c>
      <c r="N11" s="162">
        <f t="shared" si="5"/>
        <v>45500</v>
      </c>
    </row>
    <row r="12" spans="1:14" s="152" customFormat="1" ht="19.5" customHeight="1">
      <c r="C12" s="204" t="s">
        <v>99</v>
      </c>
      <c r="D12" s="171" t="str">
        <f>KLTang!D13</f>
        <v>Phần tháo thu hồi và sử dụng lại</v>
      </c>
      <c r="E12" s="170"/>
      <c r="F12" s="170"/>
      <c r="G12" s="170"/>
      <c r="H12" s="170"/>
      <c r="I12" s="203">
        <f t="shared" si="7"/>
        <v>0</v>
      </c>
      <c r="J12" s="163">
        <f t="shared" si="8"/>
        <v>0</v>
      </c>
      <c r="K12" s="169">
        <f t="shared" si="4"/>
        <v>0</v>
      </c>
      <c r="L12" s="158" t="str">
        <f>[1]ChiTietDuToan!$P$56</f>
        <v>x</v>
      </c>
      <c r="M12" s="158">
        <v>1</v>
      </c>
      <c r="N12" s="162">
        <f t="shared" si="5"/>
        <v>0</v>
      </c>
    </row>
    <row r="13" spans="1:14" s="152" customFormat="1" ht="17.25" customHeight="1">
      <c r="B13" s="172" t="s">
        <v>101</v>
      </c>
      <c r="C13" s="160">
        <f>KLTang!C14</f>
        <v>1</v>
      </c>
      <c r="D13" s="153" t="str">
        <f>VLOOKUP(B13,[1]DonGiaHD!A:H,3,0)</f>
        <v>Tháo sứ đứng + ty</v>
      </c>
      <c r="E13" s="170" t="str">
        <f>VLOOKUP(B13,[1]DonGiaHD!A:H,6,0)</f>
        <v>sứ</v>
      </c>
      <c r="F13" s="170">
        <f>VLOOKUP(B13,[1]DonGiaHD!A:H,5,0)</f>
        <v>190</v>
      </c>
      <c r="G13" s="173">
        <f>KLTang!G14</f>
        <v>193</v>
      </c>
      <c r="H13" s="170">
        <f>IF(G13&gt;F13,G13-F13,0)</f>
        <v>3</v>
      </c>
      <c r="I13" s="203">
        <f t="shared" si="7"/>
        <v>71272.73</v>
      </c>
      <c r="J13" s="163">
        <f t="shared" si="8"/>
        <v>213818</v>
      </c>
      <c r="K13" s="169">
        <f t="shared" si="4"/>
        <v>0</v>
      </c>
      <c r="L13" s="158" t="str">
        <f>[1]ChiTietDuToan!$P$58</f>
        <v>B</v>
      </c>
      <c r="M13" s="158">
        <f t="shared" si="3"/>
        <v>1</v>
      </c>
      <c r="N13" s="162">
        <f t="shared" si="5"/>
        <v>78400</v>
      </c>
    </row>
    <row r="14" spans="1:14" s="152" customFormat="1" ht="18.75" customHeight="1">
      <c r="B14" s="172" t="s">
        <v>102</v>
      </c>
      <c r="C14" s="160">
        <f>KLTang!C15</f>
        <v>2</v>
      </c>
      <c r="D14" s="153" t="str">
        <f>VLOOKUP(B14,[1]DonGiaHD!A:H,3,0)</f>
        <v>Tháo sứ đứng + chân sứ đỉnh</v>
      </c>
      <c r="E14" s="170" t="str">
        <f>VLOOKUP(B14,[1]DonGiaHD!A:H,6,0)</f>
        <v>sứ</v>
      </c>
      <c r="F14" s="170">
        <f>VLOOKUP(B14,[1]DonGiaHD!A:H,5,0)</f>
        <v>93</v>
      </c>
      <c r="G14" s="173">
        <f>KLTang!G15</f>
        <v>95</v>
      </c>
      <c r="H14" s="170">
        <f t="shared" ref="H14:H54" si="9">IF(G14&gt;F14,G14-F14,0)</f>
        <v>2</v>
      </c>
      <c r="I14" s="203">
        <f t="shared" si="7"/>
        <v>71272.73</v>
      </c>
      <c r="J14" s="163">
        <f t="shared" si="8"/>
        <v>142545</v>
      </c>
      <c r="K14" s="169">
        <f t="shared" si="4"/>
        <v>0</v>
      </c>
      <c r="L14" s="158" t="str">
        <f>[1]ChiTietDuToan!$P$85</f>
        <v>x</v>
      </c>
      <c r="M14" s="158">
        <f t="shared" si="3"/>
        <v>1</v>
      </c>
      <c r="N14" s="162">
        <f t="shared" si="5"/>
        <v>78400</v>
      </c>
    </row>
    <row r="15" spans="1:14" s="152" customFormat="1" ht="19.5" hidden="1" customHeight="1">
      <c r="B15" s="172" t="s">
        <v>103</v>
      </c>
      <c r="C15" s="160">
        <f>KLTang!C16</f>
        <v>2</v>
      </c>
      <c r="D15" s="153" t="str">
        <f>VLOOKUP(B15,[1]DonGiaHD!A:H,3,0)</f>
        <v>Tháo Rack 1 + sứ ống chỉ</v>
      </c>
      <c r="E15" s="170" t="str">
        <f>VLOOKUP(B15,[1]DonGiaHD!A:H,6,0)</f>
        <v>bộ</v>
      </c>
      <c r="F15" s="170">
        <f>VLOOKUP(B15,[1]DonGiaHD!A:H,5,0)</f>
        <v>87</v>
      </c>
      <c r="G15" s="173">
        <f>KLTang!G16</f>
        <v>86</v>
      </c>
      <c r="H15" s="170">
        <f t="shared" si="9"/>
        <v>0</v>
      </c>
      <c r="I15" s="203">
        <f t="shared" si="7"/>
        <v>18909.09</v>
      </c>
      <c r="J15" s="163">
        <f t="shared" si="8"/>
        <v>0</v>
      </c>
      <c r="K15" s="169">
        <f t="shared" si="4"/>
        <v>0</v>
      </c>
      <c r="L15" s="158" t="str">
        <f>[1]ChiTietDuToan!P88</f>
        <v>B</v>
      </c>
      <c r="M15" s="158">
        <f t="shared" si="3"/>
        <v>0</v>
      </c>
      <c r="N15" s="162">
        <f t="shared" si="5"/>
        <v>20800</v>
      </c>
    </row>
    <row r="16" spans="1:14" s="152" customFormat="1" ht="19.5" hidden="1" customHeight="1">
      <c r="B16" s="172" t="s">
        <v>104</v>
      </c>
      <c r="C16" s="160">
        <f>KLTang!C17</f>
        <v>2</v>
      </c>
      <c r="D16" s="153" t="str">
        <f>VLOOKUP(B16,[1]DonGiaHD!A:H,3,0)</f>
        <v>Tháo sứ treo thủy tinh (2 bát)</v>
      </c>
      <c r="E16" s="170" t="str">
        <f>VLOOKUP(B16,[1]DonGiaHD!A:H,6,0)</f>
        <v>bộ</v>
      </c>
      <c r="F16" s="170">
        <f>VLOOKUP(B16,[1]DonGiaHD!A:H,5,0)</f>
        <v>30</v>
      </c>
      <c r="G16" s="173">
        <f>KLTang!G17</f>
        <v>30</v>
      </c>
      <c r="H16" s="170">
        <f t="shared" si="9"/>
        <v>0</v>
      </c>
      <c r="I16" s="203">
        <f t="shared" si="7"/>
        <v>64727.27</v>
      </c>
      <c r="J16" s="163">
        <f t="shared" si="8"/>
        <v>0</v>
      </c>
      <c r="K16" s="169"/>
      <c r="L16" s="158" t="str">
        <f>[1]ChiTietDuToan!P89</f>
        <v>B</v>
      </c>
      <c r="M16" s="158">
        <f t="shared" si="3"/>
        <v>0</v>
      </c>
      <c r="N16" s="162">
        <f t="shared" si="5"/>
        <v>71200</v>
      </c>
    </row>
    <row r="17" spans="2:14" s="152" customFormat="1" ht="19.5" hidden="1" customHeight="1">
      <c r="B17" s="172" t="s">
        <v>105</v>
      </c>
      <c r="C17" s="160">
        <f>KLTang!C18</f>
        <v>2</v>
      </c>
      <c r="D17" s="153" t="str">
        <f>VLOOKUP(B17,[1]DonGiaHD!A:H,3,0)</f>
        <v>Tháo chuỗi sứ treo Polymer</v>
      </c>
      <c r="E17" s="170" t="str">
        <f>VLOOKUP(B17,[1]DonGiaHD!A:H,6,0)</f>
        <v>bộ</v>
      </c>
      <c r="F17" s="170">
        <f>VLOOKUP(B17,[1]DonGiaHD!A:H,5,0)</f>
        <v>6</v>
      </c>
      <c r="G17" s="173">
        <f>KLTang!G18</f>
        <v>6</v>
      </c>
      <c r="H17" s="170">
        <f t="shared" si="9"/>
        <v>0</v>
      </c>
      <c r="I17" s="203">
        <f t="shared" si="7"/>
        <v>85909.09</v>
      </c>
      <c r="J17" s="163">
        <f t="shared" si="8"/>
        <v>0</v>
      </c>
      <c r="K17" s="169"/>
      <c r="L17" s="158" t="str">
        <f>[1]ChiTietDuToan!P90</f>
        <v>B</v>
      </c>
      <c r="M17" s="158">
        <f t="shared" si="3"/>
        <v>0</v>
      </c>
      <c r="N17" s="162">
        <f t="shared" si="5"/>
        <v>94500</v>
      </c>
    </row>
    <row r="18" spans="2:14" s="152" customFormat="1" ht="19.5" hidden="1" customHeight="1">
      <c r="B18" s="172" t="s">
        <v>106</v>
      </c>
      <c r="C18" s="160">
        <f>KLTang!C19</f>
        <v>2</v>
      </c>
      <c r="D18" s="153" t="str">
        <f>VLOOKUP(B18,[1]DonGiaHD!A:H,3,0)</f>
        <v>Tháo Rack 4 + sứ ống chỉ</v>
      </c>
      <c r="E18" s="170" t="str">
        <f>VLOOKUP(B18,[1]DonGiaHD!A:H,6,0)</f>
        <v>bộ</v>
      </c>
      <c r="F18" s="170">
        <f>VLOOKUP(B18,[1]DonGiaHD!A:H,5,0)</f>
        <v>9</v>
      </c>
      <c r="G18" s="173">
        <f>KLTang!G19</f>
        <v>9</v>
      </c>
      <c r="H18" s="170">
        <f t="shared" si="9"/>
        <v>0</v>
      </c>
      <c r="I18" s="203">
        <f t="shared" si="7"/>
        <v>173545.45</v>
      </c>
      <c r="J18" s="163">
        <f t="shared" si="8"/>
        <v>0</v>
      </c>
      <c r="K18" s="205"/>
      <c r="L18" s="158"/>
      <c r="M18" s="158">
        <f t="shared" si="3"/>
        <v>0</v>
      </c>
      <c r="N18" s="162">
        <f t="shared" si="5"/>
        <v>190900</v>
      </c>
    </row>
    <row r="19" spans="2:14" s="152" customFormat="1" ht="19.5" hidden="1" customHeight="1">
      <c r="B19" s="172" t="s">
        <v>107</v>
      </c>
      <c r="C19" s="160">
        <f>KLTang!C20</f>
        <v>2</v>
      </c>
      <c r="D19" s="153" t="str">
        <f>VLOOKUP(B19,[1]DonGiaHD!A:H,3,0)</f>
        <v>Tháo Rack 3 + sứ ống chỉ</v>
      </c>
      <c r="E19" s="170" t="str">
        <f>VLOOKUP(B19,[1]DonGiaHD!A:H,6,0)</f>
        <v>bộ</v>
      </c>
      <c r="F19" s="170">
        <f>VLOOKUP(B19,[1]DonGiaHD!A:H,5,0)</f>
        <v>36</v>
      </c>
      <c r="G19" s="173">
        <f>KLTang!G20</f>
        <v>34</v>
      </c>
      <c r="H19" s="170">
        <f t="shared" si="9"/>
        <v>0</v>
      </c>
      <c r="I19" s="203">
        <f t="shared" si="7"/>
        <v>123090.91</v>
      </c>
      <c r="J19" s="163">
        <f t="shared" si="8"/>
        <v>0</v>
      </c>
      <c r="K19" s="205"/>
      <c r="L19" s="158"/>
      <c r="M19" s="158">
        <f t="shared" si="3"/>
        <v>0</v>
      </c>
      <c r="N19" s="162">
        <f t="shared" si="5"/>
        <v>135400</v>
      </c>
    </row>
    <row r="20" spans="2:14" s="206" customFormat="1" ht="19.5" hidden="1" customHeight="1">
      <c r="B20" s="172" t="s">
        <v>108</v>
      </c>
      <c r="C20" s="160">
        <f>KLTang!C21</f>
        <v>2</v>
      </c>
      <c r="D20" s="153" t="str">
        <f>VLOOKUP(B20,[1]DonGiaHD!A:H,3,0)</f>
        <v>Thaó hộp Domino</v>
      </c>
      <c r="E20" s="170" t="str">
        <f>VLOOKUP(B20,[1]DonGiaHD!A:H,6,0)</f>
        <v>cái</v>
      </c>
      <c r="F20" s="170">
        <f>VLOOKUP(B20,[1]DonGiaHD!A:H,5,0)</f>
        <v>81</v>
      </c>
      <c r="G20" s="173">
        <f>KLTang!G21</f>
        <v>76</v>
      </c>
      <c r="H20" s="170">
        <f t="shared" si="9"/>
        <v>0</v>
      </c>
      <c r="I20" s="203">
        <f t="shared" si="7"/>
        <v>147090.91</v>
      </c>
      <c r="J20" s="163">
        <f t="shared" si="8"/>
        <v>0</v>
      </c>
      <c r="K20" s="205"/>
      <c r="M20" s="158">
        <f t="shared" si="3"/>
        <v>0</v>
      </c>
      <c r="N20" s="162">
        <f t="shared" si="5"/>
        <v>161800</v>
      </c>
    </row>
    <row r="21" spans="2:14" s="208" customFormat="1" ht="19.5" hidden="1" customHeight="1">
      <c r="B21" s="172" t="s">
        <v>109</v>
      </c>
      <c r="C21" s="160">
        <f>KLTang!C22</f>
        <v>2</v>
      </c>
      <c r="D21" s="153" t="str">
        <f>VLOOKUP(B21,[1]DonGiaHD!A:H,3,0)</f>
        <v>Tháo hạ dây AC95</v>
      </c>
      <c r="E21" s="170" t="str">
        <f>VLOOKUP(B21,[1]DonGiaHD!A:H,6,0)</f>
        <v>km</v>
      </c>
      <c r="F21" s="170">
        <f>VLOOKUP(B21,[1]DonGiaHD!A:H,5,0)</f>
        <v>19.010000000000002</v>
      </c>
      <c r="G21" s="173">
        <f>KLTang!G22</f>
        <v>0</v>
      </c>
      <c r="H21" s="170">
        <f t="shared" si="9"/>
        <v>0</v>
      </c>
      <c r="I21" s="203">
        <f t="shared" si="7"/>
        <v>9766181.8200000003</v>
      </c>
      <c r="J21" s="163">
        <f t="shared" si="8"/>
        <v>0</v>
      </c>
      <c r="K21" s="205"/>
      <c r="L21" s="207"/>
      <c r="M21" s="158">
        <f t="shared" si="3"/>
        <v>0</v>
      </c>
      <c r="N21" s="162">
        <f t="shared" si="5"/>
        <v>10742800</v>
      </c>
    </row>
    <row r="22" spans="2:14" s="208" customFormat="1" ht="18" customHeight="1">
      <c r="B22" s="172" t="s">
        <v>110</v>
      </c>
      <c r="C22" s="160">
        <f>KLTang!C23</f>
        <v>3</v>
      </c>
      <c r="D22" s="153" t="str">
        <f>VLOOKUP(B22,[1]DonGiaHD!A:H,3,0)</f>
        <v>Tháo hạ dây AC70</v>
      </c>
      <c r="E22" s="170" t="str">
        <f>VLOOKUP(B22,[1]DonGiaHD!A:H,6,0)</f>
        <v>km</v>
      </c>
      <c r="F22" s="170">
        <f>VLOOKUP(B22,[1]DonGiaHD!A:H,5,0)</f>
        <v>3.15</v>
      </c>
      <c r="G22" s="173">
        <f>KLTang!G23</f>
        <v>19.393999999999998</v>
      </c>
      <c r="H22" s="170">
        <f t="shared" si="9"/>
        <v>16.244</v>
      </c>
      <c r="I22" s="203">
        <f t="shared" si="7"/>
        <v>7194818.1799999997</v>
      </c>
      <c r="J22" s="163">
        <f t="shared" si="8"/>
        <v>116872627</v>
      </c>
      <c r="K22" s="205"/>
      <c r="L22" s="137"/>
      <c r="M22" s="158">
        <f t="shared" si="3"/>
        <v>1</v>
      </c>
      <c r="N22" s="162">
        <f t="shared" si="5"/>
        <v>7914300</v>
      </c>
    </row>
    <row r="23" spans="2:14" s="208" customFormat="1" ht="15.75" customHeight="1">
      <c r="B23" s="172" t="s">
        <v>111</v>
      </c>
      <c r="C23" s="160">
        <f>KLTang!C24</f>
        <v>4</v>
      </c>
      <c r="D23" s="153" t="str">
        <f>VLOOKUP(B23,[1]DonGiaHD!A:H,3,0)</f>
        <v>Tháo hạ dây AC50</v>
      </c>
      <c r="E23" s="170" t="str">
        <f>VLOOKUP(B23,[1]DonGiaHD!A:H,6,0)</f>
        <v>km</v>
      </c>
      <c r="F23" s="170">
        <f>VLOOKUP(B23,[1]DonGiaHD!A:H,5,0)</f>
        <v>0.159</v>
      </c>
      <c r="G23" s="173">
        <f>KLTang!G24</f>
        <v>4.9939999999999998</v>
      </c>
      <c r="H23" s="170">
        <f t="shared" si="9"/>
        <v>4.835</v>
      </c>
      <c r="I23" s="203">
        <f t="shared" si="7"/>
        <v>3237272.73</v>
      </c>
      <c r="J23" s="163">
        <f t="shared" si="8"/>
        <v>15652214</v>
      </c>
      <c r="K23" s="205"/>
      <c r="L23" s="209"/>
      <c r="M23" s="158">
        <f t="shared" si="3"/>
        <v>1</v>
      </c>
      <c r="N23" s="162">
        <f t="shared" si="5"/>
        <v>3561000</v>
      </c>
    </row>
    <row r="24" spans="2:14" s="208" customFormat="1" ht="19.5" hidden="1" customHeight="1">
      <c r="B24" s="172" t="s">
        <v>112</v>
      </c>
      <c r="C24" s="160">
        <f>KLTang!C25</f>
        <v>4</v>
      </c>
      <c r="D24" s="153" t="str">
        <f>VLOOKUP(B24,[1]DonGiaHD!A:H,3,0)</f>
        <v>Tháo dây Branchment</v>
      </c>
      <c r="E24" s="170" t="str">
        <f>VLOOKUP(B24,[1]DonGiaHD!A:H,6,0)</f>
        <v>sợi</v>
      </c>
      <c r="F24" s="170">
        <f>VLOOKUP(B24,[1]DonGiaHD!A:H,5,0)</f>
        <v>347</v>
      </c>
      <c r="G24" s="173">
        <f>KLTang!G25</f>
        <v>300</v>
      </c>
      <c r="H24" s="170">
        <f t="shared" si="9"/>
        <v>0</v>
      </c>
      <c r="I24" s="203">
        <f t="shared" si="7"/>
        <v>116818.18</v>
      </c>
      <c r="J24" s="163">
        <f t="shared" si="8"/>
        <v>0</v>
      </c>
      <c r="K24" s="205"/>
      <c r="L24" s="210"/>
      <c r="M24" s="158">
        <f t="shared" si="3"/>
        <v>0</v>
      </c>
      <c r="N24" s="162">
        <f t="shared" si="5"/>
        <v>128500</v>
      </c>
    </row>
    <row r="25" spans="2:14" s="208" customFormat="1" ht="19.5" hidden="1" customHeight="1">
      <c r="B25" s="172" t="s">
        <v>113</v>
      </c>
      <c r="C25" s="160">
        <f>KLTang!C26</f>
        <v>4</v>
      </c>
      <c r="D25" s="153" t="str">
        <f>VLOOKUP(B25,[1]DonGiaHD!A:H,3,0)</f>
        <v>Tháo bộ xà compoxit 0,8m</v>
      </c>
      <c r="E25" s="170" t="str">
        <f>VLOOKUP(B25,[1]DonGiaHD!A:H,6,0)</f>
        <v>bộ</v>
      </c>
      <c r="F25" s="170">
        <f>VLOOKUP(B25,[1]DonGiaHD!A:H,5,0)</f>
        <v>10</v>
      </c>
      <c r="G25" s="173">
        <f>KLTang!G26</f>
        <v>10</v>
      </c>
      <c r="H25" s="170">
        <f t="shared" si="9"/>
        <v>0</v>
      </c>
      <c r="I25" s="203">
        <f t="shared" si="7"/>
        <v>193090.91</v>
      </c>
      <c r="J25" s="163">
        <f t="shared" si="8"/>
        <v>0</v>
      </c>
      <c r="K25" s="205"/>
      <c r="L25" s="210"/>
      <c r="M25" s="158">
        <f t="shared" si="3"/>
        <v>0</v>
      </c>
      <c r="N25" s="162">
        <f t="shared" si="5"/>
        <v>212400</v>
      </c>
    </row>
    <row r="26" spans="2:14" s="208" customFormat="1" ht="19.5" hidden="1" customHeight="1">
      <c r="B26" s="172" t="s">
        <v>114</v>
      </c>
      <c r="C26" s="160">
        <f>KLTang!C27</f>
        <v>4</v>
      </c>
      <c r="D26" s="153" t="str">
        <f>VLOOKUP(B26,[1]DonGiaHD!A:H,3,0)</f>
        <v>Tháo xà đỡ X-16Đ</v>
      </c>
      <c r="E26" s="170" t="str">
        <f>VLOOKUP(B26,[1]DonGiaHD!A:H,6,0)</f>
        <v>bộ</v>
      </c>
      <c r="F26" s="170">
        <f>VLOOKUP(B26,[1]DonGiaHD!A:H,5,0)</f>
        <v>77</v>
      </c>
      <c r="G26" s="173">
        <f>KLTang!G27</f>
        <v>74</v>
      </c>
      <c r="H26" s="170">
        <f t="shared" si="9"/>
        <v>0</v>
      </c>
      <c r="I26" s="203">
        <f t="shared" si="7"/>
        <v>596000</v>
      </c>
      <c r="J26" s="163">
        <f t="shared" si="8"/>
        <v>0</v>
      </c>
      <c r="K26" s="205"/>
      <c r="L26" s="210"/>
      <c r="M26" s="158">
        <f t="shared" si="3"/>
        <v>0</v>
      </c>
      <c r="N26" s="162">
        <f t="shared" si="5"/>
        <v>655600</v>
      </c>
    </row>
    <row r="27" spans="2:14" s="208" customFormat="1" ht="17.25" customHeight="1">
      <c r="B27" s="172" t="s">
        <v>115</v>
      </c>
      <c r="C27" s="160">
        <f>KLTang!C28</f>
        <v>5</v>
      </c>
      <c r="D27" s="153" t="str">
        <f>VLOOKUP(B27,[1]DonGiaHD!A:H,3,0)</f>
        <v>Tháo xà kép X-16K</v>
      </c>
      <c r="E27" s="170" t="str">
        <f>VLOOKUP(B27,[1]DonGiaHD!A:H,6,0)</f>
        <v>bộ</v>
      </c>
      <c r="F27" s="170">
        <f>VLOOKUP(B27,[1]DonGiaHD!A:H,5,0)</f>
        <v>8</v>
      </c>
      <c r="G27" s="173">
        <f>KLTang!G28</f>
        <v>9</v>
      </c>
      <c r="H27" s="170">
        <f t="shared" si="9"/>
        <v>1</v>
      </c>
      <c r="I27" s="203">
        <f t="shared" si="7"/>
        <v>806272.73</v>
      </c>
      <c r="J27" s="163">
        <f t="shared" si="8"/>
        <v>806273</v>
      </c>
      <c r="K27" s="205"/>
      <c r="L27" s="210"/>
      <c r="M27" s="158">
        <f t="shared" si="3"/>
        <v>1</v>
      </c>
      <c r="N27" s="162">
        <f t="shared" si="5"/>
        <v>886900</v>
      </c>
    </row>
    <row r="28" spans="2:14" s="208" customFormat="1" ht="17.25" customHeight="1">
      <c r="B28" s="172" t="s">
        <v>116</v>
      </c>
      <c r="C28" s="160">
        <f>KLTang!C29</f>
        <v>6</v>
      </c>
      <c r="D28" s="153" t="str">
        <f>VLOOKUP(B28,[1]DonGiaHD!A:H,3,0)</f>
        <v>Tháo xà X-2,2K</v>
      </c>
      <c r="E28" s="170" t="str">
        <f>VLOOKUP(B28,[1]DonGiaHD!A:H,6,0)</f>
        <v>bộ</v>
      </c>
      <c r="F28" s="170">
        <f>VLOOKUP(B28,[1]DonGiaHD!A:H,5,0)</f>
        <v>6</v>
      </c>
      <c r="G28" s="173">
        <f>KLTang!G29</f>
        <v>7</v>
      </c>
      <c r="H28" s="170">
        <f t="shared" si="9"/>
        <v>1</v>
      </c>
      <c r="I28" s="203">
        <f t="shared" si="7"/>
        <v>768090.91</v>
      </c>
      <c r="J28" s="163">
        <f t="shared" si="8"/>
        <v>768091</v>
      </c>
      <c r="K28" s="205"/>
      <c r="L28" s="209"/>
      <c r="M28" s="158">
        <f t="shared" si="3"/>
        <v>1</v>
      </c>
      <c r="N28" s="162">
        <f t="shared" si="5"/>
        <v>844900</v>
      </c>
    </row>
    <row r="29" spans="2:14" s="206" customFormat="1" ht="19.5" hidden="1" customHeight="1">
      <c r="B29" s="172" t="s">
        <v>117</v>
      </c>
      <c r="C29" s="160">
        <f>KLTang!C30</f>
        <v>6</v>
      </c>
      <c r="D29" s="153" t="str">
        <f>VLOOKUP(B29,[1]DonGiaHD!A:H,3,0)</f>
        <v>Tháo bộ chằng xuống</v>
      </c>
      <c r="E29" s="170" t="str">
        <f>VLOOKUP(B29,[1]DonGiaHD!A:H,6,0)</f>
        <v>bộ</v>
      </c>
      <c r="F29" s="170">
        <f>VLOOKUP(B29,[1]DonGiaHD!A:H,5,0)</f>
        <v>9</v>
      </c>
      <c r="G29" s="173">
        <f>KLTang!G30</f>
        <v>9</v>
      </c>
      <c r="H29" s="170">
        <f t="shared" si="9"/>
        <v>0</v>
      </c>
      <c r="I29" s="203">
        <f t="shared" si="7"/>
        <v>153272.73000000001</v>
      </c>
      <c r="J29" s="163">
        <f t="shared" si="8"/>
        <v>0</v>
      </c>
      <c r="K29" s="205"/>
      <c r="L29" s="211"/>
      <c r="M29" s="158">
        <f t="shared" si="3"/>
        <v>0</v>
      </c>
      <c r="N29" s="162">
        <f t="shared" si="5"/>
        <v>168600</v>
      </c>
    </row>
    <row r="30" spans="2:14" s="206" customFormat="1" ht="19.5" hidden="1" customHeight="1">
      <c r="B30" s="172" t="s">
        <v>118</v>
      </c>
      <c r="C30" s="160">
        <f>KLTang!C31</f>
        <v>6</v>
      </c>
      <c r="D30" s="153" t="str">
        <f>VLOOKUP(B30,[1]DonGiaHD!A:H,3,0)</f>
        <v>Tháo bộ chằng lệch</v>
      </c>
      <c r="E30" s="170" t="str">
        <f>VLOOKUP(B30,[1]DonGiaHD!A:H,6,0)</f>
        <v>bộ</v>
      </c>
      <c r="F30" s="170">
        <f>VLOOKUP(B30,[1]DonGiaHD!A:H,5,0)</f>
        <v>3</v>
      </c>
      <c r="G30" s="173">
        <f>KLTang!G31</f>
        <v>3</v>
      </c>
      <c r="H30" s="170">
        <f t="shared" si="9"/>
        <v>0</v>
      </c>
      <c r="I30" s="203">
        <f t="shared" si="7"/>
        <v>153272.73000000001</v>
      </c>
      <c r="J30" s="163">
        <f t="shared" si="8"/>
        <v>0</v>
      </c>
      <c r="K30" s="205"/>
      <c r="L30" s="212"/>
      <c r="M30" s="158">
        <f t="shared" si="3"/>
        <v>0</v>
      </c>
      <c r="N30" s="162">
        <f t="shared" si="5"/>
        <v>168600</v>
      </c>
    </row>
    <row r="31" spans="2:14" s="206" customFormat="1" ht="19.5" hidden="1" customHeight="1">
      <c r="B31" s="172" t="s">
        <v>119</v>
      </c>
      <c r="C31" s="160">
        <f>KLTang!C32</f>
        <v>6</v>
      </c>
      <c r="D31" s="153" t="str">
        <f>VLOOKUP(B31,[1]DonGiaHD!A:H,3,0)</f>
        <v>Nhổ trụ  BTLT 12m</v>
      </c>
      <c r="E31" s="170" t="str">
        <f>VLOOKUP(B31,[1]DonGiaHD!A:H,6,0)</f>
        <v>trụ</v>
      </c>
      <c r="F31" s="170">
        <f>VLOOKUP(B31,[1]DonGiaHD!A:H,5,0)</f>
        <v>20</v>
      </c>
      <c r="G31" s="173">
        <f>KLTang!G32</f>
        <v>20</v>
      </c>
      <c r="H31" s="170">
        <f t="shared" si="9"/>
        <v>0</v>
      </c>
      <c r="I31" s="203">
        <f t="shared" si="7"/>
        <v>668909.09</v>
      </c>
      <c r="J31" s="163">
        <f t="shared" si="8"/>
        <v>0</v>
      </c>
      <c r="K31" s="205"/>
      <c r="M31" s="158">
        <f t="shared" si="3"/>
        <v>0</v>
      </c>
      <c r="N31" s="162">
        <f t="shared" si="5"/>
        <v>735800</v>
      </c>
    </row>
    <row r="32" spans="2:14" s="206" customFormat="1" ht="19.5" hidden="1" customHeight="1">
      <c r="B32" s="172" t="s">
        <v>120</v>
      </c>
      <c r="C32" s="160">
        <f>KLTang!C33</f>
        <v>6</v>
      </c>
      <c r="D32" s="153" t="str">
        <f>VLOOKUP(B32,[1]DonGiaHD!A:H,3,0)</f>
        <v>Nhổ trụ BTLT 8,4m</v>
      </c>
      <c r="E32" s="170" t="str">
        <f>VLOOKUP(B32,[1]DonGiaHD!A:H,6,0)</f>
        <v>trụ</v>
      </c>
      <c r="F32" s="170">
        <f>VLOOKUP(B32,[1]DonGiaHD!A:H,5,0)</f>
        <v>76</v>
      </c>
      <c r="G32" s="173">
        <f>KLTang!G33</f>
        <v>72</v>
      </c>
      <c r="H32" s="170">
        <f t="shared" si="9"/>
        <v>0</v>
      </c>
      <c r="I32" s="203">
        <f t="shared" si="7"/>
        <v>583727.27</v>
      </c>
      <c r="J32" s="163">
        <f t="shared" si="8"/>
        <v>0</v>
      </c>
      <c r="K32" s="205"/>
      <c r="M32" s="158">
        <f t="shared" si="3"/>
        <v>0</v>
      </c>
      <c r="N32" s="162">
        <f t="shared" si="5"/>
        <v>642100</v>
      </c>
    </row>
    <row r="33" spans="2:14" s="206" customFormat="1" ht="19.5" hidden="1" customHeight="1">
      <c r="B33" s="172" t="s">
        <v>121</v>
      </c>
      <c r="C33" s="160">
        <f>KLTang!C34</f>
        <v>6</v>
      </c>
      <c r="D33" s="153" t="str">
        <f>VLOOKUP(B33,[1]DonGiaHD!A:H,3,0)</f>
        <v>Tháo tủ điện hạ thế</v>
      </c>
      <c r="E33" s="170" t="str">
        <f>VLOOKUP(B33,[1]DonGiaHD!A:H,6,0)</f>
        <v>bộ</v>
      </c>
      <c r="F33" s="170">
        <f>VLOOKUP(B33,[1]DonGiaHD!A:H,5,0)</f>
        <v>8</v>
      </c>
      <c r="G33" s="173">
        <f>KLTang!G34</f>
        <v>8</v>
      </c>
      <c r="H33" s="170">
        <f t="shared" si="9"/>
        <v>0</v>
      </c>
      <c r="I33" s="203">
        <f t="shared" si="7"/>
        <v>1831454.55</v>
      </c>
      <c r="J33" s="163">
        <f t="shared" si="8"/>
        <v>0</v>
      </c>
      <c r="K33" s="205"/>
      <c r="M33" s="158">
        <f t="shared" si="3"/>
        <v>0</v>
      </c>
      <c r="N33" s="162">
        <f t="shared" si="5"/>
        <v>2014600</v>
      </c>
    </row>
    <row r="34" spans="2:14" s="206" customFormat="1" ht="19.5" hidden="1" customHeight="1">
      <c r="B34" s="172" t="s">
        <v>122</v>
      </c>
      <c r="C34" s="160">
        <f>KLTang!C35</f>
        <v>6</v>
      </c>
      <c r="D34" s="153" t="str">
        <f>VLOOKUP(B34,[1]DonGiaHD!A:H,3,0)</f>
        <v>Tháo MBA 1 pha 75KVA, treo trên cột</v>
      </c>
      <c r="E34" s="170" t="str">
        <f>VLOOKUP(B34,[1]DonGiaHD!A:H,6,0)</f>
        <v>máy</v>
      </c>
      <c r="F34" s="170">
        <f>VLOOKUP(B34,[1]DonGiaHD!A:H,5,0)</f>
        <v>2</v>
      </c>
      <c r="G34" s="173">
        <f>KLTang!G35</f>
        <v>2</v>
      </c>
      <c r="H34" s="170">
        <f t="shared" si="9"/>
        <v>0</v>
      </c>
      <c r="I34" s="203">
        <f t="shared" si="7"/>
        <v>1298000</v>
      </c>
      <c r="J34" s="163">
        <f t="shared" si="8"/>
        <v>0</v>
      </c>
      <c r="K34" s="205"/>
      <c r="M34" s="158">
        <f t="shared" si="3"/>
        <v>0</v>
      </c>
      <c r="N34" s="162">
        <f t="shared" si="5"/>
        <v>1427800</v>
      </c>
    </row>
    <row r="35" spans="2:14" s="206" customFormat="1" ht="19.5" hidden="1" customHeight="1">
      <c r="B35" s="172" t="s">
        <v>123</v>
      </c>
      <c r="C35" s="160">
        <f>KLTang!C36</f>
        <v>6</v>
      </c>
      <c r="D35" s="153" t="str">
        <f>VLOOKUP(B35,[1]DonGiaHD!A:H,3,0)</f>
        <v>Tháo MBA 1 pha 100KVA, treo trên cột</v>
      </c>
      <c r="E35" s="170" t="str">
        <f>VLOOKUP(B35,[1]DonGiaHD!A:H,6,0)</f>
        <v>máy</v>
      </c>
      <c r="F35" s="170">
        <f>VLOOKUP(B35,[1]DonGiaHD!A:H,5,0)</f>
        <v>9</v>
      </c>
      <c r="G35" s="173">
        <f>KLTang!G36</f>
        <v>9</v>
      </c>
      <c r="H35" s="170">
        <f t="shared" si="9"/>
        <v>0</v>
      </c>
      <c r="I35" s="203">
        <f t="shared" si="7"/>
        <v>1379636.36</v>
      </c>
      <c r="J35" s="163">
        <f t="shared" si="8"/>
        <v>0</v>
      </c>
      <c r="K35" s="205"/>
      <c r="M35" s="158">
        <f t="shared" si="3"/>
        <v>0</v>
      </c>
      <c r="N35" s="162">
        <f t="shared" si="5"/>
        <v>1517600</v>
      </c>
    </row>
    <row r="36" spans="2:14" s="206" customFormat="1" ht="19.5" hidden="1" customHeight="1">
      <c r="B36" s="172" t="s">
        <v>124</v>
      </c>
      <c r="C36" s="160">
        <f>KLTang!C37</f>
        <v>6</v>
      </c>
      <c r="D36" s="153" t="str">
        <f>VLOOKUP(B36,[1]DonGiaHD!A:H,3,0)</f>
        <v>Tháo bộ FCO</v>
      </c>
      <c r="E36" s="170" t="str">
        <f>VLOOKUP(B36,[1]DonGiaHD!A:H,6,0)</f>
        <v>cái</v>
      </c>
      <c r="F36" s="170">
        <f>VLOOKUP(B36,[1]DonGiaHD!A:H,5,0)</f>
        <v>13</v>
      </c>
      <c r="G36" s="173">
        <f>KLTang!G37</f>
        <v>13</v>
      </c>
      <c r="H36" s="170">
        <f t="shared" si="9"/>
        <v>0</v>
      </c>
      <c r="I36" s="203">
        <f t="shared" si="7"/>
        <v>272363.64</v>
      </c>
      <c r="J36" s="163">
        <f t="shared" si="8"/>
        <v>0</v>
      </c>
      <c r="K36" s="205"/>
      <c r="M36" s="158">
        <f t="shared" si="3"/>
        <v>0</v>
      </c>
      <c r="N36" s="162">
        <f t="shared" si="5"/>
        <v>299600</v>
      </c>
    </row>
    <row r="37" spans="2:14" s="206" customFormat="1" ht="19.5" hidden="1" customHeight="1">
      <c r="B37" s="172" t="s">
        <v>125</v>
      </c>
      <c r="C37" s="160">
        <f>KLTang!C38</f>
        <v>6</v>
      </c>
      <c r="D37" s="153" t="str">
        <f>VLOOKUP(B37,[1]DonGiaHD!A:H,3,0)</f>
        <v>Tháo bộ LA</v>
      </c>
      <c r="E37" s="170" t="str">
        <f>VLOOKUP(B37,[1]DonGiaHD!A:H,6,0)</f>
        <v>cái</v>
      </c>
      <c r="F37" s="170">
        <f>VLOOKUP(B37,[1]DonGiaHD!A:H,5,0)</f>
        <v>10</v>
      </c>
      <c r="G37" s="173">
        <f>KLTang!G38</f>
        <v>10</v>
      </c>
      <c r="H37" s="170">
        <f t="shared" si="9"/>
        <v>0</v>
      </c>
      <c r="I37" s="203">
        <f t="shared" si="7"/>
        <v>102181.82</v>
      </c>
      <c r="J37" s="163">
        <f t="shared" si="8"/>
        <v>0</v>
      </c>
      <c r="K37" s="205"/>
      <c r="M37" s="158">
        <f t="shared" si="3"/>
        <v>0</v>
      </c>
      <c r="N37" s="162">
        <f t="shared" si="5"/>
        <v>112400</v>
      </c>
    </row>
    <row r="38" spans="2:14" ht="19.5" hidden="1" customHeight="1">
      <c r="B38" s="172" t="s">
        <v>126</v>
      </c>
      <c r="C38" s="160">
        <f>KLTang!C39</f>
        <v>6</v>
      </c>
      <c r="D38" s="153" t="str">
        <f>VLOOKUP(B38,[1]DonGiaHD!A:H,3,0)</f>
        <v>Tháo  LTD</v>
      </c>
      <c r="E38" s="170" t="str">
        <f>VLOOKUP(B38,[1]DonGiaHD!A:H,6,0)</f>
        <v>bộ</v>
      </c>
      <c r="F38" s="170">
        <f>VLOOKUP(B38,[1]DonGiaHD!A:H,5,0)</f>
        <v>3</v>
      </c>
      <c r="G38" s="173">
        <f>KLTang!G39</f>
        <v>0</v>
      </c>
      <c r="H38" s="170">
        <f t="shared" si="9"/>
        <v>0</v>
      </c>
      <c r="I38" s="203">
        <f t="shared" si="7"/>
        <v>641000</v>
      </c>
      <c r="J38" s="163">
        <f t="shared" si="8"/>
        <v>0</v>
      </c>
      <c r="K38" s="205"/>
      <c r="M38" s="158">
        <f t="shared" si="3"/>
        <v>0</v>
      </c>
      <c r="N38" s="162">
        <f t="shared" si="5"/>
        <v>705100</v>
      </c>
    </row>
    <row r="39" spans="2:14" ht="16.5" customHeight="1">
      <c r="B39" s="172">
        <v>0</v>
      </c>
      <c r="C39" s="210" t="s">
        <v>100</v>
      </c>
      <c r="D39" s="171" t="str">
        <f>KLTang!D40</f>
        <v>Phần lắp lại</v>
      </c>
      <c r="E39" s="170" t="str">
        <f>VLOOKUP(B39,[1]DonGiaHD!A:H,6,0)</f>
        <v>T. Bộ</v>
      </c>
      <c r="F39" s="170">
        <f>VLOOKUP(B39,[1]DonGiaHD!A:H,5,0)</f>
        <v>1</v>
      </c>
      <c r="G39" s="173">
        <f>KLTang!G40</f>
        <v>0</v>
      </c>
      <c r="H39" s="170">
        <f t="shared" si="9"/>
        <v>0</v>
      </c>
      <c r="I39" s="203">
        <f t="shared" si="7"/>
        <v>0</v>
      </c>
      <c r="J39" s="163">
        <f t="shared" si="8"/>
        <v>0</v>
      </c>
      <c r="K39" s="205"/>
      <c r="M39" s="158">
        <v>1</v>
      </c>
      <c r="N39" s="162">
        <f t="shared" si="5"/>
        <v>0</v>
      </c>
    </row>
    <row r="40" spans="2:14" ht="19.5" hidden="1" customHeight="1">
      <c r="B40" s="172" t="s">
        <v>127</v>
      </c>
      <c r="C40" s="160">
        <f>KLTang!C14</f>
        <v>1</v>
      </c>
      <c r="D40" s="153" t="str">
        <f>VLOOKUP(B40,[1]DonGiaHD!A:H,3,0)</f>
        <v>Lắp sứ đứng + chân sứ đỉnh</v>
      </c>
      <c r="E40" s="170" t="str">
        <f>VLOOKUP(B40,[1]DonGiaHD!A:H,6,0)</f>
        <v>sứ</v>
      </c>
      <c r="F40" s="170">
        <f>VLOOKUP(B40,[1]DonGiaHD!A:H,5,0)</f>
        <v>1</v>
      </c>
      <c r="G40" s="173">
        <f>KLTang!G41</f>
        <v>0</v>
      </c>
      <c r="H40" s="170">
        <f t="shared" si="9"/>
        <v>0</v>
      </c>
      <c r="I40" s="203">
        <f t="shared" si="7"/>
        <v>87181.82</v>
      </c>
      <c r="J40" s="163">
        <f t="shared" si="8"/>
        <v>0</v>
      </c>
      <c r="K40" s="205"/>
      <c r="M40" s="158">
        <f t="shared" si="3"/>
        <v>0</v>
      </c>
      <c r="N40" s="162">
        <f t="shared" si="5"/>
        <v>95900</v>
      </c>
    </row>
    <row r="41" spans="2:14" ht="18.75" customHeight="1">
      <c r="B41" s="172" t="s">
        <v>128</v>
      </c>
      <c r="C41" s="160">
        <v>1</v>
      </c>
      <c r="D41" s="153" t="str">
        <f>VLOOKUP(B41,[1]DonGiaHD!A:H,3,0)</f>
        <v>Tháo chuỗi sứ treo Polymer</v>
      </c>
      <c r="E41" s="170" t="str">
        <f>VLOOKUP(B41,[1]DonGiaHD!A:H,6,0)</f>
        <v>bộ</v>
      </c>
      <c r="F41" s="170">
        <f>VLOOKUP(B41,[1]DonGiaHD!A:H,5,0)</f>
        <v>5</v>
      </c>
      <c r="G41" s="173">
        <f>KLTang!G42</f>
        <v>6</v>
      </c>
      <c r="H41" s="170">
        <f t="shared" si="9"/>
        <v>1</v>
      </c>
      <c r="I41" s="203">
        <f t="shared" si="7"/>
        <v>105000</v>
      </c>
      <c r="J41" s="163">
        <f t="shared" si="8"/>
        <v>105000</v>
      </c>
      <c r="K41" s="205"/>
      <c r="M41" s="158">
        <f t="shared" si="3"/>
        <v>1</v>
      </c>
      <c r="N41" s="162">
        <f t="shared" si="5"/>
        <v>115500</v>
      </c>
    </row>
    <row r="42" spans="2:14" ht="19.5" hidden="1" customHeight="1">
      <c r="B42" s="172" t="s">
        <v>129</v>
      </c>
      <c r="C42" s="160">
        <f>KLTang!C16</f>
        <v>2</v>
      </c>
      <c r="D42" s="153" t="str">
        <f>VLOOKUP(B42,[1]DonGiaHD!A:H,3,0)</f>
        <v>Lắp Rack 4 + sứ ống chỉ</v>
      </c>
      <c r="E42" s="170" t="str">
        <f>VLOOKUP(B42,[1]DonGiaHD!A:H,6,0)</f>
        <v>bộ</v>
      </c>
      <c r="F42" s="170">
        <f>VLOOKUP(B42,[1]DonGiaHD!A:H,5,0)</f>
        <v>9</v>
      </c>
      <c r="G42" s="173">
        <f>KLTang!G43</f>
        <v>9</v>
      </c>
      <c r="H42" s="170">
        <f t="shared" si="9"/>
        <v>0</v>
      </c>
      <c r="I42" s="203">
        <f t="shared" si="7"/>
        <v>214272.73</v>
      </c>
      <c r="J42" s="163">
        <f t="shared" si="8"/>
        <v>0</v>
      </c>
      <c r="K42" s="205"/>
      <c r="M42" s="158">
        <f t="shared" si="3"/>
        <v>0</v>
      </c>
      <c r="N42" s="162">
        <f t="shared" si="5"/>
        <v>235700</v>
      </c>
    </row>
    <row r="43" spans="2:14" ht="19.5" hidden="1" customHeight="1">
      <c r="B43" s="172" t="s">
        <v>130</v>
      </c>
      <c r="C43" s="160">
        <f>KLTang!C17</f>
        <v>2</v>
      </c>
      <c r="D43" s="153" t="str">
        <f>VLOOKUP(B43,[1]DonGiaHD!A:H,3,0)</f>
        <v>Lắp Rack 3 + sứ ống chỉ</v>
      </c>
      <c r="E43" s="170" t="str">
        <f>VLOOKUP(B43,[1]DonGiaHD!A:H,6,0)</f>
        <v>bộ</v>
      </c>
      <c r="F43" s="170">
        <f>VLOOKUP(B43,[1]DonGiaHD!A:H,5,0)</f>
        <v>36</v>
      </c>
      <c r="G43" s="173">
        <f>KLTang!G44</f>
        <v>34</v>
      </c>
      <c r="H43" s="170">
        <f t="shared" si="9"/>
        <v>0</v>
      </c>
      <c r="I43" s="203">
        <f t="shared" si="7"/>
        <v>214272.73</v>
      </c>
      <c r="J43" s="163">
        <f t="shared" si="8"/>
        <v>0</v>
      </c>
      <c r="K43" s="205"/>
      <c r="M43" s="158">
        <f t="shared" si="3"/>
        <v>0</v>
      </c>
      <c r="N43" s="162">
        <f t="shared" si="5"/>
        <v>235700</v>
      </c>
    </row>
    <row r="44" spans="2:14" ht="19.5" hidden="1" customHeight="1">
      <c r="B44" s="172" t="s">
        <v>131</v>
      </c>
      <c r="C44" s="160">
        <f>KLTang!C18</f>
        <v>2</v>
      </c>
      <c r="D44" s="153" t="str">
        <f>VLOOKUP(B44,[1]DonGiaHD!A:H,3,0)</f>
        <v>Lắp hộp Domino</v>
      </c>
      <c r="E44" s="170" t="str">
        <f>VLOOKUP(B44,[1]DonGiaHD!A:H,6,0)</f>
        <v>cái</v>
      </c>
      <c r="F44" s="170">
        <f>VLOOKUP(B44,[1]DonGiaHD!A:H,5,0)</f>
        <v>81</v>
      </c>
      <c r="G44" s="173">
        <f>KLTang!G45</f>
        <v>76</v>
      </c>
      <c r="H44" s="170">
        <f t="shared" si="9"/>
        <v>0</v>
      </c>
      <c r="I44" s="203">
        <f t="shared" si="7"/>
        <v>220636.36</v>
      </c>
      <c r="J44" s="163">
        <f t="shared" si="8"/>
        <v>0</v>
      </c>
      <c r="K44" s="205"/>
      <c r="M44" s="158">
        <f t="shared" si="3"/>
        <v>0</v>
      </c>
      <c r="N44" s="162">
        <f t="shared" si="5"/>
        <v>242700</v>
      </c>
    </row>
    <row r="45" spans="2:14" ht="19.5" hidden="1" customHeight="1">
      <c r="B45" s="172" t="s">
        <v>112</v>
      </c>
      <c r="C45" s="160">
        <f>KLTang!C19</f>
        <v>2</v>
      </c>
      <c r="D45" s="153" t="str">
        <f>VLOOKUP(B45,[1]DonGiaHD!A:H,3,0)</f>
        <v>Tháo dây Branchment</v>
      </c>
      <c r="E45" s="170" t="str">
        <f>VLOOKUP(B45,[1]DonGiaHD!A:H,6,0)</f>
        <v>sợi</v>
      </c>
      <c r="F45" s="170">
        <f>VLOOKUP(B45,[1]DonGiaHD!A:H,5,0)</f>
        <v>347</v>
      </c>
      <c r="G45" s="173">
        <f>KLTang!G46</f>
        <v>300</v>
      </c>
      <c r="H45" s="170">
        <f t="shared" si="9"/>
        <v>0</v>
      </c>
      <c r="I45" s="203">
        <f t="shared" si="7"/>
        <v>116818.18</v>
      </c>
      <c r="J45" s="163">
        <f t="shared" si="8"/>
        <v>0</v>
      </c>
      <c r="K45" s="205"/>
      <c r="M45" s="158">
        <f t="shared" si="3"/>
        <v>0</v>
      </c>
      <c r="N45" s="162">
        <f t="shared" si="5"/>
        <v>128500</v>
      </c>
    </row>
    <row r="46" spans="2:14" ht="19.5" hidden="1" customHeight="1">
      <c r="B46" s="172" t="s">
        <v>132</v>
      </c>
      <c r="C46" s="160">
        <f>KLTang!C20</f>
        <v>2</v>
      </c>
      <c r="D46" s="153" t="str">
        <f>VLOOKUP(B46,[1]DonGiaHD!A:H,3,0)</f>
        <v>Lắp bộ xà compoxit 0,8m</v>
      </c>
      <c r="E46" s="170" t="str">
        <f>VLOOKUP(B46,[1]DonGiaHD!A:H,6,0)</f>
        <v>bộ</v>
      </c>
      <c r="F46" s="170">
        <f>VLOOKUP(B46,[1]DonGiaHD!A:H,5,0)</f>
        <v>10</v>
      </c>
      <c r="G46" s="173">
        <f>KLTang!G47</f>
        <v>8</v>
      </c>
      <c r="H46" s="170">
        <f t="shared" si="9"/>
        <v>0</v>
      </c>
      <c r="I46" s="203">
        <f t="shared" si="7"/>
        <v>160909.09</v>
      </c>
      <c r="J46" s="163">
        <f t="shared" si="8"/>
        <v>0</v>
      </c>
      <c r="K46" s="205"/>
      <c r="M46" s="158">
        <f t="shared" si="3"/>
        <v>0</v>
      </c>
      <c r="N46" s="162">
        <f t="shared" si="5"/>
        <v>177000</v>
      </c>
    </row>
    <row r="47" spans="2:14" ht="19.5" hidden="1" customHeight="1">
      <c r="B47" s="172" t="s">
        <v>133</v>
      </c>
      <c r="C47" s="160">
        <f>KLTang!C21</f>
        <v>2</v>
      </c>
      <c r="D47" s="153" t="str">
        <f>VLOOKUP(B47,[1]DonGiaHD!A:H,3,0)</f>
        <v>Lắp xà X-2,2K</v>
      </c>
      <c r="E47" s="170" t="str">
        <f>VLOOKUP(B47,[1]DonGiaHD!A:H,6,0)</f>
        <v>bộ</v>
      </c>
      <c r="F47" s="170">
        <f>VLOOKUP(B47,[1]DonGiaHD!A:H,5,0)</f>
        <v>2</v>
      </c>
      <c r="G47" s="173">
        <f>KLTang!G48</f>
        <v>2</v>
      </c>
      <c r="H47" s="170">
        <f t="shared" si="9"/>
        <v>0</v>
      </c>
      <c r="I47" s="203">
        <f t="shared" si="7"/>
        <v>938727.27</v>
      </c>
      <c r="J47" s="163">
        <f t="shared" si="8"/>
        <v>0</v>
      </c>
      <c r="K47" s="205"/>
      <c r="M47" s="158">
        <f t="shared" si="3"/>
        <v>0</v>
      </c>
      <c r="N47" s="162">
        <f t="shared" si="5"/>
        <v>1032600</v>
      </c>
    </row>
    <row r="48" spans="2:14" ht="19.5" hidden="1" customHeight="1">
      <c r="B48" s="172" t="s">
        <v>121</v>
      </c>
      <c r="C48" s="160">
        <f>KLTang!C22</f>
        <v>2</v>
      </c>
      <c r="D48" s="153" t="str">
        <f>VLOOKUP(B48,[1]DonGiaHD!A:H,3,0)</f>
        <v>Tháo tủ điện hạ thế</v>
      </c>
      <c r="E48" s="170" t="str">
        <f>VLOOKUP(B48,[1]DonGiaHD!A:H,6,0)</f>
        <v>bộ</v>
      </c>
      <c r="F48" s="170">
        <f>VLOOKUP(B48,[1]DonGiaHD!A:H,5,0)</f>
        <v>8</v>
      </c>
      <c r="G48" s="173">
        <f>KLTang!G49</f>
        <v>8</v>
      </c>
      <c r="H48" s="170">
        <f t="shared" si="9"/>
        <v>0</v>
      </c>
      <c r="I48" s="203">
        <f t="shared" si="7"/>
        <v>1831454.55</v>
      </c>
      <c r="J48" s="163">
        <f t="shared" si="8"/>
        <v>0</v>
      </c>
      <c r="K48" s="205"/>
      <c r="M48" s="158">
        <f t="shared" si="3"/>
        <v>0</v>
      </c>
      <c r="N48" s="162">
        <f t="shared" si="5"/>
        <v>2014600</v>
      </c>
    </row>
    <row r="49" spans="2:14" ht="19.5" hidden="1" customHeight="1">
      <c r="B49" s="172" t="s">
        <v>134</v>
      </c>
      <c r="C49" s="160">
        <f>KLTang!C23</f>
        <v>3</v>
      </c>
      <c r="D49" s="153" t="str">
        <f>VLOOKUP(B49,[1]DonGiaHD!A:H,3,0)</f>
        <v>Lắp MBA 1 pha 75KVA, treo trên cột</v>
      </c>
      <c r="E49" s="170" t="str">
        <f>VLOOKUP(B49,[1]DonGiaHD!A:H,6,0)</f>
        <v>máy</v>
      </c>
      <c r="F49" s="170">
        <f>VLOOKUP(B49,[1]DonGiaHD!A:H,5,0)</f>
        <v>2</v>
      </c>
      <c r="G49" s="173">
        <f>KLTang!G50</f>
        <v>2</v>
      </c>
      <c r="H49" s="170">
        <f t="shared" si="9"/>
        <v>0</v>
      </c>
      <c r="I49" s="203">
        <f t="shared" si="7"/>
        <v>1586454.55</v>
      </c>
      <c r="J49" s="163">
        <f t="shared" si="8"/>
        <v>0</v>
      </c>
      <c r="K49" s="205"/>
      <c r="M49" s="158">
        <f t="shared" si="3"/>
        <v>0</v>
      </c>
      <c r="N49" s="162">
        <f t="shared" si="5"/>
        <v>1745100</v>
      </c>
    </row>
    <row r="50" spans="2:14" ht="19.5" hidden="1" customHeight="1">
      <c r="B50" s="172" t="s">
        <v>135</v>
      </c>
      <c r="C50" s="160">
        <f>KLTang!C24</f>
        <v>4</v>
      </c>
      <c r="D50" s="153" t="str">
        <f>VLOOKUP(B50,[1]DonGiaHD!A:H,3,0)</f>
        <v>Lắp MBA 1 pha 100KVA, treo trên cột</v>
      </c>
      <c r="E50" s="170" t="str">
        <f>VLOOKUP(B50,[1]DonGiaHD!A:H,6,0)</f>
        <v>máy</v>
      </c>
      <c r="F50" s="170">
        <f>VLOOKUP(B50,[1]DonGiaHD!A:H,5,0)</f>
        <v>9</v>
      </c>
      <c r="G50" s="173">
        <f>KLTang!G51</f>
        <v>9</v>
      </c>
      <c r="H50" s="170">
        <f t="shared" si="9"/>
        <v>0</v>
      </c>
      <c r="I50" s="203">
        <f t="shared" si="7"/>
        <v>1379636.36</v>
      </c>
      <c r="J50" s="163">
        <f t="shared" si="8"/>
        <v>0</v>
      </c>
      <c r="K50" s="205"/>
      <c r="M50" s="158">
        <f t="shared" si="3"/>
        <v>0</v>
      </c>
      <c r="N50" s="162">
        <f t="shared" si="5"/>
        <v>1517600</v>
      </c>
    </row>
    <row r="51" spans="2:14" ht="19.5" hidden="1" customHeight="1">
      <c r="B51" s="172" t="s">
        <v>136</v>
      </c>
      <c r="C51" s="160">
        <f>KLTang!C25</f>
        <v>4</v>
      </c>
      <c r="D51" s="153" t="str">
        <f>VLOOKUP(B51,[1]DonGiaHD!A:H,3,0)</f>
        <v>Lắp bộ FCO</v>
      </c>
      <c r="E51" s="170" t="str">
        <f>VLOOKUP(B51,[1]DonGiaHD!A:H,6,0)</f>
        <v>cái</v>
      </c>
      <c r="F51" s="170">
        <f>VLOOKUP(B51,[1]DonGiaHD!A:H,5,0)</f>
        <v>13</v>
      </c>
      <c r="G51" s="173">
        <f>KLTang!G52</f>
        <v>13</v>
      </c>
      <c r="H51" s="170">
        <f t="shared" si="9"/>
        <v>0</v>
      </c>
      <c r="I51" s="203">
        <f t="shared" si="7"/>
        <v>336272.73</v>
      </c>
      <c r="J51" s="163">
        <f t="shared" si="8"/>
        <v>0</v>
      </c>
      <c r="K51" s="205"/>
      <c r="M51" s="158">
        <f t="shared" si="3"/>
        <v>0</v>
      </c>
      <c r="N51" s="162">
        <f t="shared" si="5"/>
        <v>369900</v>
      </c>
    </row>
    <row r="52" spans="2:14" ht="19.5" hidden="1" customHeight="1">
      <c r="B52" s="172" t="s">
        <v>137</v>
      </c>
      <c r="C52" s="160">
        <f>KLTang!C26</f>
        <v>4</v>
      </c>
      <c r="D52" s="153" t="str">
        <f>VLOOKUP(B52,[1]DonGiaHD!A:H,3,0)</f>
        <v>Lắp bộ LA</v>
      </c>
      <c r="E52" s="170" t="str">
        <f>VLOOKUP(B52,[1]DonGiaHD!A:H,6,0)</f>
        <v>cái</v>
      </c>
      <c r="F52" s="170">
        <f>VLOOKUP(B52,[1]DonGiaHD!A:H,5,0)</f>
        <v>10</v>
      </c>
      <c r="G52" s="173">
        <f>KLTang!G53</f>
        <v>10</v>
      </c>
      <c r="H52" s="170">
        <f t="shared" si="9"/>
        <v>0</v>
      </c>
      <c r="I52" s="203">
        <f t="shared" si="7"/>
        <v>126090.91</v>
      </c>
      <c r="J52" s="163">
        <f t="shared" si="8"/>
        <v>0</v>
      </c>
      <c r="K52" s="205"/>
      <c r="M52" s="158">
        <f t="shared" si="3"/>
        <v>0</v>
      </c>
      <c r="N52" s="162">
        <f t="shared" si="5"/>
        <v>138700</v>
      </c>
    </row>
    <row r="53" spans="2:14" ht="19.5" hidden="1" customHeight="1">
      <c r="B53" s="172" t="s">
        <v>138</v>
      </c>
      <c r="C53" s="160">
        <f>KLTang!C27</f>
        <v>4</v>
      </c>
      <c r="D53" s="153" t="str">
        <f>VLOOKUP(B53,[1]DonGiaHD!A:H,3,0)</f>
        <v>Lắp  LTD</v>
      </c>
      <c r="E53" s="170" t="str">
        <f>VLOOKUP(B53,[1]DonGiaHD!A:H,6,0)</f>
        <v>bộ</v>
      </c>
      <c r="F53" s="170">
        <f>VLOOKUP(B53,[1]DonGiaHD!A:H,5,0)</f>
        <v>3</v>
      </c>
      <c r="G53" s="173">
        <f>KLTang!G54</f>
        <v>0</v>
      </c>
      <c r="H53" s="170">
        <f t="shared" si="9"/>
        <v>0</v>
      </c>
      <c r="I53" s="203">
        <f t="shared" si="7"/>
        <v>1043909.09</v>
      </c>
      <c r="J53" s="163">
        <f t="shared" si="8"/>
        <v>0</v>
      </c>
      <c r="K53" s="205"/>
      <c r="M53" s="158">
        <f t="shared" si="3"/>
        <v>0</v>
      </c>
      <c r="N53" s="162">
        <f t="shared" si="5"/>
        <v>1148300</v>
      </c>
    </row>
    <row r="54" spans="2:14" ht="19.5" hidden="1" customHeight="1">
      <c r="B54" s="172" t="s">
        <v>138</v>
      </c>
      <c r="C54" s="160">
        <f>KLTang!C28</f>
        <v>5</v>
      </c>
      <c r="D54" s="153" t="str">
        <f>VLOOKUP(B54,[1]DonGiaHD!A:H,3,0)</f>
        <v>Lắp  LTD</v>
      </c>
      <c r="E54" s="170" t="str">
        <f>VLOOKUP(B54,[1]DonGiaHD!A:H,6,0)</f>
        <v>bộ</v>
      </c>
      <c r="F54" s="170">
        <f>VLOOKUP(B54,[1]DonGiaHD!A:H,5,0)</f>
        <v>3</v>
      </c>
      <c r="G54" s="173">
        <f>KLTang!G55</f>
        <v>0</v>
      </c>
      <c r="H54" s="170">
        <f t="shared" si="9"/>
        <v>0</v>
      </c>
      <c r="I54" s="203">
        <f t="shared" si="7"/>
        <v>1043909.09</v>
      </c>
      <c r="J54" s="163">
        <f t="shared" si="8"/>
        <v>0</v>
      </c>
      <c r="K54" s="205"/>
      <c r="M54" s="158">
        <f t="shared" si="3"/>
        <v>0</v>
      </c>
      <c r="N54" s="162">
        <f t="shared" si="5"/>
        <v>1148300</v>
      </c>
    </row>
    <row r="55" spans="2:14" ht="6" customHeight="1"/>
    <row r="56" spans="2:14" ht="16.5">
      <c r="C56" s="182" t="s">
        <v>47</v>
      </c>
      <c r="D56" s="182"/>
      <c r="E56" s="183"/>
      <c r="F56" s="182" t="s">
        <v>49</v>
      </c>
      <c r="G56" s="182"/>
      <c r="H56" s="182"/>
      <c r="I56" s="182"/>
      <c r="J56" s="182"/>
      <c r="K56" s="186"/>
    </row>
    <row r="57" spans="2:14" ht="16.5">
      <c r="C57" s="187" t="s">
        <v>50</v>
      </c>
      <c r="D57" s="187"/>
      <c r="E57" s="183"/>
      <c r="F57" s="187" t="s">
        <v>51</v>
      </c>
      <c r="G57" s="187"/>
      <c r="H57" s="187"/>
      <c r="I57" s="187"/>
      <c r="J57" s="187"/>
      <c r="K57" s="183"/>
    </row>
    <row r="58" spans="2:14" ht="16.5">
      <c r="C58" s="187" t="s">
        <v>52</v>
      </c>
      <c r="D58" s="187"/>
      <c r="E58" s="189"/>
      <c r="F58" s="199" t="s">
        <v>139</v>
      </c>
      <c r="G58" s="199"/>
      <c r="H58" s="199" t="s">
        <v>52</v>
      </c>
      <c r="I58" s="199"/>
      <c r="J58" s="199"/>
      <c r="K58" s="189"/>
    </row>
    <row r="59" spans="2:14" ht="16.5">
      <c r="C59" s="188"/>
      <c r="D59" s="188"/>
      <c r="E59" s="190"/>
      <c r="F59" s="188"/>
      <c r="G59" s="191"/>
      <c r="H59" s="191"/>
      <c r="I59" s="184"/>
      <c r="J59" s="184"/>
      <c r="K59" s="184"/>
    </row>
    <row r="60" spans="2:14" ht="16.5">
      <c r="C60" s="188"/>
      <c r="D60" s="188"/>
      <c r="E60" s="190"/>
      <c r="F60" s="188"/>
      <c r="G60" s="191"/>
      <c r="H60" s="191"/>
      <c r="I60" s="184"/>
      <c r="J60" s="184"/>
      <c r="K60" s="184"/>
    </row>
    <row r="61" spans="2:14" ht="8.25" customHeight="1">
      <c r="C61" s="188"/>
      <c r="D61" s="188"/>
      <c r="E61" s="190"/>
      <c r="F61" s="188"/>
      <c r="G61" s="191"/>
      <c r="H61" s="191"/>
      <c r="I61" s="184"/>
      <c r="J61" s="184"/>
      <c r="K61" s="184"/>
    </row>
    <row r="62" spans="2:14" ht="8.25" customHeight="1">
      <c r="C62" s="188"/>
      <c r="D62" s="188"/>
      <c r="E62" s="190"/>
      <c r="F62" s="188"/>
      <c r="G62" s="191"/>
      <c r="H62" s="191"/>
      <c r="I62" s="184"/>
      <c r="J62" s="184"/>
      <c r="K62" s="184"/>
    </row>
    <row r="63" spans="2:14" ht="16.5">
      <c r="C63" s="187" t="s">
        <v>53</v>
      </c>
      <c r="D63" s="187"/>
      <c r="E63" s="189"/>
      <c r="F63" s="199" t="s">
        <v>46</v>
      </c>
      <c r="G63" s="199"/>
      <c r="H63" s="199" t="s">
        <v>54</v>
      </c>
      <c r="I63" s="199"/>
      <c r="J63" s="199"/>
      <c r="K63" s="189"/>
    </row>
    <row r="64" spans="2:14" ht="3" customHeight="1">
      <c r="C64" s="192"/>
      <c r="D64" s="193"/>
      <c r="E64" s="194"/>
      <c r="F64" s="193"/>
      <c r="G64" s="193"/>
      <c r="H64" s="193"/>
      <c r="I64" s="193"/>
      <c r="J64" s="193"/>
      <c r="K64" s="194"/>
    </row>
    <row r="65" spans="3:11" ht="16.5">
      <c r="C65" s="182" t="s">
        <v>48</v>
      </c>
      <c r="D65" s="182"/>
      <c r="E65" s="182"/>
      <c r="F65" s="182"/>
      <c r="G65" s="195" t="s">
        <v>140</v>
      </c>
      <c r="H65" s="195"/>
      <c r="I65" s="195"/>
      <c r="J65" s="195"/>
      <c r="K65" s="213"/>
    </row>
    <row r="66" spans="3:11" ht="36" customHeight="1">
      <c r="C66" s="196" t="s">
        <v>141</v>
      </c>
      <c r="D66" s="197"/>
      <c r="E66" s="197"/>
      <c r="F66" s="197"/>
      <c r="G66" s="197" t="s">
        <v>142</v>
      </c>
      <c r="H66" s="197"/>
      <c r="I66" s="197"/>
      <c r="J66" s="197"/>
      <c r="K66" s="214"/>
    </row>
    <row r="67" spans="3:11" ht="16.5">
      <c r="C67" s="198" t="s">
        <v>143</v>
      </c>
      <c r="D67" s="198"/>
      <c r="E67" s="198"/>
      <c r="F67" s="198"/>
      <c r="G67" s="199" t="s">
        <v>52</v>
      </c>
      <c r="H67" s="199"/>
      <c r="I67" s="199"/>
      <c r="J67" s="199"/>
      <c r="K67" s="189"/>
    </row>
    <row r="68" spans="3:11" ht="16.5">
      <c r="C68" s="200"/>
      <c r="D68" s="201"/>
      <c r="E68" s="184"/>
      <c r="F68" s="184"/>
      <c r="G68" s="184"/>
      <c r="H68" s="190"/>
      <c r="I68" s="190"/>
      <c r="J68" s="190"/>
      <c r="K68" s="193"/>
    </row>
    <row r="69" spans="3:11" ht="16.5">
      <c r="C69" s="200"/>
      <c r="D69" s="201"/>
      <c r="E69" s="184"/>
      <c r="F69" s="184"/>
      <c r="G69" s="184"/>
      <c r="H69" s="190"/>
      <c r="I69" s="190"/>
      <c r="J69" s="190"/>
      <c r="K69" s="193"/>
    </row>
    <row r="70" spans="3:11" ht="16.5">
      <c r="C70" s="200"/>
      <c r="D70" s="201"/>
      <c r="E70" s="184"/>
      <c r="F70" s="184"/>
      <c r="G70" s="184"/>
      <c r="H70" s="194"/>
      <c r="I70" s="193"/>
      <c r="J70" s="188"/>
      <c r="K70" s="193"/>
    </row>
    <row r="71" spans="3:11" ht="16.5">
      <c r="C71" s="200"/>
      <c r="D71" s="201"/>
      <c r="E71" s="184"/>
      <c r="F71" s="184"/>
      <c r="G71" s="184"/>
      <c r="H71" s="194"/>
      <c r="I71" s="193"/>
      <c r="J71" s="188"/>
      <c r="K71" s="193"/>
    </row>
    <row r="72" spans="3:11" ht="16.5">
      <c r="C72" s="198" t="s">
        <v>144</v>
      </c>
      <c r="D72" s="198"/>
      <c r="E72" s="198"/>
      <c r="F72" s="198"/>
      <c r="G72" s="199" t="s">
        <v>58</v>
      </c>
      <c r="H72" s="199"/>
      <c r="I72" s="199"/>
      <c r="J72" s="199"/>
      <c r="K72" s="189"/>
    </row>
  </sheetData>
  <autoFilter ref="A5:N54">
    <filterColumn colId="12">
      <filters>
        <filter val="1"/>
      </filters>
    </filterColumn>
  </autoFilter>
  <mergeCells count="29">
    <mergeCell ref="C67:F67"/>
    <mergeCell ref="G67:J67"/>
    <mergeCell ref="C72:F72"/>
    <mergeCell ref="G72:J72"/>
    <mergeCell ref="C63:D63"/>
    <mergeCell ref="F63:G63"/>
    <mergeCell ref="H63:J63"/>
    <mergeCell ref="C65:F65"/>
    <mergeCell ref="G65:J65"/>
    <mergeCell ref="C66:F66"/>
    <mergeCell ref="G66:J66"/>
    <mergeCell ref="K7:K8"/>
    <mergeCell ref="C56:D56"/>
    <mergeCell ref="F56:J56"/>
    <mergeCell ref="C57:D57"/>
    <mergeCell ref="F57:J57"/>
    <mergeCell ref="C58:D58"/>
    <mergeCell ref="F58:G58"/>
    <mergeCell ref="H58:J58"/>
    <mergeCell ref="C1:K1"/>
    <mergeCell ref="C2:K2"/>
    <mergeCell ref="C3:K3"/>
    <mergeCell ref="C4:C5"/>
    <mergeCell ref="D4:D5"/>
    <mergeCell ref="E4:E5"/>
    <mergeCell ref="F4:H4"/>
    <mergeCell ref="I4:I5"/>
    <mergeCell ref="J4:J5"/>
    <mergeCell ref="K4:K5"/>
  </mergeCells>
  <printOptions horizontalCentered="1"/>
  <pageMargins left="0.27559055118110198" right="0.31496062992126" top="0.66" bottom="0.54" header="0.26" footer="0.19"/>
  <pageSetup paperSize="9" scale="87" orientation="landscape" blackAndWhite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00FF"/>
  </sheetPr>
  <dimension ref="A1:N148"/>
  <sheetViews>
    <sheetView topLeftCell="A96" workbookViewId="0">
      <selection activeCell="P9" sqref="P9"/>
    </sheetView>
  </sheetViews>
  <sheetFormatPr defaultColWidth="8.88671875" defaultRowHeight="15.75" outlineLevelCol="1"/>
  <cols>
    <col min="1" max="1" width="8.88671875" style="177"/>
    <col min="2" max="2" width="18.33203125" style="177" customWidth="1"/>
    <col min="3" max="3" width="6" style="177" customWidth="1"/>
    <col min="4" max="4" width="46.33203125" style="177" customWidth="1"/>
    <col min="5" max="5" width="9" style="178" customWidth="1"/>
    <col min="6" max="6" width="11.21875" style="177" customWidth="1"/>
    <col min="7" max="7" width="11.77734375" style="179" customWidth="1"/>
    <col min="8" max="8" width="11.44140625" style="180" customWidth="1"/>
    <col min="9" max="9" width="11.33203125" style="174" hidden="1" customWidth="1" outlineLevel="1"/>
    <col min="10" max="10" width="11.33203125" style="175" hidden="1" customWidth="1" outlineLevel="1"/>
    <col min="11" max="11" width="15.88671875" style="174" customWidth="1" collapsed="1"/>
    <col min="12" max="12" width="16.109375" style="174" customWidth="1"/>
    <col min="13" max="13" width="16.6640625" style="181" customWidth="1"/>
    <col min="14" max="14" width="17.109375" style="151" customWidth="1"/>
    <col min="15" max="16384" width="8.88671875" style="177"/>
  </cols>
  <sheetData>
    <row r="1" spans="1:14" s="125" customFormat="1" ht="21" customHeight="1">
      <c r="C1" s="215" t="s">
        <v>146</v>
      </c>
      <c r="D1" s="215"/>
      <c r="E1" s="215"/>
      <c r="F1" s="215"/>
      <c r="G1" s="215"/>
      <c r="H1" s="215"/>
      <c r="I1" s="126"/>
      <c r="J1" s="126"/>
      <c r="K1" s="215"/>
      <c r="L1" s="127"/>
      <c r="M1" s="128"/>
    </row>
    <row r="2" spans="1:14" s="125" customFormat="1" ht="21" customHeight="1">
      <c r="C2" s="216" t="str">
        <f>KLTang!C2</f>
        <v>Công trình: Nâng cấp đường dây trung thế từ recloser Xuân Bắc đến LBS khí Chế Biến tuyến 480 Xuân Bắc</v>
      </c>
      <c r="D2" s="216"/>
      <c r="E2" s="216"/>
      <c r="F2" s="216"/>
      <c r="G2" s="216"/>
      <c r="H2" s="216"/>
      <c r="I2" s="129"/>
      <c r="J2" s="129"/>
      <c r="K2" s="216"/>
      <c r="L2" s="130"/>
      <c r="M2" s="131"/>
      <c r="N2" s="132"/>
    </row>
    <row r="3" spans="1:14" s="125" customFormat="1" ht="21" customHeight="1">
      <c r="C3" s="217" t="str">
        <f>KLTang!C3</f>
        <v>Địa điểm: Huyện Xuân Lộc - Tỉnh Đồng Nai</v>
      </c>
      <c r="D3" s="217"/>
      <c r="E3" s="217"/>
      <c r="F3" s="217"/>
      <c r="G3" s="217"/>
      <c r="H3" s="217"/>
      <c r="I3" s="133"/>
      <c r="J3" s="133"/>
      <c r="K3" s="217"/>
      <c r="L3" s="134"/>
      <c r="M3" s="135"/>
      <c r="N3" s="136"/>
    </row>
    <row r="4" spans="1:14" s="137" customFormat="1" ht="18" customHeight="1">
      <c r="C4" s="218" t="s">
        <v>67</v>
      </c>
      <c r="D4" s="219" t="s">
        <v>2</v>
      </c>
      <c r="E4" s="220" t="s">
        <v>87</v>
      </c>
      <c r="F4" s="220" t="s">
        <v>88</v>
      </c>
      <c r="G4" s="220"/>
      <c r="H4" s="220"/>
      <c r="I4" s="139" t="s">
        <v>7</v>
      </c>
      <c r="J4" s="141" t="s">
        <v>89</v>
      </c>
      <c r="K4" s="221" t="s">
        <v>90</v>
      </c>
      <c r="L4" s="143"/>
      <c r="M4" s="143"/>
      <c r="N4" s="144" t="s">
        <v>91</v>
      </c>
    </row>
    <row r="5" spans="1:14" s="137" customFormat="1" ht="31.35" customHeight="1">
      <c r="C5" s="218"/>
      <c r="D5" s="219"/>
      <c r="E5" s="220"/>
      <c r="F5" s="222" t="s">
        <v>92</v>
      </c>
      <c r="G5" s="222" t="s">
        <v>93</v>
      </c>
      <c r="H5" s="223" t="s">
        <v>147</v>
      </c>
      <c r="I5" s="139"/>
      <c r="J5" s="141"/>
      <c r="K5" s="221"/>
      <c r="L5" s="143"/>
      <c r="M5" s="143"/>
      <c r="N5" s="144"/>
    </row>
    <row r="6" spans="1:14" s="137" customFormat="1" ht="18.600000000000001" customHeight="1">
      <c r="C6" s="224" t="s">
        <v>95</v>
      </c>
      <c r="D6" s="225" t="s">
        <v>96</v>
      </c>
      <c r="E6" s="222"/>
      <c r="F6" s="222"/>
      <c r="G6" s="222"/>
      <c r="H6" s="223"/>
      <c r="I6" s="148"/>
      <c r="J6" s="149">
        <f>SUM(J7:J30)</f>
        <v>13278340</v>
      </c>
      <c r="K6" s="226"/>
      <c r="L6" s="143"/>
      <c r="M6" s="144">
        <v>1</v>
      </c>
      <c r="N6" s="151"/>
    </row>
    <row r="7" spans="1:14" s="152" customFormat="1" ht="18.600000000000001" customHeight="1">
      <c r="B7" s="152" t="str">
        <f>[1]ChiTietDuToan!C10</f>
        <v>M12a</v>
      </c>
      <c r="C7" s="222">
        <v>1</v>
      </c>
      <c r="D7" s="227" t="str">
        <f>[1]ChiTietDuToan!G10</f>
        <v>Móng trụ bê tông 12m có đà cản M12a</v>
      </c>
      <c r="E7" s="228" t="str">
        <f>[1]ChiTietDuToan!H10</f>
        <v>Móng</v>
      </c>
      <c r="F7" s="228">
        <f>[1]ChiTietDuToan!I10</f>
        <v>40</v>
      </c>
      <c r="G7" s="228">
        <f>[1]ChiTietDuToan!J10</f>
        <v>39</v>
      </c>
      <c r="H7" s="229">
        <f>F7-G7</f>
        <v>1</v>
      </c>
      <c r="I7" s="162">
        <f t="shared" ref="I7:I35" si="0">VLOOKUP(B7,HopDong,16,0)</f>
        <v>0</v>
      </c>
      <c r="J7" s="163" t="str">
        <f t="shared" ref="J7:J30" si="1">IF(I7&gt;0,H7*I7,"")</f>
        <v/>
      </c>
      <c r="K7" s="230"/>
      <c r="L7" s="158"/>
      <c r="M7" s="158">
        <v>1</v>
      </c>
      <c r="N7" s="159"/>
    </row>
    <row r="8" spans="1:14" s="152" customFormat="1" ht="18.600000000000001" customHeight="1">
      <c r="B8" s="152" t="str">
        <f>[1]ChiTietDuToan!C11</f>
        <v>d12</v>
      </c>
      <c r="C8" s="231"/>
      <c r="D8" s="232" t="str">
        <f>[1]ChiTietDuToan!G11</f>
        <v>Đà cản BTCT 1,2m</v>
      </c>
      <c r="E8" s="233" t="str">
        <f>[1]ChiTietDuToan!H11</f>
        <v>cái</v>
      </c>
      <c r="F8" s="233">
        <f>[1]ChiTietDuToan!I11</f>
        <v>40</v>
      </c>
      <c r="G8" s="233">
        <f>[1]ChiTietDuToan!J11</f>
        <v>39</v>
      </c>
      <c r="H8" s="234">
        <f t="shared" ref="H8:H71" si="2">F8-G8</f>
        <v>1</v>
      </c>
      <c r="I8" s="162">
        <f t="shared" si="0"/>
        <v>300000</v>
      </c>
      <c r="J8" s="163">
        <f t="shared" si="1"/>
        <v>300000</v>
      </c>
      <c r="K8" s="230"/>
      <c r="L8" s="158"/>
      <c r="M8" s="158">
        <f t="shared" ref="M8:M71" si="3">IF(H8&gt;0,1,0)</f>
        <v>1</v>
      </c>
      <c r="N8" s="159"/>
    </row>
    <row r="9" spans="1:14" s="235" customFormat="1" ht="18.600000000000001" customHeight="1">
      <c r="A9" s="152"/>
      <c r="B9" s="235" t="str">
        <f>[1]ChiTietDuToan!C36</f>
        <v>TDTT12HH</v>
      </c>
      <c r="C9" s="236">
        <v>2</v>
      </c>
      <c r="D9" s="227" t="str">
        <f>[1]ChiTietDuToan!G36</f>
        <v>Tiếp địa lặp lại (trụ 12m) hiện hữu</v>
      </c>
      <c r="E9" s="228" t="str">
        <f>[1]ChiTietDuToan!H36</f>
        <v>Bộ</v>
      </c>
      <c r="F9" s="228">
        <f>[1]ChiTietDuToan!I36</f>
        <v>14</v>
      </c>
      <c r="G9" s="228">
        <f>[1]ChiTietDuToan!J36</f>
        <v>11</v>
      </c>
      <c r="H9" s="234">
        <f t="shared" si="2"/>
        <v>3</v>
      </c>
      <c r="I9" s="162">
        <f t="shared" ref="I9:I29" si="4">VLOOKUP(B9,HopDong,16,0)</f>
        <v>0</v>
      </c>
      <c r="J9" s="163" t="str">
        <f t="shared" si="1"/>
        <v/>
      </c>
      <c r="K9" s="230"/>
      <c r="L9" s="158"/>
      <c r="M9" s="158">
        <f t="shared" si="3"/>
        <v>1</v>
      </c>
      <c r="N9" s="159"/>
    </row>
    <row r="10" spans="1:14" s="235" customFormat="1" ht="18.600000000000001" customHeight="1">
      <c r="A10" s="152"/>
      <c r="B10" s="235" t="str">
        <f>[1]ChiTietDuToan!C37</f>
        <v>m25</v>
      </c>
      <c r="C10" s="236"/>
      <c r="D10" s="232" t="str">
        <f>[1]ChiTietDuToan!G37</f>
        <v>Cáp đồng trần M25mm2 : 2m/vị trí</v>
      </c>
      <c r="E10" s="233" t="str">
        <f>[1]ChiTietDuToan!H37</f>
        <v>kg</v>
      </c>
      <c r="F10" s="233">
        <f>[1]ChiTietDuToan!I37</f>
        <v>6.3</v>
      </c>
      <c r="G10" s="233">
        <f>[1]ChiTietDuToan!J37</f>
        <v>4.95</v>
      </c>
      <c r="H10" s="237">
        <f t="shared" si="2"/>
        <v>1.3499999999999996</v>
      </c>
      <c r="I10" s="162">
        <f t="shared" si="4"/>
        <v>219600</v>
      </c>
      <c r="J10" s="163">
        <f t="shared" si="1"/>
        <v>296459.99999999994</v>
      </c>
      <c r="K10" s="238"/>
      <c r="L10" s="158"/>
      <c r="M10" s="158">
        <f t="shared" si="3"/>
        <v>1</v>
      </c>
      <c r="N10" s="159"/>
    </row>
    <row r="11" spans="1:14" s="235" customFormat="1" ht="18.600000000000001" customHeight="1">
      <c r="A11" s="152"/>
      <c r="B11" s="235" t="str">
        <f>[1]ChiTietDuToan!C51</f>
        <v>TDDD12</v>
      </c>
      <c r="C11" s="236">
        <v>3</v>
      </c>
      <c r="D11" s="227" t="str">
        <f>[1]ChiTietDuToan!G51</f>
        <v>Tiếp địa trụ recloser và TBA 1 pha</v>
      </c>
      <c r="E11" s="228" t="str">
        <f>[1]ChiTietDuToan!H51</f>
        <v>Bộ</v>
      </c>
      <c r="F11" s="228">
        <f>[1]ChiTietDuToan!I51</f>
        <v>10</v>
      </c>
      <c r="G11" s="228">
        <f>[1]ChiTietDuToan!J51</f>
        <v>9</v>
      </c>
      <c r="H11" s="234">
        <f t="shared" si="2"/>
        <v>1</v>
      </c>
      <c r="I11" s="162">
        <f t="shared" si="4"/>
        <v>0</v>
      </c>
      <c r="J11" s="163" t="str">
        <f t="shared" si="1"/>
        <v/>
      </c>
      <c r="K11" s="238"/>
      <c r="L11" s="158"/>
      <c r="M11" s="158">
        <f t="shared" si="3"/>
        <v>1</v>
      </c>
      <c r="N11" s="159"/>
    </row>
    <row r="12" spans="1:14" s="235" customFormat="1" ht="18.600000000000001" customHeight="1">
      <c r="A12" s="152"/>
      <c r="B12" s="235" t="str">
        <f>[1]ChiTietDuToan!C52</f>
        <v>m25</v>
      </c>
      <c r="C12" s="236"/>
      <c r="D12" s="232" t="str">
        <f>[1]ChiTietDuToan!G52</f>
        <v>Cáp đồng trần M25mm2 : 10m</v>
      </c>
      <c r="E12" s="233" t="str">
        <f>[1]ChiTietDuToan!H52</f>
        <v>kg</v>
      </c>
      <c r="F12" s="233">
        <f>[1]ChiTietDuToan!I52</f>
        <v>22.4</v>
      </c>
      <c r="G12" s="233">
        <f>[1]ChiTietDuToan!J52</f>
        <v>20.2</v>
      </c>
      <c r="H12" s="239">
        <f t="shared" si="2"/>
        <v>2.1999999999999993</v>
      </c>
      <c r="I12" s="162">
        <f t="shared" si="4"/>
        <v>219600</v>
      </c>
      <c r="J12" s="163">
        <f t="shared" si="1"/>
        <v>483119.99999999983</v>
      </c>
      <c r="K12" s="238"/>
      <c r="L12" s="158"/>
      <c r="M12" s="158">
        <f t="shared" si="3"/>
        <v>1</v>
      </c>
      <c r="N12" s="159"/>
    </row>
    <row r="13" spans="1:14" s="235" customFormat="1" ht="18.600000000000001" customHeight="1">
      <c r="A13" s="152"/>
      <c r="B13" s="235" t="str">
        <f>[1]ChiTietDuToan!C56</f>
        <v>BTLT 12 F540</v>
      </c>
      <c r="C13" s="236">
        <v>4</v>
      </c>
      <c r="D13" s="227" t="str">
        <f>[1]ChiTietDuToan!G56</f>
        <v>Trụ bê tông ly tâm 12m</v>
      </c>
      <c r="E13" s="228" t="str">
        <f>[1]ChiTietDuToan!H56</f>
        <v>Trụ</v>
      </c>
      <c r="F13" s="228">
        <f>[1]ChiTietDuToan!I56</f>
        <v>96</v>
      </c>
      <c r="G13" s="228">
        <f>[1]ChiTietDuToan!J56</f>
        <v>95</v>
      </c>
      <c r="H13" s="234">
        <f t="shared" si="2"/>
        <v>1</v>
      </c>
      <c r="I13" s="162">
        <f t="shared" si="4"/>
        <v>0</v>
      </c>
      <c r="J13" s="163" t="str">
        <f t="shared" si="1"/>
        <v/>
      </c>
      <c r="K13" s="238"/>
      <c r="L13" s="158"/>
      <c r="M13" s="158">
        <f t="shared" si="3"/>
        <v>1</v>
      </c>
      <c r="N13" s="159"/>
    </row>
    <row r="14" spans="1:14" s="235" customFormat="1" ht="18.600000000000001" customHeight="1">
      <c r="A14" s="152"/>
      <c r="B14" s="235" t="str">
        <f>[1]ChiTietDuToan!C57</f>
        <v>T12540</v>
      </c>
      <c r="C14" s="236"/>
      <c r="D14" s="232" t="str">
        <f>[1]ChiTietDuToan!G57</f>
        <v>Trụ BTLT 12m F540 dự ứng lực (k=2)</v>
      </c>
      <c r="E14" s="233" t="str">
        <f>[1]ChiTietDuToan!H57</f>
        <v>trụ</v>
      </c>
      <c r="F14" s="233">
        <f>[1]ChiTietDuToan!I57</f>
        <v>96</v>
      </c>
      <c r="G14" s="233">
        <f>[1]ChiTietDuToan!J57</f>
        <v>95</v>
      </c>
      <c r="H14" s="234">
        <f t="shared" si="2"/>
        <v>1</v>
      </c>
      <c r="I14" s="162">
        <f t="shared" si="4"/>
        <v>5910000</v>
      </c>
      <c r="J14" s="163">
        <f t="shared" si="1"/>
        <v>5910000</v>
      </c>
      <c r="K14" s="238"/>
      <c r="L14" s="158"/>
      <c r="M14" s="158">
        <f t="shared" si="3"/>
        <v>1</v>
      </c>
      <c r="N14" s="159"/>
    </row>
    <row r="15" spans="1:14" s="235" customFormat="1" ht="18.600000000000001" customHeight="1">
      <c r="A15" s="152"/>
      <c r="B15" s="235" t="str">
        <f>[1]ChiTietDuToan!$C$100</f>
        <v>CL12-B</v>
      </c>
      <c r="C15" s="236">
        <v>5</v>
      </c>
      <c r="D15" s="227" t="str">
        <f>[1]ChiTietDuToan!G100</f>
        <v>Bộ chằng lệch đơn cho trụ 12m: CL12-B</v>
      </c>
      <c r="E15" s="228" t="str">
        <f>[1]ChiTietDuToan!H100</f>
        <v>Bộ</v>
      </c>
      <c r="F15" s="228">
        <f>[1]ChiTietDuToan!I100</f>
        <v>3</v>
      </c>
      <c r="G15" s="228">
        <f>[1]ChiTietDuToan!J100</f>
        <v>2</v>
      </c>
      <c r="H15" s="234">
        <f t="shared" si="2"/>
        <v>1</v>
      </c>
      <c r="I15" s="162">
        <f t="shared" si="4"/>
        <v>0</v>
      </c>
      <c r="J15" s="163" t="str">
        <f t="shared" si="1"/>
        <v/>
      </c>
      <c r="K15" s="238"/>
      <c r="L15" s="158"/>
      <c r="M15" s="158">
        <f t="shared" si="3"/>
        <v>1</v>
      </c>
      <c r="N15" s="159"/>
    </row>
    <row r="16" spans="1:14" s="235" customFormat="1" ht="18.600000000000001" customHeight="1">
      <c r="A16" s="152"/>
      <c r="B16" s="235" t="str">
        <f>[1]ChiTietDuToan!$C$102</f>
        <v>SN</v>
      </c>
      <c r="C16" s="236"/>
      <c r="D16" s="232" t="str">
        <f>[1]ChiTietDuToan!G102</f>
        <v>Sứ chằng lớn</v>
      </c>
      <c r="E16" s="233" t="str">
        <f>[1]ChiTietDuToan!H102</f>
        <v>cái</v>
      </c>
      <c r="F16" s="233">
        <f>[1]ChiTietDuToan!I102</f>
        <v>3</v>
      </c>
      <c r="G16" s="233">
        <f>[1]ChiTietDuToan!J102</f>
        <v>2</v>
      </c>
      <c r="H16" s="234">
        <f t="shared" si="2"/>
        <v>1</v>
      </c>
      <c r="I16" s="162">
        <f t="shared" si="4"/>
        <v>66000</v>
      </c>
      <c r="J16" s="163">
        <f t="shared" si="1"/>
        <v>66000</v>
      </c>
      <c r="K16" s="238"/>
      <c r="L16" s="158"/>
      <c r="M16" s="158">
        <f t="shared" si="3"/>
        <v>1</v>
      </c>
      <c r="N16" s="159"/>
    </row>
    <row r="17" spans="1:14" s="235" customFormat="1" ht="18.600000000000001" customHeight="1">
      <c r="A17" s="152"/>
      <c r="B17" s="235" t="str">
        <f>[1]ChiTietDuToan!$C$104</f>
        <v>C5/8</v>
      </c>
      <c r="C17" s="236"/>
      <c r="D17" s="232" t="str">
        <f>[1]ChiTietDuToan!G104</f>
        <v>Cáp thép 5/8"</v>
      </c>
      <c r="E17" s="233" t="str">
        <f>[1]ChiTietDuToan!H104</f>
        <v>mét</v>
      </c>
      <c r="F17" s="233">
        <f>[1]ChiTietDuToan!I104</f>
        <v>42</v>
      </c>
      <c r="G17" s="233">
        <f>[1]ChiTietDuToan!J104</f>
        <v>28</v>
      </c>
      <c r="H17" s="234">
        <f t="shared" si="2"/>
        <v>14</v>
      </c>
      <c r="I17" s="162">
        <f t="shared" si="4"/>
        <v>15350</v>
      </c>
      <c r="J17" s="163">
        <f t="shared" si="1"/>
        <v>214900</v>
      </c>
      <c r="K17" s="238"/>
      <c r="L17" s="158"/>
      <c r="M17" s="158">
        <f t="shared" si="3"/>
        <v>1</v>
      </c>
      <c r="N17" s="159"/>
    </row>
    <row r="18" spans="1:14" s="235" customFormat="1" ht="18.600000000000001" customHeight="1">
      <c r="A18" s="152"/>
      <c r="B18" s="235" t="str">
        <f>[1]ChiTietDuToan!$C$118</f>
        <v>CXX14-B</v>
      </c>
      <c r="C18" s="236">
        <v>6</v>
      </c>
      <c r="D18" s="227" t="str">
        <f>[1]ChiTietDuToan!G118</f>
        <v>Bộ chằng xuống kép cho trụ 14m: CXX14-B</v>
      </c>
      <c r="E18" s="228" t="str">
        <f>[1]ChiTietDuToan!H118</f>
        <v>Bộ</v>
      </c>
      <c r="F18" s="228">
        <f>[1]ChiTietDuToan!I118</f>
        <v>2</v>
      </c>
      <c r="G18" s="228">
        <f>[1]ChiTietDuToan!J118</f>
        <v>1</v>
      </c>
      <c r="H18" s="234">
        <f t="shared" si="2"/>
        <v>1</v>
      </c>
      <c r="I18" s="162">
        <f t="shared" si="4"/>
        <v>0</v>
      </c>
      <c r="J18" s="163" t="str">
        <f t="shared" si="1"/>
        <v/>
      </c>
      <c r="K18" s="238"/>
      <c r="L18" s="158"/>
      <c r="M18" s="158">
        <f t="shared" si="3"/>
        <v>1</v>
      </c>
      <c r="N18" s="159"/>
    </row>
    <row r="19" spans="1:14" s="235" customFormat="1" ht="18.600000000000001" customHeight="1">
      <c r="A19" s="152"/>
      <c r="B19" s="235" t="str">
        <f>[1]ChiTietDuToan!$C$120</f>
        <v>SN</v>
      </c>
      <c r="C19" s="236"/>
      <c r="D19" s="232" t="str">
        <f>[1]ChiTietDuToan!G120</f>
        <v>Sứ chằng lớn</v>
      </c>
      <c r="E19" s="233" t="str">
        <f>[1]ChiTietDuToan!H120</f>
        <v>cái</v>
      </c>
      <c r="F19" s="233">
        <f>[1]ChiTietDuToan!I120</f>
        <v>4</v>
      </c>
      <c r="G19" s="233">
        <f>[1]ChiTietDuToan!J120</f>
        <v>2</v>
      </c>
      <c r="H19" s="234">
        <f t="shared" si="2"/>
        <v>2</v>
      </c>
      <c r="I19" s="162">
        <f t="shared" si="4"/>
        <v>66000</v>
      </c>
      <c r="J19" s="163">
        <f t="shared" si="1"/>
        <v>132000</v>
      </c>
      <c r="K19" s="238"/>
      <c r="L19" s="158"/>
      <c r="M19" s="158">
        <f t="shared" si="3"/>
        <v>1</v>
      </c>
      <c r="N19" s="159"/>
    </row>
    <row r="20" spans="1:14" s="235" customFormat="1" ht="18.600000000000001" customHeight="1">
      <c r="A20" s="152"/>
      <c r="B20" s="235" t="str">
        <f>[1]ChiTietDuToan!$C$122</f>
        <v>C5/8</v>
      </c>
      <c r="C20" s="236"/>
      <c r="D20" s="232" t="str">
        <f>[1]ChiTietDuToan!G122</f>
        <v>Cáp thép 5/8"</v>
      </c>
      <c r="E20" s="233" t="str">
        <f>[1]ChiTietDuToan!H122</f>
        <v>mét</v>
      </c>
      <c r="F20" s="233">
        <f>[1]ChiTietDuToan!I122</f>
        <v>60</v>
      </c>
      <c r="G20" s="233">
        <f>[1]ChiTietDuToan!J122</f>
        <v>30</v>
      </c>
      <c r="H20" s="234">
        <f t="shared" si="2"/>
        <v>30</v>
      </c>
      <c r="I20" s="162">
        <f t="shared" si="4"/>
        <v>15350</v>
      </c>
      <c r="J20" s="163">
        <f t="shared" si="1"/>
        <v>460500</v>
      </c>
      <c r="K20" s="238"/>
      <c r="L20" s="158"/>
      <c r="M20" s="158">
        <f t="shared" si="3"/>
        <v>1</v>
      </c>
      <c r="N20" s="159"/>
    </row>
    <row r="21" spans="1:14" s="235" customFormat="1" ht="18.600000000000001" customHeight="1">
      <c r="A21" s="152"/>
      <c r="B21" s="235" t="str">
        <f>[1]ChiTietDuToan!$C$144</f>
        <v>ACX50</v>
      </c>
      <c r="C21" s="236"/>
      <c r="D21" s="240" t="str">
        <f>[1]ChiTietDuToan!G144</f>
        <v>Cáp nhôm lõi thép bọc 24KV AC/XLPE50 mm2</v>
      </c>
      <c r="E21" s="241" t="str">
        <f>[1]ChiTietDuToan!H144</f>
        <v>mét</v>
      </c>
      <c r="F21" s="233">
        <f>[1]ChiTietDuToan!I144</f>
        <v>162</v>
      </c>
      <c r="G21" s="242">
        <f>[1]ChiTietDuToan!J144</f>
        <v>116</v>
      </c>
      <c r="H21" s="234">
        <f t="shared" si="2"/>
        <v>46</v>
      </c>
      <c r="I21" s="162">
        <f t="shared" si="4"/>
        <v>41160</v>
      </c>
      <c r="J21" s="163">
        <f t="shared" si="1"/>
        <v>1893360</v>
      </c>
      <c r="K21" s="238"/>
      <c r="L21" s="158"/>
      <c r="M21" s="158">
        <f t="shared" si="3"/>
        <v>1</v>
      </c>
      <c r="N21" s="159"/>
    </row>
    <row r="22" spans="1:14" s="235" customFormat="1" ht="18.600000000000001" customHeight="1">
      <c r="A22" s="152"/>
      <c r="B22" s="235" t="s">
        <v>148</v>
      </c>
      <c r="C22" s="236">
        <v>7</v>
      </c>
      <c r="D22" s="243" t="str">
        <f>[1]ChiTietDuToan!G147</f>
        <v>Bộ Uclevis đỡ dây trung hòa: Đth-U</v>
      </c>
      <c r="E22" s="244" t="str">
        <f>[1]ChiTietDuToan!H147</f>
        <v>bộ</v>
      </c>
      <c r="F22" s="245">
        <f>[1]ChiTietDuToan!I147</f>
        <v>163</v>
      </c>
      <c r="G22" s="246">
        <f>[1]ChiTietDuToan!J147</f>
        <v>160</v>
      </c>
      <c r="H22" s="247">
        <f t="shared" si="2"/>
        <v>3</v>
      </c>
      <c r="I22" s="162"/>
      <c r="J22" s="163"/>
      <c r="K22" s="238"/>
      <c r="L22" s="158"/>
      <c r="M22" s="158">
        <f t="shared" si="3"/>
        <v>1</v>
      </c>
      <c r="N22" s="159"/>
    </row>
    <row r="23" spans="1:14" s="235" customFormat="1" ht="18.600000000000001" customHeight="1">
      <c r="A23" s="152"/>
      <c r="B23" s="235" t="s">
        <v>23</v>
      </c>
      <c r="C23" s="236"/>
      <c r="D23" s="240" t="str">
        <f>[1]ChiTietDuToan!G149</f>
        <v xml:space="preserve">Sứ ống chỉ </v>
      </c>
      <c r="E23" s="241" t="str">
        <f>[1]ChiTietDuToan!H149</f>
        <v>cái</v>
      </c>
      <c r="F23" s="233">
        <f>[1]ChiTietDuToan!I149</f>
        <v>163</v>
      </c>
      <c r="G23" s="242">
        <f>[1]ChiTietDuToan!J149</f>
        <v>160</v>
      </c>
      <c r="H23" s="234">
        <f t="shared" si="2"/>
        <v>3</v>
      </c>
      <c r="I23" s="162"/>
      <c r="J23" s="163"/>
      <c r="K23" s="238"/>
      <c r="L23" s="158"/>
      <c r="M23" s="158">
        <f t="shared" si="3"/>
        <v>1</v>
      </c>
      <c r="N23" s="159"/>
    </row>
    <row r="24" spans="1:14" s="235" customFormat="1" ht="18.600000000000001" customHeight="1">
      <c r="A24" s="152"/>
      <c r="B24" s="235" t="str">
        <f>[1]ChiTietDuToan!C154</f>
        <v>SĐU</v>
      </c>
      <c r="C24" s="236">
        <v>8</v>
      </c>
      <c r="D24" s="248" t="str">
        <f>[1]ChiTietDuToan!G154</f>
        <v>Bộ cách điện đứng+ty sứ : SĐU</v>
      </c>
      <c r="E24" s="245" t="str">
        <f>[1]ChiTietDuToan!H154</f>
        <v>bộ</v>
      </c>
      <c r="F24" s="245">
        <f>[1]ChiTietDuToan!I154</f>
        <v>591</v>
      </c>
      <c r="G24" s="246">
        <f>[1]ChiTietDuToan!J154</f>
        <v>583</v>
      </c>
      <c r="H24" s="234">
        <f t="shared" si="2"/>
        <v>8</v>
      </c>
      <c r="I24" s="162">
        <f t="shared" si="4"/>
        <v>0</v>
      </c>
      <c r="J24" s="163" t="str">
        <f t="shared" si="1"/>
        <v/>
      </c>
      <c r="K24" s="238"/>
      <c r="L24" s="158"/>
      <c r="M24" s="158">
        <f t="shared" si="3"/>
        <v>1</v>
      </c>
      <c r="N24" s="159"/>
    </row>
    <row r="25" spans="1:14" s="235" customFormat="1" ht="18.600000000000001" customHeight="1">
      <c r="A25" s="152"/>
      <c r="B25" s="235" t="str">
        <f>[1]ChiTietDuToan!C155</f>
        <v>SD</v>
      </c>
      <c r="C25" s="236"/>
      <c r="D25" s="232" t="str">
        <f>[1]ChiTietDuToan!G155</f>
        <v>Sứ đứng 24KV ĐR 540mm (bọc chì)</v>
      </c>
      <c r="E25" s="233" t="str">
        <f>[1]ChiTietDuToan!H155</f>
        <v>cái</v>
      </c>
      <c r="F25" s="233">
        <f>[1]ChiTietDuToan!I155</f>
        <v>591</v>
      </c>
      <c r="G25" s="233">
        <f>[1]ChiTietDuToan!J155</f>
        <v>583</v>
      </c>
      <c r="H25" s="234">
        <f t="shared" si="2"/>
        <v>8</v>
      </c>
      <c r="I25" s="162">
        <f t="shared" si="4"/>
        <v>198000</v>
      </c>
      <c r="J25" s="163">
        <f t="shared" si="1"/>
        <v>1584000</v>
      </c>
      <c r="K25" s="238"/>
      <c r="L25" s="158"/>
      <c r="M25" s="158">
        <f t="shared" si="3"/>
        <v>1</v>
      </c>
      <c r="N25" s="159"/>
    </row>
    <row r="26" spans="1:14" s="235" customFormat="1" ht="18.600000000000001" customHeight="1">
      <c r="A26" s="152"/>
      <c r="B26" s="235" t="str">
        <f>[1]ChiTietDuToan!C156</f>
        <v>CSD</v>
      </c>
      <c r="C26" s="236"/>
      <c r="D26" s="232" t="str">
        <f>[1]ChiTietDuToan!G156</f>
        <v>Chân sứ đứng D20 bọc chì</v>
      </c>
      <c r="E26" s="233" t="str">
        <f>[1]ChiTietDuToan!H156</f>
        <v>cái</v>
      </c>
      <c r="F26" s="233">
        <f>[1]ChiTietDuToan!I156</f>
        <v>591</v>
      </c>
      <c r="G26" s="233">
        <f>[1]ChiTietDuToan!J156</f>
        <v>583</v>
      </c>
      <c r="H26" s="234">
        <f t="shared" si="2"/>
        <v>8</v>
      </c>
      <c r="I26" s="162">
        <f t="shared" si="4"/>
        <v>66000</v>
      </c>
      <c r="J26" s="163">
        <f t="shared" si="1"/>
        <v>528000</v>
      </c>
      <c r="K26" s="238"/>
      <c r="L26" s="158"/>
      <c r="M26" s="158">
        <f t="shared" si="3"/>
        <v>1</v>
      </c>
      <c r="N26" s="159"/>
    </row>
    <row r="27" spans="1:14" s="235" customFormat="1" ht="18.600000000000001" customHeight="1">
      <c r="A27" s="152"/>
      <c r="B27" s="235" t="str">
        <f>[1]ChiTietDuToan!C157</f>
        <v>CĐTply-X</v>
      </c>
      <c r="C27" s="236">
        <v>9</v>
      </c>
      <c r="D27" s="248" t="str">
        <f>[1]ChiTietDuToan!G157</f>
        <v>Chuỗi sứ treo Polymer 25kV lắp vào xà : CĐT ply-X</v>
      </c>
      <c r="E27" s="245" t="str">
        <f>[1]ChiTietDuToan!H157</f>
        <v>chuỗi</v>
      </c>
      <c r="F27" s="245">
        <f>[1]ChiTietDuToan!I157</f>
        <v>93</v>
      </c>
      <c r="G27" s="246">
        <f>[1]ChiTietDuToan!J157</f>
        <v>87</v>
      </c>
      <c r="H27" s="234">
        <f t="shared" si="2"/>
        <v>6</v>
      </c>
      <c r="I27" s="162">
        <f t="shared" si="4"/>
        <v>0</v>
      </c>
      <c r="J27" s="163" t="str">
        <f t="shared" si="1"/>
        <v/>
      </c>
      <c r="K27" s="238"/>
      <c r="L27" s="158"/>
      <c r="M27" s="158">
        <f t="shared" si="3"/>
        <v>1</v>
      </c>
      <c r="N27" s="159"/>
    </row>
    <row r="28" spans="1:14" s="235" customFormat="1" ht="18.600000000000001" customHeight="1">
      <c r="A28" s="152"/>
      <c r="B28" s="235" t="str">
        <f>[1]ChiTietDuToan!C158</f>
        <v>Stply</v>
      </c>
      <c r="C28" s="236"/>
      <c r="D28" s="232" t="str">
        <f>[1]ChiTietDuToan!G158</f>
        <v xml:space="preserve">Sứ treo polymer 24kV - 70N </v>
      </c>
      <c r="E28" s="233" t="str">
        <f>[1]ChiTietDuToan!H158</f>
        <v>cái</v>
      </c>
      <c r="F28" s="233">
        <f>[1]ChiTietDuToan!I158</f>
        <v>93</v>
      </c>
      <c r="G28" s="233">
        <f>[1]ChiTietDuToan!J158</f>
        <v>87</v>
      </c>
      <c r="H28" s="234">
        <f t="shared" si="2"/>
        <v>6</v>
      </c>
      <c r="I28" s="162">
        <f t="shared" si="4"/>
        <v>235000</v>
      </c>
      <c r="J28" s="163">
        <f t="shared" si="1"/>
        <v>1410000</v>
      </c>
      <c r="K28" s="238"/>
      <c r="L28" s="158"/>
      <c r="M28" s="158">
        <f t="shared" si="3"/>
        <v>1</v>
      </c>
      <c r="N28" s="159"/>
    </row>
    <row r="29" spans="1:14" s="235" customFormat="1" ht="18.600000000000001" hidden="1" customHeight="1">
      <c r="A29" s="152"/>
      <c r="C29" s="204"/>
      <c r="D29" s="153"/>
      <c r="E29" s="154"/>
      <c r="F29" s="154"/>
      <c r="G29" s="249"/>
      <c r="H29" s="249">
        <f t="shared" si="2"/>
        <v>0</v>
      </c>
      <c r="I29" s="162">
        <f t="shared" si="4"/>
        <v>0</v>
      </c>
      <c r="J29" s="163" t="str">
        <f t="shared" si="1"/>
        <v/>
      </c>
      <c r="K29" s="250"/>
      <c r="L29" s="158"/>
      <c r="M29" s="158">
        <f t="shared" si="3"/>
        <v>0</v>
      </c>
      <c r="N29" s="159"/>
    </row>
    <row r="30" spans="1:14" s="235" customFormat="1" ht="18.600000000000001" hidden="1" customHeight="1">
      <c r="A30" s="152"/>
      <c r="C30" s="204"/>
      <c r="D30" s="153"/>
      <c r="E30" s="154"/>
      <c r="F30" s="154"/>
      <c r="G30" s="249"/>
      <c r="H30" s="249">
        <f t="shared" si="2"/>
        <v>0</v>
      </c>
      <c r="I30" s="162">
        <f t="shared" si="0"/>
        <v>0</v>
      </c>
      <c r="J30" s="163" t="str">
        <f t="shared" si="1"/>
        <v/>
      </c>
      <c r="K30" s="250"/>
      <c r="L30" s="158"/>
      <c r="M30" s="158">
        <f t="shared" si="3"/>
        <v>0</v>
      </c>
      <c r="N30" s="159"/>
    </row>
    <row r="31" spans="1:14" s="137" customFormat="1" ht="18.600000000000001" customHeight="1">
      <c r="A31" s="152"/>
      <c r="C31" s="224" t="s">
        <v>97</v>
      </c>
      <c r="D31" s="225" t="s">
        <v>98</v>
      </c>
      <c r="E31" s="222"/>
      <c r="F31" s="222"/>
      <c r="G31" s="222"/>
      <c r="H31" s="223"/>
      <c r="I31" s="162">
        <f t="shared" si="0"/>
        <v>0</v>
      </c>
      <c r="J31" s="149">
        <f>SUM(J32:J130)</f>
        <v>12352060.799999978</v>
      </c>
      <c r="K31" s="226"/>
      <c r="L31" s="143"/>
      <c r="M31" s="158">
        <v>1</v>
      </c>
      <c r="N31" s="151"/>
    </row>
    <row r="32" spans="1:14" s="251" customFormat="1" ht="18.600000000000001" customHeight="1">
      <c r="B32" s="251" t="str">
        <f>[1]ChiTietDuToan!$C$10</f>
        <v>M12a</v>
      </c>
      <c r="C32" s="222">
        <v>1</v>
      </c>
      <c r="D32" s="227" t="str">
        <f>[1]ChiTietDuToan!G10</f>
        <v>Móng trụ bê tông 12m có đà cản M12a</v>
      </c>
      <c r="E32" s="228" t="str">
        <f>[1]ChiTietDuToan!H10</f>
        <v>Móng</v>
      </c>
      <c r="F32" s="228">
        <f>[1]ChiTietDuToan!I10</f>
        <v>40</v>
      </c>
      <c r="G32" s="228">
        <f>[1]ChiTietDuToan!J10</f>
        <v>39</v>
      </c>
      <c r="H32" s="229">
        <f t="shared" si="2"/>
        <v>1</v>
      </c>
      <c r="I32" s="252">
        <f t="shared" si="0"/>
        <v>0</v>
      </c>
      <c r="J32" s="253" t="str">
        <f t="shared" ref="J32:J85" si="5">IF(I32&gt;0,H32*I32,"")</f>
        <v/>
      </c>
      <c r="K32" s="228"/>
      <c r="L32" s="254" t="str">
        <f>[1]ChiTietDuToan!P7</f>
        <v>x</v>
      </c>
      <c r="M32" s="158">
        <f t="shared" si="3"/>
        <v>1</v>
      </c>
      <c r="N32" s="159"/>
    </row>
    <row r="33" spans="2:14" s="152" customFormat="1" ht="18.600000000000001" customHeight="1">
      <c r="B33" s="152" t="str">
        <f>[1]ChiTietDuToan!C12</f>
        <v>b22650</v>
      </c>
      <c r="C33" s="231"/>
      <c r="D33" s="232" t="str">
        <f>[1]ChiTietDuToan!G12</f>
        <v>Boulon 22x650+ 2 long đền vuông D24-50x50x3/Zn</v>
      </c>
      <c r="E33" s="233" t="str">
        <f>[1]ChiTietDuToan!H12</f>
        <v>bộ</v>
      </c>
      <c r="F33" s="233">
        <f>[1]ChiTietDuToan!I12</f>
        <v>40</v>
      </c>
      <c r="G33" s="233">
        <f>[1]ChiTietDuToan!J12</f>
        <v>39</v>
      </c>
      <c r="H33" s="234">
        <f t="shared" si="2"/>
        <v>1</v>
      </c>
      <c r="I33" s="162">
        <f t="shared" si="0"/>
        <v>117800</v>
      </c>
      <c r="J33" s="163">
        <f t="shared" si="5"/>
        <v>117800</v>
      </c>
      <c r="K33" s="233"/>
      <c r="L33" s="158" t="str">
        <f>[1]ChiTietDuToan!P8</f>
        <v>B</v>
      </c>
      <c r="M33" s="158">
        <f t="shared" si="3"/>
        <v>1</v>
      </c>
      <c r="N33" s="159"/>
    </row>
    <row r="34" spans="2:14" s="152" customFormat="1" ht="18.600000000000001" customHeight="1">
      <c r="B34" s="152" t="str">
        <f>[1]ChiTietDuToan!C13</f>
        <v>MDD3DC</v>
      </c>
      <c r="C34" s="231"/>
      <c r="D34" s="232" t="str">
        <f>[1]ChiTietDuToan!G13</f>
        <v>Đo đất móng cột, trụ, hố kiểm tra rộng &gt;3m, su ≤2m, đất cấp 3 bằng thủ công (p dụng cho móng đ cản)</v>
      </c>
      <c r="E34" s="233" t="str">
        <f>[1]ChiTietDuToan!H13</f>
        <v>bộ</v>
      </c>
      <c r="F34" s="233">
        <f>[1]ChiTietDuToan!I13</f>
        <v>40</v>
      </c>
      <c r="G34" s="233">
        <f>[1]ChiTietDuToan!J13</f>
        <v>39</v>
      </c>
      <c r="H34" s="234">
        <f t="shared" si="2"/>
        <v>1</v>
      </c>
      <c r="I34" s="162">
        <f t="shared" si="0"/>
        <v>309900</v>
      </c>
      <c r="J34" s="163">
        <f t="shared" si="5"/>
        <v>309900</v>
      </c>
      <c r="K34" s="233"/>
      <c r="L34" s="158" t="str">
        <f>[1]ChiTietDuToan!P9</f>
        <v>B</v>
      </c>
      <c r="M34" s="158">
        <f t="shared" si="3"/>
        <v>1</v>
      </c>
      <c r="N34" s="159"/>
    </row>
    <row r="35" spans="2:14" s="152" customFormat="1" ht="18.600000000000001" customHeight="1">
      <c r="B35" s="152" t="str">
        <f>[1]ChiTietDuToan!C14</f>
        <v>MDAP3</v>
      </c>
      <c r="C35" s="231"/>
      <c r="D35" s="232" t="str">
        <f>[1]ChiTietDuToan!G14</f>
        <v>Đắp đất hố móng cột , độ chặt k=0,9</v>
      </c>
      <c r="E35" s="233" t="str">
        <f>[1]ChiTietDuToan!H14</f>
        <v>bộ</v>
      </c>
      <c r="F35" s="233">
        <f>[1]ChiTietDuToan!I14</f>
        <v>40</v>
      </c>
      <c r="G35" s="233">
        <f>[1]ChiTietDuToan!J14</f>
        <v>39</v>
      </c>
      <c r="H35" s="234">
        <f t="shared" si="2"/>
        <v>1</v>
      </c>
      <c r="I35" s="162">
        <f t="shared" si="0"/>
        <v>42100</v>
      </c>
      <c r="J35" s="163">
        <f t="shared" si="5"/>
        <v>42100</v>
      </c>
      <c r="K35" s="233"/>
      <c r="L35" s="158" t="str">
        <f>[1]ChiTietDuToan!$P$56</f>
        <v>x</v>
      </c>
      <c r="M35" s="158">
        <f t="shared" si="3"/>
        <v>1</v>
      </c>
      <c r="N35" s="159"/>
    </row>
    <row r="36" spans="2:14" s="152" customFormat="1" ht="18.600000000000001" customHeight="1">
      <c r="B36" s="152" t="str">
        <f>[1]ChiTietDuToan!$C$36</f>
        <v>TDTT12HH</v>
      </c>
      <c r="C36" s="255">
        <v>2</v>
      </c>
      <c r="D36" s="227" t="str">
        <f>[1]ChiTietDuToan!G36</f>
        <v>Tiếp địa lặp lại (trụ 12m) hiện hữu</v>
      </c>
      <c r="E36" s="228" t="str">
        <f>[1]ChiTietDuToan!H36</f>
        <v>Bộ</v>
      </c>
      <c r="F36" s="228">
        <f>[1]ChiTietDuToan!I36</f>
        <v>14</v>
      </c>
      <c r="G36" s="228">
        <f>[1]ChiTietDuToan!J36</f>
        <v>11</v>
      </c>
      <c r="H36" s="256">
        <f t="shared" si="2"/>
        <v>3</v>
      </c>
      <c r="I36" s="162">
        <f t="shared" ref="I36:I85" si="6">VLOOKUP(B36,HopDong,16,0)</f>
        <v>0</v>
      </c>
      <c r="J36" s="163" t="str">
        <f t="shared" si="5"/>
        <v/>
      </c>
      <c r="K36" s="257"/>
      <c r="L36" s="158" t="str">
        <f>[1]ChiTietDuToan!$P$58</f>
        <v>B</v>
      </c>
      <c r="M36" s="158">
        <f t="shared" si="3"/>
        <v>1</v>
      </c>
      <c r="N36" s="159"/>
    </row>
    <row r="37" spans="2:14" s="152" customFormat="1" ht="18.600000000000001" customHeight="1">
      <c r="B37" s="152" t="str">
        <f>[1]ChiTietDuToan!C38</f>
        <v>KE399</v>
      </c>
      <c r="C37" s="255"/>
      <c r="D37" s="232" t="str">
        <f>[1]ChiTietDuToan!G38</f>
        <v>Kẹp ép WR 399</v>
      </c>
      <c r="E37" s="233" t="str">
        <f>[1]ChiTietDuToan!H38</f>
        <v>cái</v>
      </c>
      <c r="F37" s="233">
        <f>[1]ChiTietDuToan!I38</f>
        <v>28</v>
      </c>
      <c r="G37" s="233">
        <f>[1]ChiTietDuToan!J38</f>
        <v>22</v>
      </c>
      <c r="H37" s="256">
        <f t="shared" si="2"/>
        <v>6</v>
      </c>
      <c r="I37" s="162">
        <f t="shared" si="6"/>
        <v>17100</v>
      </c>
      <c r="J37" s="163">
        <f t="shared" si="5"/>
        <v>102600</v>
      </c>
      <c r="K37" s="257"/>
      <c r="L37" s="158" t="str">
        <f>[1]ChiTietDuToan!$P$58</f>
        <v>B</v>
      </c>
      <c r="M37" s="158">
        <f t="shared" si="3"/>
        <v>1</v>
      </c>
      <c r="N37" s="159"/>
    </row>
    <row r="38" spans="2:14" s="152" customFormat="1" ht="18.600000000000001" customHeight="1">
      <c r="B38" s="152" t="str">
        <f>[1]ChiTietDuToan!C39</f>
        <v>OXC</v>
      </c>
      <c r="C38" s="255"/>
      <c r="D38" s="232" t="str">
        <f>[1]ChiTietDuToan!G39</f>
        <v>Ốc xiết cáp</v>
      </c>
      <c r="E38" s="233" t="str">
        <f>[1]ChiTietDuToan!H39</f>
        <v>cái</v>
      </c>
      <c r="F38" s="233">
        <f>[1]ChiTietDuToan!I39</f>
        <v>28</v>
      </c>
      <c r="G38" s="233">
        <f>[1]ChiTietDuToan!J39</f>
        <v>22</v>
      </c>
      <c r="H38" s="256">
        <f t="shared" si="2"/>
        <v>6</v>
      </c>
      <c r="I38" s="162">
        <f t="shared" si="6"/>
        <v>20500</v>
      </c>
      <c r="J38" s="163">
        <f t="shared" si="5"/>
        <v>123000</v>
      </c>
      <c r="K38" s="257"/>
      <c r="L38" s="158" t="str">
        <f>[1]ChiTietDuToan!$P$58</f>
        <v>B</v>
      </c>
      <c r="M38" s="158">
        <f t="shared" si="3"/>
        <v>1</v>
      </c>
      <c r="N38" s="159"/>
    </row>
    <row r="39" spans="2:14" s="152" customFormat="1" ht="18.600000000000001" customHeight="1">
      <c r="B39" s="152" t="str">
        <f>[1]ChiTietDuToan!$C$51</f>
        <v>TDDD12</v>
      </c>
      <c r="C39" s="255">
        <v>3</v>
      </c>
      <c r="D39" s="227" t="str">
        <f>[1]ChiTietDuToan!G51</f>
        <v>Tiếp địa trụ recloser và TBA 1 pha</v>
      </c>
      <c r="E39" s="228" t="str">
        <f>[1]ChiTietDuToan!H51</f>
        <v>Bộ</v>
      </c>
      <c r="F39" s="228">
        <f>[1]ChiTietDuToan!I51</f>
        <v>10</v>
      </c>
      <c r="G39" s="228">
        <f>[1]ChiTietDuToan!J51</f>
        <v>9</v>
      </c>
      <c r="H39" s="256">
        <f t="shared" si="2"/>
        <v>1</v>
      </c>
      <c r="I39" s="162">
        <f t="shared" si="6"/>
        <v>0</v>
      </c>
      <c r="J39" s="163" t="str">
        <f t="shared" si="5"/>
        <v/>
      </c>
      <c r="K39" s="257"/>
      <c r="L39" s="158" t="str">
        <f>[1]ChiTietDuToan!$P$58</f>
        <v>B</v>
      </c>
      <c r="M39" s="158">
        <f t="shared" si="3"/>
        <v>1</v>
      </c>
      <c r="N39" s="159"/>
    </row>
    <row r="40" spans="2:14" s="152" customFormat="1" ht="18.600000000000001" customHeight="1">
      <c r="B40" s="152" t="str">
        <f>[1]ChiTietDuToan!C53</f>
        <v>KE399</v>
      </c>
      <c r="C40" s="255"/>
      <c r="D40" s="232" t="str">
        <f>[1]ChiTietDuToan!G53</f>
        <v>Kẹp ép WR 399</v>
      </c>
      <c r="E40" s="233" t="str">
        <f>[1]ChiTietDuToan!H53</f>
        <v>cái</v>
      </c>
      <c r="F40" s="233">
        <f>[1]ChiTietDuToan!I53</f>
        <v>40</v>
      </c>
      <c r="G40" s="233">
        <f>[1]ChiTietDuToan!J53</f>
        <v>36</v>
      </c>
      <c r="H40" s="256">
        <f t="shared" si="2"/>
        <v>4</v>
      </c>
      <c r="I40" s="162">
        <f t="shared" si="6"/>
        <v>17100</v>
      </c>
      <c r="J40" s="163">
        <f t="shared" si="5"/>
        <v>68400</v>
      </c>
      <c r="K40" s="257"/>
      <c r="L40" s="158" t="str">
        <f>[1]ChiTietDuToan!$P$58</f>
        <v>B</v>
      </c>
      <c r="M40" s="158">
        <f t="shared" si="3"/>
        <v>1</v>
      </c>
      <c r="N40" s="159"/>
    </row>
    <row r="41" spans="2:14" s="152" customFormat="1" ht="18.600000000000001" customHeight="1">
      <c r="B41" s="152" t="str">
        <f>[1]ChiTietDuToan!C54</f>
        <v>OXC</v>
      </c>
      <c r="C41" s="255"/>
      <c r="D41" s="232" t="str">
        <f>[1]ChiTietDuToan!G54</f>
        <v>Ốc xiết cáp</v>
      </c>
      <c r="E41" s="233" t="str">
        <f>[1]ChiTietDuToan!H54</f>
        <v>cái</v>
      </c>
      <c r="F41" s="233">
        <f>[1]ChiTietDuToan!I54</f>
        <v>40</v>
      </c>
      <c r="G41" s="233">
        <f>[1]ChiTietDuToan!J54</f>
        <v>36</v>
      </c>
      <c r="H41" s="256">
        <f t="shared" si="2"/>
        <v>4</v>
      </c>
      <c r="I41" s="162">
        <f t="shared" si="6"/>
        <v>20500</v>
      </c>
      <c r="J41" s="163">
        <f t="shared" si="5"/>
        <v>82000</v>
      </c>
      <c r="K41" s="257"/>
      <c r="L41" s="158" t="str">
        <f>[1]ChiTietDuToan!$P$58</f>
        <v>B</v>
      </c>
      <c r="M41" s="158">
        <f t="shared" si="3"/>
        <v>1</v>
      </c>
      <c r="N41" s="159"/>
    </row>
    <row r="42" spans="2:14" s="152" customFormat="1" ht="18.600000000000001" customHeight="1">
      <c r="B42" s="152" t="str">
        <f>[1]ChiTietDuToan!$C$56</f>
        <v>BTLT 12 F540</v>
      </c>
      <c r="C42" s="255">
        <v>4</v>
      </c>
      <c r="D42" s="227" t="str">
        <f>[1]ChiTietDuToan!G56</f>
        <v>Trụ bê tông ly tâm 12m</v>
      </c>
      <c r="E42" s="228" t="str">
        <f>[1]ChiTietDuToan!H56</f>
        <v>Trụ</v>
      </c>
      <c r="F42" s="228">
        <f>[1]ChiTietDuToan!I56</f>
        <v>96</v>
      </c>
      <c r="G42" s="228">
        <f>[1]ChiTietDuToan!J56</f>
        <v>95</v>
      </c>
      <c r="H42" s="256">
        <f t="shared" si="2"/>
        <v>1</v>
      </c>
      <c r="I42" s="162">
        <f t="shared" si="6"/>
        <v>0</v>
      </c>
      <c r="J42" s="163" t="str">
        <f t="shared" si="5"/>
        <v/>
      </c>
      <c r="K42" s="257"/>
      <c r="L42" s="158" t="str">
        <f>[1]ChiTietDuToan!$P$58</f>
        <v>B</v>
      </c>
      <c r="M42" s="158">
        <f t="shared" si="3"/>
        <v>1</v>
      </c>
      <c r="N42" s="159"/>
    </row>
    <row r="43" spans="2:14" s="152" customFormat="1" ht="18.600000000000001" customHeight="1">
      <c r="B43" s="152" t="str">
        <f>[1]ChiTietDuToan!$C$58</f>
        <v>C12m</v>
      </c>
      <c r="C43" s="255"/>
      <c r="D43" s="232" t="str">
        <f>[1]ChiTietDuToan!G58</f>
        <v>Dựng trụ BTLT &lt;=12m thủ công + cơ giới</v>
      </c>
      <c r="E43" s="233" t="str">
        <f>[1]ChiTietDuToan!H58</f>
        <v>trụ</v>
      </c>
      <c r="F43" s="233">
        <f>[1]ChiTietDuToan!I58</f>
        <v>96</v>
      </c>
      <c r="G43" s="233">
        <f>[1]ChiTietDuToan!J58</f>
        <v>95</v>
      </c>
      <c r="H43" s="256">
        <f t="shared" si="2"/>
        <v>1</v>
      </c>
      <c r="I43" s="162">
        <f t="shared" si="6"/>
        <v>1216500</v>
      </c>
      <c r="J43" s="163">
        <f t="shared" si="5"/>
        <v>1216500</v>
      </c>
      <c r="K43" s="257"/>
      <c r="L43" s="158" t="str">
        <f>[1]ChiTietDuToan!$P$58</f>
        <v>B</v>
      </c>
      <c r="M43" s="158">
        <f t="shared" si="3"/>
        <v>1</v>
      </c>
      <c r="N43" s="159"/>
    </row>
    <row r="44" spans="2:14" s="152" customFormat="1" ht="18.600000000000001" customHeight="1">
      <c r="B44" s="152" t="str">
        <f>[1]ChiTietDuToan!C63</f>
        <v>X-22K</v>
      </c>
      <c r="C44" s="255">
        <v>5</v>
      </c>
      <c r="D44" s="227" t="str">
        <f>[1]ChiTietDuToan!G63</f>
        <v>Bộ xà kép L75x75x8 dài 2.2m: X-22K - C810</v>
      </c>
      <c r="E44" s="228" t="str">
        <f>[1]ChiTietDuToan!H63</f>
        <v>Bộ</v>
      </c>
      <c r="F44" s="228">
        <f>[1]ChiTietDuToan!I63</f>
        <v>5</v>
      </c>
      <c r="G44" s="228">
        <f>[1]ChiTietDuToan!J63</f>
        <v>4</v>
      </c>
      <c r="H44" s="256">
        <f t="shared" si="2"/>
        <v>1</v>
      </c>
      <c r="I44" s="162">
        <f t="shared" si="6"/>
        <v>0</v>
      </c>
      <c r="J44" s="163" t="str">
        <f t="shared" si="5"/>
        <v/>
      </c>
      <c r="K44" s="257"/>
      <c r="L44" s="158" t="str">
        <f>[1]ChiTietDuToan!$P$58</f>
        <v>B</v>
      </c>
      <c r="M44" s="158">
        <f t="shared" si="3"/>
        <v>1</v>
      </c>
      <c r="N44" s="159"/>
    </row>
    <row r="45" spans="2:14" s="152" customFormat="1" ht="18.600000000000001" customHeight="1">
      <c r="B45" s="152" t="str">
        <f>[1]ChiTietDuToan!C64</f>
        <v>d22</v>
      </c>
      <c r="C45" s="255"/>
      <c r="D45" s="232" t="str">
        <f>[1]ChiTietDuToan!G64</f>
        <v>Đà Sắt góc L75 x75 x8 dài 2,2m (4 ốp)</v>
      </c>
      <c r="E45" s="233" t="str">
        <f>[1]ChiTietDuToan!H64</f>
        <v>thanh</v>
      </c>
      <c r="F45" s="233">
        <f>[1]ChiTietDuToan!I64</f>
        <v>4</v>
      </c>
      <c r="G45" s="233">
        <f>[1]ChiTietDuToan!J64</f>
        <v>2</v>
      </c>
      <c r="H45" s="256">
        <f t="shared" si="2"/>
        <v>2</v>
      </c>
      <c r="I45" s="162">
        <f t="shared" si="6"/>
        <v>1513000</v>
      </c>
      <c r="J45" s="163">
        <f t="shared" si="5"/>
        <v>3026000</v>
      </c>
      <c r="K45" s="257"/>
      <c r="L45" s="158" t="str">
        <f>[1]ChiTietDuToan!$P$58</f>
        <v>B</v>
      </c>
      <c r="M45" s="158">
        <f t="shared" si="3"/>
        <v>1</v>
      </c>
      <c r="N45" s="159"/>
    </row>
    <row r="46" spans="2:14" s="152" customFormat="1" ht="18.600000000000001" customHeight="1">
      <c r="B46" s="152" t="str">
        <f>[1]ChiTietDuToan!C65</f>
        <v>t81</v>
      </c>
      <c r="C46" s="255"/>
      <c r="D46" s="232" t="str">
        <f>[1]ChiTietDuToan!G65</f>
        <v>Thanh chống đà sắt góc L50x50x5 dài 0,81m</v>
      </c>
      <c r="E46" s="233" t="str">
        <f>[1]ChiTietDuToan!H65</f>
        <v>thanh</v>
      </c>
      <c r="F46" s="233">
        <f>[1]ChiTietDuToan!I65</f>
        <v>8</v>
      </c>
      <c r="G46" s="233">
        <f>[1]ChiTietDuToan!J65</f>
        <v>4</v>
      </c>
      <c r="H46" s="256">
        <f t="shared" si="2"/>
        <v>4</v>
      </c>
      <c r="I46" s="162">
        <f t="shared" si="6"/>
        <v>412900</v>
      </c>
      <c r="J46" s="163">
        <f t="shared" si="5"/>
        <v>1651600</v>
      </c>
      <c r="K46" s="257"/>
      <c r="L46" s="158" t="str">
        <f>[1]ChiTietDuToan!$P$58</f>
        <v>B</v>
      </c>
      <c r="M46" s="158">
        <f t="shared" si="3"/>
        <v>1</v>
      </c>
      <c r="N46" s="159"/>
    </row>
    <row r="47" spans="2:14" s="152" customFormat="1" ht="18.600000000000001" customHeight="1">
      <c r="B47" s="152" t="str">
        <f>[1]ChiTietDuToan!C68</f>
        <v>B16300</v>
      </c>
      <c r="C47" s="255"/>
      <c r="D47" s="232" t="str">
        <f>[1]ChiTietDuToan!G68</f>
        <v>Boulon 16x300+ 2 long đền vuông D18-50x50x3/Zn</v>
      </c>
      <c r="E47" s="233" t="str">
        <f>[1]ChiTietDuToan!H68</f>
        <v>bộ</v>
      </c>
      <c r="F47" s="233">
        <f>[1]ChiTietDuToan!I68</f>
        <v>10</v>
      </c>
      <c r="G47" s="233">
        <f>[1]ChiTietDuToan!J68</f>
        <v>8</v>
      </c>
      <c r="H47" s="256">
        <f t="shared" si="2"/>
        <v>2</v>
      </c>
      <c r="I47" s="162">
        <f t="shared" si="6"/>
        <v>35000</v>
      </c>
      <c r="J47" s="163">
        <f t="shared" si="5"/>
        <v>70000</v>
      </c>
      <c r="K47" s="257"/>
      <c r="L47" s="158" t="str">
        <f>[1]ChiTietDuToan!$P$58</f>
        <v>B</v>
      </c>
      <c r="M47" s="158">
        <f t="shared" si="3"/>
        <v>1</v>
      </c>
      <c r="N47" s="159"/>
    </row>
    <row r="48" spans="2:14" s="152" customFormat="1" ht="18.600000000000001" customHeight="1">
      <c r="B48" s="152" t="str">
        <f>[1]ChiTietDuToan!C69</f>
        <v>B16300v</v>
      </c>
      <c r="C48" s="255"/>
      <c r="D48" s="232" t="str">
        <f>[1]ChiTietDuToan!G69</f>
        <v>Boulon 16x300VRS+ 4 long đền vuông D18-50x50x3/Zn</v>
      </c>
      <c r="E48" s="233" t="str">
        <f>[1]ChiTietDuToan!H69</f>
        <v>bộ</v>
      </c>
      <c r="F48" s="233">
        <f>[1]ChiTietDuToan!I69</f>
        <v>20</v>
      </c>
      <c r="G48" s="233">
        <f>[1]ChiTietDuToan!J69</f>
        <v>16</v>
      </c>
      <c r="H48" s="256">
        <f t="shared" si="2"/>
        <v>4</v>
      </c>
      <c r="I48" s="162">
        <f t="shared" si="6"/>
        <v>47800</v>
      </c>
      <c r="J48" s="163">
        <f t="shared" si="5"/>
        <v>191200</v>
      </c>
      <c r="K48" s="257"/>
      <c r="L48" s="158" t="str">
        <f>[1]ChiTietDuToan!$P$58</f>
        <v>B</v>
      </c>
      <c r="M48" s="158">
        <f t="shared" si="3"/>
        <v>1</v>
      </c>
      <c r="N48" s="159"/>
    </row>
    <row r="49" spans="2:14" s="152" customFormat="1" ht="18.600000000000001" customHeight="1">
      <c r="B49" s="152" t="str">
        <f>[1]ChiTietDuToan!C70</f>
        <v>B1650</v>
      </c>
      <c r="C49" s="255"/>
      <c r="D49" s="232" t="str">
        <f>[1]ChiTietDuToan!G70</f>
        <v>Boulon 16x50+ 2 long đền vuông D18-50x50x3/Zn</v>
      </c>
      <c r="E49" s="233" t="str">
        <f>[1]ChiTietDuToan!H70</f>
        <v>bộ</v>
      </c>
      <c r="F49" s="233">
        <f>[1]ChiTietDuToan!I70</f>
        <v>20</v>
      </c>
      <c r="G49" s="233">
        <f>[1]ChiTietDuToan!J70</f>
        <v>16</v>
      </c>
      <c r="H49" s="256">
        <f t="shared" si="2"/>
        <v>4</v>
      </c>
      <c r="I49" s="162">
        <f t="shared" si="6"/>
        <v>19800</v>
      </c>
      <c r="J49" s="163">
        <f t="shared" si="5"/>
        <v>79200</v>
      </c>
      <c r="K49" s="257"/>
      <c r="L49" s="158" t="str">
        <f>[1]ChiTietDuToan!$P$58</f>
        <v>B</v>
      </c>
      <c r="M49" s="158">
        <f t="shared" si="3"/>
        <v>1</v>
      </c>
      <c r="N49" s="159"/>
    </row>
    <row r="50" spans="2:14" s="152" customFormat="1" ht="18.600000000000001" customHeight="1">
      <c r="B50" s="152" t="str">
        <f>[1]ChiTietDuToan!C71</f>
        <v>LXIN</v>
      </c>
      <c r="C50" s="255"/>
      <c r="D50" s="232" t="str">
        <f>[1]ChiTietDuToan!G71</f>
        <v>Lắp xà néo 58,63kg (X22K)</v>
      </c>
      <c r="E50" s="233" t="str">
        <f>[1]ChiTietDuToan!H71</f>
        <v>bộ</v>
      </c>
      <c r="F50" s="233">
        <f>[1]ChiTietDuToan!I71</f>
        <v>5</v>
      </c>
      <c r="G50" s="233">
        <f>[1]ChiTietDuToan!J71</f>
        <v>4</v>
      </c>
      <c r="H50" s="256">
        <f t="shared" si="2"/>
        <v>1</v>
      </c>
      <c r="I50" s="162">
        <f t="shared" si="6"/>
        <v>1042300</v>
      </c>
      <c r="J50" s="163">
        <f t="shared" si="5"/>
        <v>1042300</v>
      </c>
      <c r="K50" s="257"/>
      <c r="L50" s="158" t="str">
        <f>[1]ChiTietDuToan!$P$58</f>
        <v>B</v>
      </c>
      <c r="M50" s="158">
        <f t="shared" si="3"/>
        <v>1</v>
      </c>
      <c r="N50" s="159"/>
    </row>
    <row r="51" spans="2:14" s="152" customFormat="1" ht="18.600000000000001" customHeight="1">
      <c r="B51" s="152" t="str">
        <f>[1]ChiTietDuToan!C100</f>
        <v>CL12-B</v>
      </c>
      <c r="C51" s="255">
        <v>6</v>
      </c>
      <c r="D51" s="227" t="str">
        <f>[1]ChiTietDuToan!G100</f>
        <v>Bộ chằng lệch đơn cho trụ 12m: CL12-B</v>
      </c>
      <c r="E51" s="228" t="str">
        <f>[1]ChiTietDuToan!H100</f>
        <v>Bộ</v>
      </c>
      <c r="F51" s="228">
        <f>[1]ChiTietDuToan!I100</f>
        <v>3</v>
      </c>
      <c r="G51" s="228">
        <f>[1]ChiTietDuToan!J100</f>
        <v>2</v>
      </c>
      <c r="H51" s="256">
        <f t="shared" si="2"/>
        <v>1</v>
      </c>
      <c r="I51" s="162">
        <f t="shared" si="6"/>
        <v>0</v>
      </c>
      <c r="J51" s="163" t="str">
        <f t="shared" si="5"/>
        <v/>
      </c>
      <c r="K51" s="257"/>
      <c r="L51" s="158" t="str">
        <f>[1]ChiTietDuToan!$P$58</f>
        <v>B</v>
      </c>
      <c r="M51" s="158">
        <f t="shared" si="3"/>
        <v>1</v>
      </c>
      <c r="N51" s="159"/>
    </row>
    <row r="52" spans="2:14" s="152" customFormat="1" ht="18.600000000000001" customHeight="1">
      <c r="B52" s="152" t="str">
        <f>[1]ChiTietDuToan!C101</f>
        <v>BM16300</v>
      </c>
      <c r="C52" s="255"/>
      <c r="D52" s="232" t="str">
        <f>[1]ChiTietDuToan!G101</f>
        <v>Boulon mắt 16x300+ 1 long đền vuông D18-50x50x3/Zn</v>
      </c>
      <c r="E52" s="233" t="str">
        <f>[1]ChiTietDuToan!H101</f>
        <v>bộ</v>
      </c>
      <c r="F52" s="233">
        <f>[1]ChiTietDuToan!I101</f>
        <v>3</v>
      </c>
      <c r="G52" s="233">
        <f>[1]ChiTietDuToan!J101</f>
        <v>2</v>
      </c>
      <c r="H52" s="256">
        <f t="shared" si="2"/>
        <v>1</v>
      </c>
      <c r="I52" s="162">
        <f t="shared" si="6"/>
        <v>45500</v>
      </c>
      <c r="J52" s="163">
        <f t="shared" si="5"/>
        <v>45500</v>
      </c>
      <c r="K52" s="257"/>
      <c r="L52" s="158" t="str">
        <f>[1]ChiTietDuToan!$P$58</f>
        <v>B</v>
      </c>
      <c r="M52" s="158">
        <f t="shared" si="3"/>
        <v>1</v>
      </c>
      <c r="N52" s="159"/>
    </row>
    <row r="53" spans="2:14" s="152" customFormat="1" ht="18.600000000000001" customHeight="1">
      <c r="B53" s="152" t="str">
        <f>[1]ChiTietDuToan!$C$103</f>
        <v>K3B</v>
      </c>
      <c r="C53" s="255"/>
      <c r="D53" s="232" t="str">
        <f>[1]ChiTietDuToan!G103</f>
        <v>Kẹp cáp 3 boulon 5/8 (B46x130)</v>
      </c>
      <c r="E53" s="233" t="str">
        <f>[1]ChiTietDuToan!H103</f>
        <v>cái</v>
      </c>
      <c r="F53" s="233">
        <f>[1]ChiTietDuToan!I103</f>
        <v>24</v>
      </c>
      <c r="G53" s="233">
        <f>[1]ChiTietDuToan!J103</f>
        <v>16</v>
      </c>
      <c r="H53" s="256">
        <f t="shared" si="2"/>
        <v>8</v>
      </c>
      <c r="I53" s="162">
        <f t="shared" si="6"/>
        <v>49000</v>
      </c>
      <c r="J53" s="163">
        <f t="shared" si="5"/>
        <v>392000</v>
      </c>
      <c r="K53" s="257"/>
      <c r="L53" s="158" t="str">
        <f>[1]ChiTietDuToan!$P$58</f>
        <v>B</v>
      </c>
      <c r="M53" s="158">
        <f t="shared" si="3"/>
        <v>1</v>
      </c>
      <c r="N53" s="159"/>
    </row>
    <row r="54" spans="2:14" s="152" customFormat="1" ht="18.600000000000001" customHeight="1">
      <c r="B54" s="152" t="str">
        <f>[1]ChiTietDuToan!C105</f>
        <v>CL</v>
      </c>
      <c r="C54" s="255"/>
      <c r="D54" s="232" t="str">
        <f>[1]ChiTietDuToan!G105</f>
        <v>Bộ chống chằng hẹp D60/50x1500+2BL12x40+BL16x250/80</v>
      </c>
      <c r="E54" s="233" t="str">
        <f>[1]ChiTietDuToan!H105</f>
        <v>bộ</v>
      </c>
      <c r="F54" s="233">
        <f>[1]ChiTietDuToan!I105</f>
        <v>3</v>
      </c>
      <c r="G54" s="233">
        <f>[1]ChiTietDuToan!J105</f>
        <v>2</v>
      </c>
      <c r="H54" s="256">
        <f t="shared" si="2"/>
        <v>1</v>
      </c>
      <c r="I54" s="162">
        <f t="shared" si="6"/>
        <v>396400</v>
      </c>
      <c r="J54" s="163">
        <f t="shared" si="5"/>
        <v>396400</v>
      </c>
      <c r="K54" s="257"/>
      <c r="L54" s="158" t="str">
        <f>[1]ChiTietDuToan!$P$58</f>
        <v>B</v>
      </c>
      <c r="M54" s="158">
        <f t="shared" si="3"/>
        <v>1</v>
      </c>
      <c r="N54" s="159"/>
    </row>
    <row r="55" spans="2:14" s="152" customFormat="1" ht="18.600000000000001" customHeight="1">
      <c r="B55" s="152" t="str">
        <f>[1]ChiTietDuToan!C106</f>
        <v>YC</v>
      </c>
      <c r="C55" s="255"/>
      <c r="D55" s="232" t="str">
        <f>[1]ChiTietDuToan!G106</f>
        <v>Yếm cáp dày 2mm</v>
      </c>
      <c r="E55" s="233" t="str">
        <f>[1]ChiTietDuToan!H106</f>
        <v>cái</v>
      </c>
      <c r="F55" s="233">
        <f>[1]ChiTietDuToan!I106</f>
        <v>6</v>
      </c>
      <c r="G55" s="233">
        <f>[1]ChiTietDuToan!J106</f>
        <v>4</v>
      </c>
      <c r="H55" s="256">
        <f t="shared" si="2"/>
        <v>2</v>
      </c>
      <c r="I55" s="162">
        <f t="shared" si="6"/>
        <v>8200</v>
      </c>
      <c r="J55" s="163">
        <f t="shared" si="5"/>
        <v>16400</v>
      </c>
      <c r="K55" s="257"/>
      <c r="L55" s="158" t="str">
        <f>[1]ChiTietDuToan!$P$58</f>
        <v>B</v>
      </c>
      <c r="M55" s="158">
        <f t="shared" si="3"/>
        <v>1</v>
      </c>
      <c r="N55" s="159"/>
    </row>
    <row r="56" spans="2:14" s="152" customFormat="1" ht="18.600000000000001" customHeight="1">
      <c r="B56" s="152" t="str">
        <f>[1]ChiTietDuToan!C107</f>
        <v>MANG</v>
      </c>
      <c r="C56" s="255"/>
      <c r="D56" s="232" t="str">
        <f>[1]ChiTietDuToan!G107</f>
        <v>Máng che dây chằng dày 0,8x2000</v>
      </c>
      <c r="E56" s="233" t="str">
        <f>[1]ChiTietDuToan!H107</f>
        <v>cái</v>
      </c>
      <c r="F56" s="233">
        <f>[1]ChiTietDuToan!I107</f>
        <v>3</v>
      </c>
      <c r="G56" s="233">
        <f>[1]ChiTietDuToan!J107</f>
        <v>2</v>
      </c>
      <c r="H56" s="256">
        <f t="shared" si="2"/>
        <v>1</v>
      </c>
      <c r="I56" s="162">
        <f t="shared" si="6"/>
        <v>61800</v>
      </c>
      <c r="J56" s="163">
        <f t="shared" si="5"/>
        <v>61800</v>
      </c>
      <c r="K56" s="257"/>
      <c r="L56" s="158" t="str">
        <f>[1]ChiTietDuToan!$P$58</f>
        <v>B</v>
      </c>
      <c r="M56" s="158">
        <f t="shared" si="3"/>
        <v>1</v>
      </c>
      <c r="N56" s="159"/>
    </row>
    <row r="57" spans="2:14" s="152" customFormat="1" ht="18.600000000000001" customHeight="1">
      <c r="B57" s="152" t="str">
        <f>[1]ChiTietDuToan!C108</f>
        <v>LDN</v>
      </c>
      <c r="C57" s="255"/>
      <c r="D57" s="232" t="str">
        <f>[1]ChiTietDuToan!G108</f>
        <v>Lắp bộ dây néo</v>
      </c>
      <c r="E57" s="233" t="str">
        <f>[1]ChiTietDuToan!H108</f>
        <v>bộ</v>
      </c>
      <c r="F57" s="233">
        <f>[1]ChiTietDuToan!I108</f>
        <v>3</v>
      </c>
      <c r="G57" s="233">
        <f>[1]ChiTietDuToan!J108</f>
        <v>2</v>
      </c>
      <c r="H57" s="256">
        <f t="shared" si="2"/>
        <v>1</v>
      </c>
      <c r="I57" s="162">
        <f t="shared" si="6"/>
        <v>208100</v>
      </c>
      <c r="J57" s="163">
        <f t="shared" si="5"/>
        <v>208100</v>
      </c>
      <c r="K57" s="257"/>
      <c r="L57" s="158" t="str">
        <f>[1]ChiTietDuToan!$P$58</f>
        <v>B</v>
      </c>
      <c r="M57" s="158">
        <f t="shared" si="3"/>
        <v>1</v>
      </c>
      <c r="N57" s="159"/>
    </row>
    <row r="58" spans="2:14" s="152" customFormat="1" ht="18.600000000000001" customHeight="1">
      <c r="B58" s="152" t="str">
        <f>[1]ChiTietDuToan!C109</f>
        <v>LCL</v>
      </c>
      <c r="C58" s="255"/>
      <c r="D58" s="232" t="str">
        <f>[1]ChiTietDuToan!G109</f>
        <v>Lắp bộ chống lệch</v>
      </c>
      <c r="E58" s="233" t="str">
        <f>[1]ChiTietDuToan!H109</f>
        <v>bộ</v>
      </c>
      <c r="F58" s="233">
        <f>[1]ChiTietDuToan!I109</f>
        <v>3</v>
      </c>
      <c r="G58" s="233">
        <f>[1]ChiTietDuToan!J109</f>
        <v>2</v>
      </c>
      <c r="H58" s="256">
        <f t="shared" si="2"/>
        <v>1</v>
      </c>
      <c r="I58" s="162">
        <f t="shared" si="6"/>
        <v>161800</v>
      </c>
      <c r="J58" s="163">
        <f t="shared" si="5"/>
        <v>161800</v>
      </c>
      <c r="K58" s="257"/>
      <c r="L58" s="158" t="str">
        <f>[1]ChiTietDuToan!$P$58</f>
        <v>B</v>
      </c>
      <c r="M58" s="158">
        <f t="shared" si="3"/>
        <v>1</v>
      </c>
      <c r="N58" s="159"/>
    </row>
    <row r="59" spans="2:14" s="152" customFormat="1" ht="18.600000000000001" customHeight="1">
      <c r="B59" s="152" t="str">
        <f>[1]ChiTietDuToan!C118</f>
        <v>CXX14-B</v>
      </c>
      <c r="C59" s="255">
        <v>7</v>
      </c>
      <c r="D59" s="227" t="str">
        <f>[1]ChiTietDuToan!G118</f>
        <v>Bộ chằng xuống kép cho trụ 14m: CXX14-B</v>
      </c>
      <c r="E59" s="228" t="str">
        <f>[1]ChiTietDuToan!H118</f>
        <v>Bộ</v>
      </c>
      <c r="F59" s="228">
        <f>[1]ChiTietDuToan!I118</f>
        <v>2</v>
      </c>
      <c r="G59" s="228">
        <f>[1]ChiTietDuToan!J118</f>
        <v>1</v>
      </c>
      <c r="H59" s="256">
        <f t="shared" si="2"/>
        <v>1</v>
      </c>
      <c r="I59" s="162">
        <f t="shared" si="6"/>
        <v>0</v>
      </c>
      <c r="J59" s="163" t="str">
        <f t="shared" si="5"/>
        <v/>
      </c>
      <c r="K59" s="257"/>
      <c r="L59" s="158" t="str">
        <f>[1]ChiTietDuToan!$P$58</f>
        <v>B</v>
      </c>
      <c r="M59" s="158">
        <f t="shared" si="3"/>
        <v>1</v>
      </c>
      <c r="N59" s="159"/>
    </row>
    <row r="60" spans="2:14" s="152" customFormat="1" ht="18.600000000000001" customHeight="1">
      <c r="B60" s="152" t="str">
        <f>[1]ChiTietDuToan!C119</f>
        <v>BM16300</v>
      </c>
      <c r="C60" s="255"/>
      <c r="D60" s="232" t="str">
        <f>[1]ChiTietDuToan!G119</f>
        <v>Boulon mắt 16x300+ 1 long đền vuông D18-50x50x3/Zn</v>
      </c>
      <c r="E60" s="233" t="str">
        <f>[1]ChiTietDuToan!H119</f>
        <v>bộ</v>
      </c>
      <c r="F60" s="233">
        <f>[1]ChiTietDuToan!I119</f>
        <v>4</v>
      </c>
      <c r="G60" s="233">
        <f>[1]ChiTietDuToan!J119</f>
        <v>2</v>
      </c>
      <c r="H60" s="256">
        <f t="shared" si="2"/>
        <v>2</v>
      </c>
      <c r="I60" s="162">
        <f t="shared" si="6"/>
        <v>45500</v>
      </c>
      <c r="J60" s="163">
        <f t="shared" si="5"/>
        <v>91000</v>
      </c>
      <c r="K60" s="257"/>
      <c r="L60" s="158" t="str">
        <f>[1]ChiTietDuToan!$P$58</f>
        <v>B</v>
      </c>
      <c r="M60" s="158">
        <f t="shared" si="3"/>
        <v>1</v>
      </c>
      <c r="N60" s="159"/>
    </row>
    <row r="61" spans="2:14" s="152" customFormat="1" ht="18.600000000000001" customHeight="1">
      <c r="B61" s="152" t="str">
        <f>[1]ChiTietDuToan!$C$121</f>
        <v>K3B</v>
      </c>
      <c r="C61" s="255"/>
      <c r="D61" s="232" t="str">
        <f>[1]ChiTietDuToan!G121</f>
        <v>Kẹp cáp 3 boulon 5/8 (B46x130)</v>
      </c>
      <c r="E61" s="233" t="str">
        <f>[1]ChiTietDuToan!H121</f>
        <v>cái</v>
      </c>
      <c r="F61" s="233">
        <f>[1]ChiTietDuToan!I121</f>
        <v>32</v>
      </c>
      <c r="G61" s="233">
        <f>[1]ChiTietDuToan!J121</f>
        <v>16</v>
      </c>
      <c r="H61" s="256">
        <f t="shared" si="2"/>
        <v>16</v>
      </c>
      <c r="I61" s="162">
        <f t="shared" si="6"/>
        <v>49000</v>
      </c>
      <c r="J61" s="163">
        <f t="shared" si="5"/>
        <v>784000</v>
      </c>
      <c r="K61" s="257"/>
      <c r="L61" s="158" t="str">
        <f>[1]ChiTietDuToan!$P$58</f>
        <v>B</v>
      </c>
      <c r="M61" s="158">
        <f t="shared" si="3"/>
        <v>1</v>
      </c>
      <c r="N61" s="159"/>
    </row>
    <row r="62" spans="2:14" s="152" customFormat="1" ht="18.600000000000001" customHeight="1">
      <c r="B62" s="152" t="str">
        <f>[1]ChiTietDuToan!C123</f>
        <v>YC</v>
      </c>
      <c r="C62" s="255"/>
      <c r="D62" s="232" t="str">
        <f>[1]ChiTietDuToan!G123</f>
        <v>Yếm cáp dày 2mm</v>
      </c>
      <c r="E62" s="233" t="str">
        <f>[1]ChiTietDuToan!H123</f>
        <v>cái</v>
      </c>
      <c r="F62" s="233">
        <f>[1]ChiTietDuToan!I123</f>
        <v>8</v>
      </c>
      <c r="G62" s="233">
        <f>[1]ChiTietDuToan!J123</f>
        <v>4</v>
      </c>
      <c r="H62" s="256">
        <f t="shared" si="2"/>
        <v>4</v>
      </c>
      <c r="I62" s="162">
        <f t="shared" si="6"/>
        <v>8200</v>
      </c>
      <c r="J62" s="163">
        <f t="shared" si="5"/>
        <v>32800</v>
      </c>
      <c r="K62" s="257"/>
      <c r="L62" s="158" t="str">
        <f>[1]ChiTietDuToan!$P$58</f>
        <v>B</v>
      </c>
      <c r="M62" s="158">
        <f t="shared" si="3"/>
        <v>1</v>
      </c>
      <c r="N62" s="159"/>
    </row>
    <row r="63" spans="2:14" s="152" customFormat="1" ht="18.600000000000001" customHeight="1">
      <c r="B63" s="152" t="str">
        <f>[1]ChiTietDuToan!C124</f>
        <v>MANG</v>
      </c>
      <c r="C63" s="255"/>
      <c r="D63" s="232" t="str">
        <f>[1]ChiTietDuToan!G124</f>
        <v>Máng che dây chằng dày 0,8x2000</v>
      </c>
      <c r="E63" s="233" t="str">
        <f>[1]ChiTietDuToan!H124</f>
        <v>cái</v>
      </c>
      <c r="F63" s="233">
        <f>[1]ChiTietDuToan!I124</f>
        <v>2</v>
      </c>
      <c r="G63" s="233">
        <f>[1]ChiTietDuToan!J124</f>
        <v>1</v>
      </c>
      <c r="H63" s="256">
        <f t="shared" si="2"/>
        <v>1</v>
      </c>
      <c r="I63" s="162">
        <f t="shared" si="6"/>
        <v>61800</v>
      </c>
      <c r="J63" s="163">
        <f t="shared" si="5"/>
        <v>61800</v>
      </c>
      <c r="K63" s="257"/>
      <c r="L63" s="158" t="str">
        <f>[1]ChiTietDuToan!$P$58</f>
        <v>B</v>
      </c>
      <c r="M63" s="158">
        <f t="shared" si="3"/>
        <v>1</v>
      </c>
      <c r="N63" s="159"/>
    </row>
    <row r="64" spans="2:14" s="152" customFormat="1" ht="18.600000000000001" customHeight="1">
      <c r="B64" s="152" t="str">
        <f>[1]ChiTietDuToan!C125</f>
        <v>LDN</v>
      </c>
      <c r="C64" s="255"/>
      <c r="D64" s="232" t="str">
        <f>[1]ChiTietDuToan!G125</f>
        <v>Lắp bộ dây néo</v>
      </c>
      <c r="E64" s="233" t="str">
        <f>[1]ChiTietDuToan!H125</f>
        <v>bộ</v>
      </c>
      <c r="F64" s="233">
        <f>[1]ChiTietDuToan!I125</f>
        <v>4</v>
      </c>
      <c r="G64" s="233">
        <f>[1]ChiTietDuToan!J125</f>
        <v>2</v>
      </c>
      <c r="H64" s="256">
        <f t="shared" si="2"/>
        <v>2</v>
      </c>
      <c r="I64" s="162">
        <f t="shared" si="6"/>
        <v>208100</v>
      </c>
      <c r="J64" s="163">
        <f t="shared" si="5"/>
        <v>416200</v>
      </c>
      <c r="K64" s="257"/>
      <c r="L64" s="158" t="str">
        <f>[1]ChiTietDuToan!$P$58</f>
        <v>B</v>
      </c>
      <c r="M64" s="158">
        <f t="shared" si="3"/>
        <v>1</v>
      </c>
      <c r="N64" s="159"/>
    </row>
    <row r="65" spans="2:14" s="152" customFormat="1" ht="18.600000000000001" customHeight="1">
      <c r="B65" s="152" t="str">
        <f>[1]ChiTietDuToan!C147</f>
        <v>Đth-U</v>
      </c>
      <c r="C65" s="255">
        <v>8</v>
      </c>
      <c r="D65" s="248" t="str">
        <f>[1]ChiTietDuToan!G147</f>
        <v>Bộ Uclevis đỡ dây trung hòa: Đth-U</v>
      </c>
      <c r="E65" s="248" t="str">
        <f>[1]ChiTietDuToan!H147</f>
        <v>bộ</v>
      </c>
      <c r="F65" s="248">
        <f>[1]ChiTietDuToan!I147</f>
        <v>163</v>
      </c>
      <c r="G65" s="248">
        <f>[1]ChiTietDuToan!J147</f>
        <v>160</v>
      </c>
      <c r="H65" s="258">
        <f t="shared" si="2"/>
        <v>3</v>
      </c>
      <c r="I65" s="162"/>
      <c r="J65" s="163"/>
      <c r="K65" s="257"/>
      <c r="L65" s="158"/>
      <c r="M65" s="158">
        <f t="shared" si="3"/>
        <v>1</v>
      </c>
      <c r="N65" s="159"/>
    </row>
    <row r="66" spans="2:14" s="152" customFormat="1" ht="18.600000000000001" customHeight="1">
      <c r="B66" s="152" t="str">
        <f>[1]ChiTietDuToan!C148</f>
        <v>R1</v>
      </c>
      <c r="C66" s="255"/>
      <c r="D66" s="232" t="str">
        <f>[1]ChiTietDuToan!G148</f>
        <v>Uclevis</v>
      </c>
      <c r="E66" s="232" t="str">
        <f>[1]ChiTietDuToan!H148</f>
        <v>bộ</v>
      </c>
      <c r="F66" s="232">
        <f>[1]ChiTietDuToan!I148</f>
        <v>163</v>
      </c>
      <c r="G66" s="232">
        <f>[1]ChiTietDuToan!J148</f>
        <v>160</v>
      </c>
      <c r="H66" s="256">
        <f t="shared" si="2"/>
        <v>3</v>
      </c>
      <c r="I66" s="162"/>
      <c r="J66" s="163"/>
      <c r="K66" s="257"/>
      <c r="L66" s="158"/>
      <c r="M66" s="158">
        <f t="shared" si="3"/>
        <v>1</v>
      </c>
      <c r="N66" s="159"/>
    </row>
    <row r="67" spans="2:14" s="152" customFormat="1" ht="18.600000000000001" customHeight="1">
      <c r="B67" s="152" t="str">
        <f>[1]ChiTietDuToan!C150</f>
        <v>B16300</v>
      </c>
      <c r="C67" s="255"/>
      <c r="D67" s="232" t="str">
        <f>[1]ChiTietDuToan!G150</f>
        <v>Boulon 16x300+ 2 long đền vuông D18-50x50x3/Zn</v>
      </c>
      <c r="E67" s="232" t="str">
        <f>[1]ChiTietDuToan!H150</f>
        <v>bộ</v>
      </c>
      <c r="F67" s="232">
        <f>[1]ChiTietDuToan!I150</f>
        <v>163</v>
      </c>
      <c r="G67" s="232">
        <f>[1]ChiTietDuToan!J150</f>
        <v>160</v>
      </c>
      <c r="H67" s="256">
        <f t="shared" si="2"/>
        <v>3</v>
      </c>
      <c r="I67" s="162">
        <f t="shared" si="6"/>
        <v>35000</v>
      </c>
      <c r="J67" s="163">
        <f t="shared" si="5"/>
        <v>105000</v>
      </c>
      <c r="K67" s="257"/>
      <c r="L67" s="158" t="str">
        <f>[1]ChiTietDuToan!$P$58</f>
        <v>B</v>
      </c>
      <c r="M67" s="158">
        <f t="shared" si="3"/>
        <v>1</v>
      </c>
      <c r="N67" s="159"/>
    </row>
    <row r="68" spans="2:14" s="152" customFormat="1" ht="18.600000000000001" customHeight="1">
      <c r="B68" s="152" t="str">
        <f>[1]ChiTietDuToan!$C$157</f>
        <v>CĐTply-X</v>
      </c>
      <c r="C68" s="255">
        <v>9</v>
      </c>
      <c r="D68" s="248" t="str">
        <f>[1]ChiTietDuToan!G157</f>
        <v>Chuỗi sứ treo Polymer 25kV lắp vào xà : CĐT ply-X</v>
      </c>
      <c r="E68" s="245" t="str">
        <f>[1]ChiTietDuToan!H157</f>
        <v>chuỗi</v>
      </c>
      <c r="F68" s="245">
        <f>[1]ChiTietDuToan!I157</f>
        <v>93</v>
      </c>
      <c r="G68" s="246">
        <f>[1]ChiTietDuToan!J157</f>
        <v>87</v>
      </c>
      <c r="H68" s="256">
        <f t="shared" si="2"/>
        <v>6</v>
      </c>
      <c r="I68" s="162">
        <f t="shared" si="6"/>
        <v>0</v>
      </c>
      <c r="J68" s="163" t="str">
        <f t="shared" si="5"/>
        <v/>
      </c>
      <c r="K68" s="257"/>
      <c r="L68" s="158" t="str">
        <f>[1]ChiTietDuToan!$P$58</f>
        <v>B</v>
      </c>
      <c r="M68" s="158">
        <f t="shared" si="3"/>
        <v>1</v>
      </c>
      <c r="N68" s="159"/>
    </row>
    <row r="69" spans="2:14" s="152" customFormat="1" ht="18.600000000000001" customHeight="1">
      <c r="B69" s="152" t="str">
        <f>[1]ChiTietDuToan!$C$159</f>
        <v>MT</v>
      </c>
      <c r="C69" s="255"/>
      <c r="D69" s="232" t="str">
        <f>[1]ChiTietDuToan!G159</f>
        <v xml:space="preserve">Móc treo chữ U </v>
      </c>
      <c r="E69" s="233" t="str">
        <f>[1]ChiTietDuToan!H159</f>
        <v>cái</v>
      </c>
      <c r="F69" s="233">
        <f>[1]ChiTietDuToan!I159</f>
        <v>186</v>
      </c>
      <c r="G69" s="233">
        <f>[1]ChiTietDuToan!J159</f>
        <v>174</v>
      </c>
      <c r="H69" s="256">
        <f t="shared" si="2"/>
        <v>12</v>
      </c>
      <c r="I69" s="162">
        <f t="shared" si="6"/>
        <v>26800</v>
      </c>
      <c r="J69" s="163">
        <f t="shared" si="5"/>
        <v>321600</v>
      </c>
      <c r="K69" s="257"/>
      <c r="L69" s="158" t="str">
        <f>[1]ChiTietDuToan!$P$58</f>
        <v>B</v>
      </c>
      <c r="M69" s="158">
        <f t="shared" si="3"/>
        <v>1</v>
      </c>
      <c r="N69" s="159"/>
    </row>
    <row r="70" spans="2:14" s="152" customFormat="1" ht="18.600000000000001" customHeight="1">
      <c r="B70" s="152" t="str">
        <f>[1]ChiTietDuToan!$C$161</f>
        <v>GNIU50</v>
      </c>
      <c r="C70" s="255"/>
      <c r="D70" s="232" t="str">
        <f>[1]ChiTietDuToan!G161</f>
        <v>Giáp níu dừng dây bọc 50mm2 + yếm móng U + Mắt nối yếm</v>
      </c>
      <c r="E70" s="233" t="str">
        <f>[1]ChiTietDuToan!H161</f>
        <v>cái</v>
      </c>
      <c r="F70" s="233">
        <f>[1]ChiTietDuToan!I161</f>
        <v>19</v>
      </c>
      <c r="G70" s="233">
        <f>[1]ChiTietDuToan!J161</f>
        <v>13</v>
      </c>
      <c r="H70" s="256">
        <f t="shared" si="2"/>
        <v>6</v>
      </c>
      <c r="I70" s="162">
        <f t="shared" si="6"/>
        <v>361500</v>
      </c>
      <c r="J70" s="163">
        <f t="shared" si="5"/>
        <v>2169000</v>
      </c>
      <c r="K70" s="257"/>
      <c r="L70" s="158" t="str">
        <f>[1]ChiTietDuToan!$P$58</f>
        <v>B</v>
      </c>
      <c r="M70" s="158">
        <f t="shared" si="3"/>
        <v>1</v>
      </c>
      <c r="N70" s="159"/>
    </row>
    <row r="71" spans="2:14" s="152" customFormat="1" ht="18.600000000000001" customHeight="1">
      <c r="B71" s="152" t="str">
        <f>[1]ChiTietDuToan!C163</f>
        <v>ke279</v>
      </c>
      <c r="C71" s="255">
        <v>10</v>
      </c>
      <c r="D71" s="232" t="str">
        <f>[1]ChiTietDuToan!G163</f>
        <v>Kẹp ép WR 279</v>
      </c>
      <c r="E71" s="233" t="str">
        <f>[1]ChiTietDuToan!H163</f>
        <v>cái</v>
      </c>
      <c r="F71" s="233">
        <f>[1]ChiTietDuToan!I163</f>
        <v>10</v>
      </c>
      <c r="G71" s="233">
        <f>[1]ChiTietDuToan!J163</f>
        <v>6</v>
      </c>
      <c r="H71" s="256">
        <f t="shared" si="2"/>
        <v>4</v>
      </c>
      <c r="I71" s="162"/>
      <c r="J71" s="163"/>
      <c r="K71" s="257"/>
      <c r="L71" s="158"/>
      <c r="M71" s="158">
        <f t="shared" si="3"/>
        <v>1</v>
      </c>
      <c r="N71" s="159"/>
    </row>
    <row r="72" spans="2:14" s="152" customFormat="1" ht="18.600000000000001" customHeight="1">
      <c r="B72" s="152" t="str">
        <f>[1]ChiTietDuToan!C164</f>
        <v>ke399</v>
      </c>
      <c r="C72" s="255">
        <v>11</v>
      </c>
      <c r="D72" s="232" t="str">
        <f>[1]ChiTietDuToan!G164</f>
        <v>Kẹp ép WR 399</v>
      </c>
      <c r="E72" s="233" t="str">
        <f>[1]ChiTietDuToan!H164</f>
        <v>cái</v>
      </c>
      <c r="F72" s="233">
        <f>[1]ChiTietDuToan!I164</f>
        <v>4</v>
      </c>
      <c r="G72" s="233">
        <f>[1]ChiTietDuToan!J164</f>
        <v>2</v>
      </c>
      <c r="H72" s="256">
        <f t="shared" ref="H72:H124" si="7">F72-G72</f>
        <v>2</v>
      </c>
      <c r="I72" s="162"/>
      <c r="J72" s="163"/>
      <c r="K72" s="257"/>
      <c r="L72" s="158"/>
      <c r="M72" s="158">
        <f t="shared" ref="M72:M131" si="8">IF(H72&gt;0,1,0)</f>
        <v>1</v>
      </c>
      <c r="N72" s="159"/>
    </row>
    <row r="73" spans="2:14" s="152" customFormat="1" ht="18.600000000000001" customHeight="1">
      <c r="B73" s="152" t="str">
        <f>[1]ChiTietDuToan!$C$165</f>
        <v>ke419</v>
      </c>
      <c r="C73" s="255">
        <v>12</v>
      </c>
      <c r="D73" s="232" t="str">
        <f>[1]ChiTietDuToan!G165</f>
        <v>Kẹp ép WR 419</v>
      </c>
      <c r="E73" s="233" t="str">
        <f>[1]ChiTietDuToan!H165</f>
        <v>cái</v>
      </c>
      <c r="F73" s="233">
        <f>[1]ChiTietDuToan!I165</f>
        <v>70</v>
      </c>
      <c r="G73" s="233">
        <f>[1]ChiTietDuToan!J165</f>
        <v>64</v>
      </c>
      <c r="H73" s="256">
        <f t="shared" si="7"/>
        <v>6</v>
      </c>
      <c r="I73" s="162">
        <f t="shared" si="6"/>
        <v>22000</v>
      </c>
      <c r="J73" s="163">
        <f t="shared" si="5"/>
        <v>132000</v>
      </c>
      <c r="K73" s="257"/>
      <c r="L73" s="158" t="str">
        <f>[1]ChiTietDuToan!$P$58</f>
        <v>B</v>
      </c>
      <c r="M73" s="158">
        <f t="shared" si="8"/>
        <v>1</v>
      </c>
      <c r="N73" s="159"/>
    </row>
    <row r="74" spans="2:14" s="152" customFormat="1" ht="18.600000000000001" customHeight="1">
      <c r="B74" s="152" t="str">
        <f>[1]ChiTietDuToan!C166</f>
        <v>ke929</v>
      </c>
      <c r="C74" s="255">
        <v>13</v>
      </c>
      <c r="D74" s="232" t="str">
        <f>[1]ChiTietDuToan!G166</f>
        <v>Kẹp ép WR 929</v>
      </c>
      <c r="E74" s="233" t="str">
        <f>[1]ChiTietDuToan!H166</f>
        <v>cái</v>
      </c>
      <c r="F74" s="233">
        <f>[1]ChiTietDuToan!I166</f>
        <v>100</v>
      </c>
      <c r="G74" s="233">
        <f>[1]ChiTietDuToan!J166</f>
        <v>72</v>
      </c>
      <c r="H74" s="256">
        <f t="shared" si="7"/>
        <v>28</v>
      </c>
      <c r="I74" s="162"/>
      <c r="J74" s="163"/>
      <c r="K74" s="257"/>
      <c r="L74" s="158"/>
      <c r="M74" s="158">
        <f t="shared" si="8"/>
        <v>1</v>
      </c>
      <c r="N74" s="159"/>
    </row>
    <row r="75" spans="2:14" s="152" customFormat="1" ht="18.600000000000001" customHeight="1">
      <c r="B75" s="152" t="str">
        <f>[1]ChiTietDuToan!$C$168</f>
        <v>GIP95-35</v>
      </c>
      <c r="C75" s="255">
        <v>14</v>
      </c>
      <c r="D75" s="232" t="str">
        <f>[1]ChiTietDuToan!G168</f>
        <v>Ghíp nối 2 boulon IPC 95-35</v>
      </c>
      <c r="E75" s="233" t="str">
        <f>[1]ChiTietDuToan!H168</f>
        <v>cái</v>
      </c>
      <c r="F75" s="233">
        <f>[1]ChiTietDuToan!I168</f>
        <v>353</v>
      </c>
      <c r="G75" s="233">
        <f>[1]ChiTietDuToan!J168</f>
        <v>318</v>
      </c>
      <c r="H75" s="256">
        <f t="shared" si="7"/>
        <v>35</v>
      </c>
      <c r="I75" s="162">
        <f t="shared" si="6"/>
        <v>49000</v>
      </c>
      <c r="J75" s="163">
        <f t="shared" si="5"/>
        <v>1715000</v>
      </c>
      <c r="K75" s="257"/>
      <c r="L75" s="158" t="str">
        <f>[1]ChiTietDuToan!$P$58</f>
        <v>B</v>
      </c>
      <c r="M75" s="158">
        <f t="shared" si="8"/>
        <v>1</v>
      </c>
      <c r="N75" s="159"/>
    </row>
    <row r="76" spans="2:14" s="152" customFormat="1" ht="18.600000000000001" customHeight="1">
      <c r="B76" s="152" t="str">
        <f>[1]ChiTietDuToan!C170</f>
        <v>BMoc16300</v>
      </c>
      <c r="C76" s="255">
        <v>15</v>
      </c>
      <c r="D76" s="232" t="str">
        <f>[1]ChiTietDuToan!G170</f>
        <v>Boulon móc 16x300+ 1 long đền tròn D18-50x50x3/Zn</v>
      </c>
      <c r="E76" s="233" t="str">
        <f>[1]ChiTietDuToan!H170</f>
        <v>bộ</v>
      </c>
      <c r="F76" s="233">
        <f>[1]ChiTietDuToan!I170</f>
        <v>42</v>
      </c>
      <c r="G76" s="233">
        <f>[1]ChiTietDuToan!J170</f>
        <v>41</v>
      </c>
      <c r="H76" s="256">
        <f t="shared" si="7"/>
        <v>1</v>
      </c>
      <c r="I76" s="162">
        <f t="shared" si="6"/>
        <v>48400</v>
      </c>
      <c r="J76" s="163">
        <f t="shared" si="5"/>
        <v>48400</v>
      </c>
      <c r="K76" s="257"/>
      <c r="L76" s="158" t="str">
        <f>[1]ChiTietDuToan!$P$58</f>
        <v>B</v>
      </c>
      <c r="M76" s="158">
        <f t="shared" si="8"/>
        <v>1</v>
      </c>
      <c r="N76" s="159"/>
    </row>
    <row r="77" spans="2:14" s="152" customFormat="1" ht="18.600000000000001" customHeight="1">
      <c r="B77" s="152" t="str">
        <f>[1]ChiTietDuToan!C171</f>
        <v>OCN</v>
      </c>
      <c r="C77" s="255">
        <v>16</v>
      </c>
      <c r="D77" s="232" t="str">
        <f>[1]ChiTietDuToan!G171</f>
        <v>Ong co nhiệt cách điện 24kV D60</v>
      </c>
      <c r="E77" s="233" t="str">
        <f>[1]ChiTietDuToan!H171</f>
        <v>m</v>
      </c>
      <c r="F77" s="233">
        <f>[1]ChiTietDuToan!I171</f>
        <v>15</v>
      </c>
      <c r="G77" s="233">
        <f>[1]ChiTietDuToan!J171</f>
        <v>14.5</v>
      </c>
      <c r="H77" s="259">
        <f t="shared" si="7"/>
        <v>0.5</v>
      </c>
      <c r="I77" s="162">
        <f t="shared" si="6"/>
        <v>169100</v>
      </c>
      <c r="J77" s="163">
        <f t="shared" si="5"/>
        <v>84550</v>
      </c>
      <c r="K77" s="257"/>
      <c r="L77" s="158" t="str">
        <f>[1]ChiTietDuToan!$P$58</f>
        <v>B</v>
      </c>
      <c r="M77" s="158">
        <f t="shared" si="8"/>
        <v>1</v>
      </c>
      <c r="N77" s="159"/>
    </row>
    <row r="78" spans="2:14" s="152" customFormat="1" ht="18.600000000000001" customHeight="1">
      <c r="B78" s="260" t="s">
        <v>149</v>
      </c>
      <c r="C78" s="255">
        <v>17</v>
      </c>
      <c r="D78" s="232" t="str">
        <f>[1]ChiTietDuToan!G172</f>
        <v>Đầu cosse ép Cu 150mm2 2 bulon+ chụp đầu coss</v>
      </c>
      <c r="E78" s="261" t="str">
        <f>[1]ChiTietDuToan!H172</f>
        <v>cái</v>
      </c>
      <c r="F78" s="261">
        <f>[1]ChiTietDuToan!I172</f>
        <v>15</v>
      </c>
      <c r="G78" s="261">
        <f>[1]ChiTietDuToan!J172</f>
        <v>14</v>
      </c>
      <c r="H78" s="256">
        <f t="shared" si="7"/>
        <v>1</v>
      </c>
      <c r="I78" s="162"/>
      <c r="J78" s="163"/>
      <c r="K78" s="257"/>
      <c r="L78" s="158"/>
      <c r="M78" s="158">
        <f t="shared" si="8"/>
        <v>1</v>
      </c>
      <c r="N78" s="159"/>
    </row>
    <row r="79" spans="2:14" s="152" customFormat="1" ht="18.600000000000001" hidden="1" customHeight="1">
      <c r="B79" s="152" t="str">
        <f>[1]ChiTietDuToan!C173</f>
        <v>KQ4/0</v>
      </c>
      <c r="C79" s="262">
        <v>18</v>
      </c>
      <c r="D79" s="263" t="str">
        <f>[1]ChiTietDuToan!G173</f>
        <v>Kẹp quai 4/0 đấu nóng</v>
      </c>
      <c r="E79" s="170" t="str">
        <f>[1]ChiTietDuToan!H173</f>
        <v>cái</v>
      </c>
      <c r="F79" s="170">
        <f>[1]ChiTietDuToan!I173</f>
        <v>56</v>
      </c>
      <c r="G79" s="170">
        <f>[1]ChiTietDuToan!J173</f>
        <v>56</v>
      </c>
      <c r="H79" s="264">
        <f t="shared" si="7"/>
        <v>0</v>
      </c>
      <c r="I79" s="162">
        <f t="shared" si="6"/>
        <v>73500</v>
      </c>
      <c r="J79" s="163">
        <f t="shared" si="5"/>
        <v>0</v>
      </c>
      <c r="K79" s="265"/>
      <c r="L79" s="158" t="str">
        <f>[1]ChiTietDuToan!$P$58</f>
        <v>B</v>
      </c>
      <c r="M79" s="158">
        <f t="shared" si="8"/>
        <v>0</v>
      </c>
      <c r="N79" s="159"/>
    </row>
    <row r="80" spans="2:14" s="152" customFormat="1" ht="18.600000000000001" customHeight="1">
      <c r="B80" s="152" t="str">
        <f>[1]ChiTietDuToan!C174</f>
        <v>KH4/0</v>
      </c>
      <c r="C80" s="255">
        <v>19</v>
      </c>
      <c r="D80" s="232" t="str">
        <f>[1]ChiTietDuToan!G174</f>
        <v>Kẹp hotline 4/0</v>
      </c>
      <c r="E80" s="233" t="str">
        <f>[1]ChiTietDuToan!H174</f>
        <v>cái</v>
      </c>
      <c r="F80" s="233">
        <f>[1]ChiTietDuToan!I174</f>
        <v>47</v>
      </c>
      <c r="G80" s="233">
        <f>[1]ChiTietDuToan!J174</f>
        <v>41</v>
      </c>
      <c r="H80" s="256">
        <f t="shared" si="7"/>
        <v>6</v>
      </c>
      <c r="I80" s="162">
        <f t="shared" si="6"/>
        <v>109600</v>
      </c>
      <c r="J80" s="163">
        <f t="shared" si="5"/>
        <v>657600</v>
      </c>
      <c r="K80" s="257"/>
      <c r="L80" s="158" t="str">
        <f>[1]ChiTietDuToan!$P$58</f>
        <v>B</v>
      </c>
      <c r="M80" s="158">
        <f t="shared" si="8"/>
        <v>1</v>
      </c>
      <c r="N80" s="159"/>
    </row>
    <row r="81" spans="2:14" s="152" customFormat="1" ht="18.600000000000001" hidden="1" customHeight="1">
      <c r="B81" s="152" t="str">
        <f>[1]ChiTietDuToan!$C$178</f>
        <v>CCDQU</v>
      </c>
      <c r="C81" s="262">
        <v>20</v>
      </c>
      <c r="D81" s="263" t="str">
        <f>[1]ChiTietDuToan!G178</f>
        <v>Chụp kẹp Uquai</v>
      </c>
      <c r="E81" s="170" t="str">
        <f>[1]ChiTietDuToan!H178</f>
        <v>bộ</v>
      </c>
      <c r="F81" s="170">
        <f>[1]ChiTietDuToan!I178</f>
        <v>56</v>
      </c>
      <c r="G81" s="170">
        <f>[1]ChiTietDuToan!J178</f>
        <v>56</v>
      </c>
      <c r="H81" s="264">
        <f t="shared" si="7"/>
        <v>0</v>
      </c>
      <c r="I81" s="162">
        <f t="shared" si="6"/>
        <v>142300</v>
      </c>
      <c r="J81" s="163">
        <f t="shared" si="5"/>
        <v>0</v>
      </c>
      <c r="K81" s="265"/>
      <c r="L81" s="158" t="str">
        <f>[1]ChiTietDuToan!$P$58</f>
        <v>B</v>
      </c>
      <c r="M81" s="158">
        <f t="shared" si="8"/>
        <v>0</v>
      </c>
      <c r="N81" s="159"/>
    </row>
    <row r="82" spans="2:14" s="152" customFormat="1" ht="18.600000000000001" customHeight="1">
      <c r="B82" s="152" t="str">
        <f>[1]ChiTietDuToan!$C$180</f>
        <v>Dbsttf</v>
      </c>
      <c r="C82" s="255">
        <v>21</v>
      </c>
      <c r="D82" s="232" t="str">
        <f>[1]ChiTietDuToan!G180</f>
        <v>Dây buộc đầu sứ TTF (185-240mm2)</v>
      </c>
      <c r="E82" s="233" t="str">
        <f>[1]ChiTietDuToan!H180</f>
        <v>cái</v>
      </c>
      <c r="F82" s="233">
        <f>[1]ChiTietDuToan!I180</f>
        <v>543</v>
      </c>
      <c r="G82" s="233">
        <f>[1]ChiTietDuToan!J180</f>
        <v>535</v>
      </c>
      <c r="H82" s="256">
        <f t="shared" si="7"/>
        <v>8</v>
      </c>
      <c r="I82" s="162">
        <f t="shared" si="6"/>
        <v>157400</v>
      </c>
      <c r="J82" s="163">
        <f t="shared" si="5"/>
        <v>1259200</v>
      </c>
      <c r="K82" s="257"/>
      <c r="L82" s="158" t="str">
        <f>[1]ChiTietDuToan!$P$58</f>
        <v>B</v>
      </c>
      <c r="M82" s="158">
        <f t="shared" si="8"/>
        <v>1</v>
      </c>
      <c r="N82" s="159"/>
    </row>
    <row r="83" spans="2:14" s="152" customFormat="1" ht="18.600000000000001" customHeight="1">
      <c r="B83" s="152" t="str">
        <f>[1]ChiTietDuToan!$C$184</f>
        <v>KDA50B</v>
      </c>
      <c r="C83" s="255">
        <v>22</v>
      </c>
      <c r="D83" s="232" t="str">
        <f>[1]ChiTietDuToan!G184</f>
        <v>Kéo dây nhôm bọc 50mm2</v>
      </c>
      <c r="E83" s="232" t="str">
        <f>[1]ChiTietDuToan!H184</f>
        <v>km</v>
      </c>
      <c r="F83" s="261">
        <f>[1]ChiTietDuToan!I184</f>
        <v>0.159</v>
      </c>
      <c r="G83" s="261">
        <f>[1]ChiTietDuToan!J184</f>
        <v>0.11600000000000001</v>
      </c>
      <c r="H83" s="266">
        <f t="shared" si="7"/>
        <v>4.2999999999999997E-2</v>
      </c>
      <c r="I83" s="162">
        <f t="shared" si="6"/>
        <v>4802000</v>
      </c>
      <c r="J83" s="163">
        <f t="shared" si="5"/>
        <v>206485.99999999997</v>
      </c>
      <c r="K83" s="257"/>
      <c r="L83" s="158" t="str">
        <f>[1]ChiTietDuToan!$P$58</f>
        <v>B</v>
      </c>
      <c r="M83" s="158">
        <f t="shared" si="8"/>
        <v>1</v>
      </c>
      <c r="N83" s="159"/>
    </row>
    <row r="84" spans="2:14" s="152" customFormat="1" ht="18.600000000000001" hidden="1" customHeight="1">
      <c r="B84" s="152" t="str">
        <f>[1]ChiTietDuToan!C185</f>
        <v>KDAC120</v>
      </c>
      <c r="C84" s="262">
        <v>23</v>
      </c>
      <c r="D84" s="263" t="str">
        <f>[1]ChiTietDuToan!G185</f>
        <v>Kéo dây nhôm lõi thép cỡ dây 120mm2</v>
      </c>
      <c r="E84" s="263" t="str">
        <f>[1]ChiTietDuToan!H185</f>
        <v>km</v>
      </c>
      <c r="F84" s="267">
        <f>[1]ChiTietDuToan!I185</f>
        <v>6.3380000000000001</v>
      </c>
      <c r="G84" s="267">
        <f>[1]ChiTietDuToan!J185</f>
        <v>6.4648000000000003</v>
      </c>
      <c r="H84" s="268">
        <f t="shared" si="7"/>
        <v>-0.12680000000000025</v>
      </c>
      <c r="I84" s="162">
        <f t="shared" si="6"/>
        <v>8174000</v>
      </c>
      <c r="J84" s="163">
        <f t="shared" si="5"/>
        <v>-1036463.200000002</v>
      </c>
      <c r="K84" s="265"/>
      <c r="L84" s="158" t="str">
        <f>[1]ChiTietDuToan!$P$58</f>
        <v>B</v>
      </c>
      <c r="M84" s="158">
        <f t="shared" si="8"/>
        <v>0</v>
      </c>
      <c r="N84" s="159"/>
    </row>
    <row r="85" spans="2:14" s="152" customFormat="1" ht="18.600000000000001" hidden="1" customHeight="1">
      <c r="B85" s="152" t="str">
        <f>[1]ChiTietDuToan!C186</f>
        <v>KDA185B</v>
      </c>
      <c r="C85" s="262">
        <v>24</v>
      </c>
      <c r="D85" s="263" t="str">
        <f>[1]ChiTietDuToan!G186</f>
        <v>Kéo dây nhôm bọc 185mm2</v>
      </c>
      <c r="E85" s="263" t="str">
        <f>[1]ChiTietDuToan!H186</f>
        <v>km</v>
      </c>
      <c r="F85" s="267">
        <f>[1]ChiTietDuToan!I186</f>
        <v>19.013999999999999</v>
      </c>
      <c r="G85" s="267">
        <f>[1]ChiTietDuToan!J186</f>
        <v>19.394400000000001</v>
      </c>
      <c r="H85" s="268">
        <f t="shared" si="7"/>
        <v>-0.38040000000000163</v>
      </c>
      <c r="I85" s="162">
        <f t="shared" si="6"/>
        <v>10780000</v>
      </c>
      <c r="J85" s="163">
        <f t="shared" si="5"/>
        <v>-4100712.0000000177</v>
      </c>
      <c r="K85" s="265"/>
      <c r="L85" s="158" t="str">
        <f>[1]ChiTietDuToan!$P$58</f>
        <v>B</v>
      </c>
      <c r="M85" s="158">
        <f t="shared" si="8"/>
        <v>0</v>
      </c>
      <c r="N85" s="159"/>
    </row>
    <row r="86" spans="2:14" s="152" customFormat="1" ht="18.600000000000001" customHeight="1">
      <c r="B86" s="152" t="str">
        <f>[1]ChiTietDuToan!C187</f>
        <v>LSDD</v>
      </c>
      <c r="C86" s="255">
        <v>25</v>
      </c>
      <c r="D86" s="232" t="str">
        <f>[1]ChiTietDuToan!G187</f>
        <v>Lắp sứ đứng 24KV + ty</v>
      </c>
      <c r="E86" s="232" t="str">
        <f>[1]ChiTietDuToan!H187</f>
        <v>bộ</v>
      </c>
      <c r="F86" s="261">
        <f>[1]ChiTietDuToan!I187</f>
        <v>591</v>
      </c>
      <c r="G86" s="261">
        <f>[1]ChiTietDuToan!J187</f>
        <v>583</v>
      </c>
      <c r="H86" s="256">
        <f t="shared" si="7"/>
        <v>8</v>
      </c>
      <c r="I86" s="162"/>
      <c r="J86" s="163"/>
      <c r="K86" s="257"/>
      <c r="L86" s="158"/>
      <c r="M86" s="158">
        <f t="shared" si="8"/>
        <v>1</v>
      </c>
      <c r="N86" s="159"/>
    </row>
    <row r="87" spans="2:14" s="152" customFormat="1" ht="18.600000000000001" customHeight="1">
      <c r="B87" s="152" t="str">
        <f>[1]ChiTietDuToan!C188</f>
        <v>LCHSNply</v>
      </c>
      <c r="C87" s="255">
        <v>26</v>
      </c>
      <c r="D87" s="232" t="str">
        <f>[1]ChiTietDuToan!G188</f>
        <v>Lắp chuỗi sứ néo Polymer</v>
      </c>
      <c r="E87" s="232" t="str">
        <f>[1]ChiTietDuToan!H188</f>
        <v>chuỗi</v>
      </c>
      <c r="F87" s="261">
        <f>[1]ChiTietDuToan!I188</f>
        <v>93</v>
      </c>
      <c r="G87" s="261">
        <f>[1]ChiTietDuToan!J188</f>
        <v>87</v>
      </c>
      <c r="H87" s="256">
        <f t="shared" si="7"/>
        <v>6</v>
      </c>
      <c r="I87" s="162"/>
      <c r="J87" s="163"/>
      <c r="K87" s="257"/>
      <c r="L87" s="158"/>
      <c r="M87" s="158">
        <f t="shared" si="8"/>
        <v>1</v>
      </c>
      <c r="N87" s="159"/>
    </row>
    <row r="88" spans="2:14" s="152" customFormat="1" ht="18.600000000000001" customHeight="1">
      <c r="B88" s="152" t="str">
        <f>[1]ChiTietDuToan!C189</f>
        <v>LSOC</v>
      </c>
      <c r="C88" s="255">
        <v>27</v>
      </c>
      <c r="D88" s="232" t="str">
        <f>[1]ChiTietDuToan!G189</f>
        <v>Lắp đặt sứ hạ thế, loại 1 sứ</v>
      </c>
      <c r="E88" s="232" t="str">
        <f>[1]ChiTietDuToan!H189</f>
        <v>bộ</v>
      </c>
      <c r="F88" s="261">
        <f>[1]ChiTietDuToan!I189</f>
        <v>163</v>
      </c>
      <c r="G88" s="261">
        <f>[1]ChiTietDuToan!J189</f>
        <v>160</v>
      </c>
      <c r="H88" s="256">
        <f t="shared" si="7"/>
        <v>3</v>
      </c>
      <c r="I88" s="162"/>
      <c r="J88" s="163"/>
      <c r="K88" s="257"/>
      <c r="L88" s="158"/>
      <c r="M88" s="158">
        <f t="shared" si="8"/>
        <v>1</v>
      </c>
      <c r="N88" s="159"/>
    </row>
    <row r="89" spans="2:14" s="152" customFormat="1" ht="18.600000000000001" customHeight="1">
      <c r="C89" s="255"/>
      <c r="D89" s="269" t="str">
        <f>KLTang!D13</f>
        <v>Phần tháo thu hồi và sử dụng lại</v>
      </c>
      <c r="E89" s="257"/>
      <c r="F89" s="257"/>
      <c r="G89" s="270"/>
      <c r="H89" s="256"/>
      <c r="I89" s="162"/>
      <c r="J89" s="163"/>
      <c r="K89" s="257"/>
      <c r="L89" s="158"/>
      <c r="M89" s="158">
        <v>1</v>
      </c>
      <c r="N89" s="159"/>
    </row>
    <row r="90" spans="2:14" s="152" customFormat="1" ht="18.600000000000001" hidden="1" customHeight="1">
      <c r="B90" s="172" t="s">
        <v>101</v>
      </c>
      <c r="C90" s="160">
        <v>1</v>
      </c>
      <c r="D90" s="153" t="str">
        <f>VLOOKUP(B90,[1]DonGiaHD!A:H,3,0)</f>
        <v>Tháo sứ đứng + ty</v>
      </c>
      <c r="E90" s="170" t="str">
        <f>VLOOKUP(B90,[1]DonGiaHD!A:H,6,0)</f>
        <v>sứ</v>
      </c>
      <c r="F90" s="170">
        <f>VLOOKUP(B90,[1]DonGiaHD!A:H,5,0)</f>
        <v>190</v>
      </c>
      <c r="G90" s="271">
        <f>[1]ChiTietDuToan!J193</f>
        <v>193</v>
      </c>
      <c r="H90" s="170">
        <f>IF((F90-G90)&gt;0,(F90-G90),0)</f>
        <v>0</v>
      </c>
      <c r="I90" s="162"/>
      <c r="J90" s="163"/>
      <c r="K90" s="265"/>
      <c r="L90" s="158"/>
      <c r="M90" s="158">
        <f t="shared" si="8"/>
        <v>0</v>
      </c>
      <c r="N90" s="159"/>
    </row>
    <row r="91" spans="2:14" s="152" customFormat="1" ht="18.600000000000001" hidden="1" customHeight="1">
      <c r="B91" s="172" t="s">
        <v>102</v>
      </c>
      <c r="C91" s="160">
        <f>IF(H91&gt;0,(C90+1),C90)</f>
        <v>1</v>
      </c>
      <c r="D91" s="153" t="str">
        <f>VLOOKUP(B91,[1]DonGiaHD!A:H,3,0)</f>
        <v>Tháo sứ đứng + chân sứ đỉnh</v>
      </c>
      <c r="E91" s="170" t="str">
        <f>VLOOKUP(B91,[1]DonGiaHD!A:H,6,0)</f>
        <v>sứ</v>
      </c>
      <c r="F91" s="170">
        <f>VLOOKUP(B91,[1]DonGiaHD!A:H,5,0)</f>
        <v>93</v>
      </c>
      <c r="G91" s="271">
        <f>[1]ChiTietDuToan!J194</f>
        <v>95</v>
      </c>
      <c r="H91" s="170">
        <f t="shared" ref="H91:H130" si="9">IF((F91-G91)&gt;0,(F91-G91),0)</f>
        <v>0</v>
      </c>
      <c r="I91" s="162"/>
      <c r="J91" s="163"/>
      <c r="K91" s="265"/>
      <c r="L91" s="158"/>
      <c r="M91" s="158">
        <f t="shared" si="8"/>
        <v>0</v>
      </c>
      <c r="N91" s="159"/>
    </row>
    <row r="92" spans="2:14" s="152" customFormat="1" ht="18.600000000000001" customHeight="1">
      <c r="B92" s="172" t="s">
        <v>103</v>
      </c>
      <c r="C92" s="231">
        <f t="shared" ref="C92:C115" si="10">IF(H92&gt;0,(C91+1),C91)</f>
        <v>2</v>
      </c>
      <c r="D92" s="272" t="str">
        <f>VLOOKUP(B92,[1]DonGiaHD!A:H,3,0)</f>
        <v>Tháo Rack 1 + sứ ống chỉ</v>
      </c>
      <c r="E92" s="233" t="str">
        <f>VLOOKUP(B92,[1]DonGiaHD!A:H,6,0)</f>
        <v>bộ</v>
      </c>
      <c r="F92" s="233">
        <f>VLOOKUP(B92,[1]DonGiaHD!A:H,5,0)</f>
        <v>87</v>
      </c>
      <c r="G92" s="270">
        <f>[1]ChiTietDuToan!J195</f>
        <v>86</v>
      </c>
      <c r="H92" s="233">
        <f t="shared" si="9"/>
        <v>1</v>
      </c>
      <c r="I92" s="162"/>
      <c r="J92" s="163"/>
      <c r="K92" s="257"/>
      <c r="L92" s="158"/>
      <c r="M92" s="158">
        <f t="shared" si="8"/>
        <v>1</v>
      </c>
      <c r="N92" s="159"/>
    </row>
    <row r="93" spans="2:14" s="152" customFormat="1" ht="18.600000000000001" hidden="1" customHeight="1">
      <c r="B93" s="172" t="s">
        <v>104</v>
      </c>
      <c r="C93" s="160">
        <f t="shared" si="10"/>
        <v>2</v>
      </c>
      <c r="D93" s="153" t="str">
        <f>VLOOKUP(B93,[1]DonGiaHD!A:H,3,0)</f>
        <v>Tháo sứ treo thủy tinh (2 bát)</v>
      </c>
      <c r="E93" s="170" t="str">
        <f>VLOOKUP(B93,[1]DonGiaHD!A:H,6,0)</f>
        <v>bộ</v>
      </c>
      <c r="F93" s="170">
        <f>VLOOKUP(B93,[1]DonGiaHD!A:H,5,0)</f>
        <v>30</v>
      </c>
      <c r="G93" s="271">
        <f>[1]ChiTietDuToan!J196</f>
        <v>30</v>
      </c>
      <c r="H93" s="170">
        <f t="shared" si="9"/>
        <v>0</v>
      </c>
      <c r="I93" s="162"/>
      <c r="J93" s="163"/>
      <c r="K93" s="265"/>
      <c r="L93" s="158"/>
      <c r="M93" s="158">
        <f t="shared" si="8"/>
        <v>0</v>
      </c>
      <c r="N93" s="159"/>
    </row>
    <row r="94" spans="2:14" s="152" customFormat="1" ht="18.600000000000001" hidden="1" customHeight="1">
      <c r="B94" s="172" t="s">
        <v>105</v>
      </c>
      <c r="C94" s="160">
        <f t="shared" si="10"/>
        <v>2</v>
      </c>
      <c r="D94" s="153" t="str">
        <f>VLOOKUP(B94,[1]DonGiaHD!A:H,3,0)</f>
        <v>Tháo chuỗi sứ treo Polymer</v>
      </c>
      <c r="E94" s="170" t="str">
        <f>VLOOKUP(B94,[1]DonGiaHD!A:H,6,0)</f>
        <v>bộ</v>
      </c>
      <c r="F94" s="170">
        <f>VLOOKUP(B94,[1]DonGiaHD!A:H,5,0)</f>
        <v>6</v>
      </c>
      <c r="G94" s="271">
        <f>[1]ChiTietDuToan!J197</f>
        <v>6</v>
      </c>
      <c r="H94" s="170">
        <f t="shared" si="9"/>
        <v>0</v>
      </c>
      <c r="I94" s="162"/>
      <c r="J94" s="163"/>
      <c r="K94" s="265"/>
      <c r="L94" s="158"/>
      <c r="M94" s="158">
        <f t="shared" si="8"/>
        <v>0</v>
      </c>
      <c r="N94" s="159"/>
    </row>
    <row r="95" spans="2:14" s="152" customFormat="1" ht="18.600000000000001" hidden="1" customHeight="1">
      <c r="B95" s="172" t="s">
        <v>106</v>
      </c>
      <c r="C95" s="160">
        <f>IF(H95&gt;0,(C93+1),C93)</f>
        <v>2</v>
      </c>
      <c r="D95" s="153" t="str">
        <f>VLOOKUP(B95,[1]DonGiaHD!A:H,3,0)</f>
        <v>Tháo Rack 4 + sứ ống chỉ</v>
      </c>
      <c r="E95" s="170" t="str">
        <f>VLOOKUP(B95,[1]DonGiaHD!A:H,6,0)</f>
        <v>bộ</v>
      </c>
      <c r="F95" s="170">
        <f>VLOOKUP(B95,[1]DonGiaHD!A:H,5,0)</f>
        <v>9</v>
      </c>
      <c r="G95" s="271">
        <f>[1]ChiTietDuToan!J198</f>
        <v>9</v>
      </c>
      <c r="H95" s="170">
        <f t="shared" si="9"/>
        <v>0</v>
      </c>
      <c r="I95" s="162"/>
      <c r="J95" s="163"/>
      <c r="K95" s="265"/>
      <c r="L95" s="158"/>
      <c r="M95" s="158">
        <f t="shared" si="8"/>
        <v>0</v>
      </c>
      <c r="N95" s="159"/>
    </row>
    <row r="96" spans="2:14" s="152" customFormat="1" ht="18.600000000000001" customHeight="1">
      <c r="B96" s="172" t="s">
        <v>107</v>
      </c>
      <c r="C96" s="231">
        <f t="shared" si="10"/>
        <v>3</v>
      </c>
      <c r="D96" s="272" t="str">
        <f>VLOOKUP(B96,[1]DonGiaHD!A:H,3,0)</f>
        <v>Tháo Rack 3 + sứ ống chỉ</v>
      </c>
      <c r="E96" s="233" t="str">
        <f>VLOOKUP(B96,[1]DonGiaHD!A:H,6,0)</f>
        <v>bộ</v>
      </c>
      <c r="F96" s="233">
        <f>VLOOKUP(B96,[1]DonGiaHD!A:H,5,0)</f>
        <v>36</v>
      </c>
      <c r="G96" s="270">
        <f>[1]ChiTietDuToan!J199</f>
        <v>34</v>
      </c>
      <c r="H96" s="233">
        <f t="shared" si="9"/>
        <v>2</v>
      </c>
      <c r="I96" s="162"/>
      <c r="J96" s="163"/>
      <c r="K96" s="257"/>
      <c r="L96" s="158"/>
      <c r="M96" s="158">
        <f t="shared" si="8"/>
        <v>1</v>
      </c>
      <c r="N96" s="159"/>
    </row>
    <row r="97" spans="2:14" s="152" customFormat="1" ht="18.600000000000001" customHeight="1">
      <c r="B97" s="172" t="s">
        <v>108</v>
      </c>
      <c r="C97" s="231">
        <f t="shared" si="10"/>
        <v>4</v>
      </c>
      <c r="D97" s="272" t="str">
        <f>VLOOKUP(B97,[1]DonGiaHD!A:H,3,0)</f>
        <v>Thaó hộp Domino</v>
      </c>
      <c r="E97" s="233" t="str">
        <f>VLOOKUP(B97,[1]DonGiaHD!A:H,6,0)</f>
        <v>cái</v>
      </c>
      <c r="F97" s="233">
        <f>VLOOKUP(B97,[1]DonGiaHD!A:H,5,0)</f>
        <v>81</v>
      </c>
      <c r="G97" s="270">
        <f>[1]ChiTietDuToan!J200</f>
        <v>76</v>
      </c>
      <c r="H97" s="233">
        <f t="shared" si="9"/>
        <v>5</v>
      </c>
      <c r="I97" s="162"/>
      <c r="J97" s="163"/>
      <c r="K97" s="257"/>
      <c r="L97" s="158"/>
      <c r="M97" s="158">
        <f t="shared" si="8"/>
        <v>1</v>
      </c>
      <c r="N97" s="159"/>
    </row>
    <row r="98" spans="2:14" s="152" customFormat="1" ht="18.600000000000001" customHeight="1">
      <c r="B98" s="172" t="s">
        <v>109</v>
      </c>
      <c r="C98" s="231">
        <f t="shared" si="10"/>
        <v>5</v>
      </c>
      <c r="D98" s="272" t="str">
        <f>VLOOKUP(B98,[1]DonGiaHD!A:H,3,0)</f>
        <v>Tháo hạ dây AC95</v>
      </c>
      <c r="E98" s="233" t="str">
        <f>VLOOKUP(B98,[1]DonGiaHD!A:H,6,0)</f>
        <v>km</v>
      </c>
      <c r="F98" s="233">
        <f>VLOOKUP(B98,[1]DonGiaHD!A:H,5,0)</f>
        <v>19.010000000000002</v>
      </c>
      <c r="G98" s="270">
        <f>[1]ChiTietDuToan!J201</f>
        <v>0</v>
      </c>
      <c r="H98" s="233">
        <f t="shared" si="9"/>
        <v>19.010000000000002</v>
      </c>
      <c r="I98" s="162"/>
      <c r="J98" s="163"/>
      <c r="K98" s="257"/>
      <c r="L98" s="158"/>
      <c r="M98" s="158">
        <f t="shared" si="8"/>
        <v>1</v>
      </c>
      <c r="N98" s="159"/>
    </row>
    <row r="99" spans="2:14" s="152" customFormat="1" ht="18.600000000000001" hidden="1" customHeight="1">
      <c r="B99" s="172" t="s">
        <v>110</v>
      </c>
      <c r="C99" s="160">
        <f t="shared" si="10"/>
        <v>5</v>
      </c>
      <c r="D99" s="153" t="str">
        <f>VLOOKUP(B99,[1]DonGiaHD!A:H,3,0)</f>
        <v>Tháo hạ dây AC70</v>
      </c>
      <c r="E99" s="170" t="str">
        <f>VLOOKUP(B99,[1]DonGiaHD!A:H,6,0)</f>
        <v>km</v>
      </c>
      <c r="F99" s="170">
        <f>VLOOKUP(B99,[1]DonGiaHD!A:H,5,0)</f>
        <v>3.15</v>
      </c>
      <c r="G99" s="271">
        <f>[1]ChiTietDuToan!J202</f>
        <v>19.393999999999998</v>
      </c>
      <c r="H99" s="170">
        <f t="shared" si="9"/>
        <v>0</v>
      </c>
      <c r="I99" s="162"/>
      <c r="J99" s="163"/>
      <c r="K99" s="265"/>
      <c r="L99" s="158"/>
      <c r="M99" s="158">
        <f t="shared" si="8"/>
        <v>0</v>
      </c>
      <c r="N99" s="159"/>
    </row>
    <row r="100" spans="2:14" s="152" customFormat="1" ht="18.600000000000001" hidden="1" customHeight="1">
      <c r="B100" s="172" t="s">
        <v>111</v>
      </c>
      <c r="C100" s="160">
        <f t="shared" si="10"/>
        <v>5</v>
      </c>
      <c r="D100" s="153" t="str">
        <f>VLOOKUP(B100,[1]DonGiaHD!A:H,3,0)</f>
        <v>Tháo hạ dây AC50</v>
      </c>
      <c r="E100" s="170" t="str">
        <f>VLOOKUP(B100,[1]DonGiaHD!A:H,6,0)</f>
        <v>km</v>
      </c>
      <c r="F100" s="170">
        <f>VLOOKUP(B100,[1]DonGiaHD!A:H,5,0)</f>
        <v>0.159</v>
      </c>
      <c r="G100" s="271">
        <f>[1]ChiTietDuToan!J203</f>
        <v>4.9939999999999998</v>
      </c>
      <c r="H100" s="170">
        <f t="shared" si="9"/>
        <v>0</v>
      </c>
      <c r="I100" s="162"/>
      <c r="J100" s="163"/>
      <c r="K100" s="265"/>
      <c r="L100" s="158"/>
      <c r="M100" s="158">
        <f t="shared" si="8"/>
        <v>0</v>
      </c>
      <c r="N100" s="159"/>
    </row>
    <row r="101" spans="2:14" s="152" customFormat="1" ht="18.600000000000001" customHeight="1">
      <c r="B101" s="172" t="s">
        <v>112</v>
      </c>
      <c r="C101" s="231">
        <f t="shared" si="10"/>
        <v>6</v>
      </c>
      <c r="D101" s="272" t="str">
        <f>VLOOKUP(B101,[1]DonGiaHD!A:H,3,0)</f>
        <v>Tháo dây Branchment</v>
      </c>
      <c r="E101" s="233" t="str">
        <f>VLOOKUP(B101,[1]DonGiaHD!A:H,6,0)</f>
        <v>sợi</v>
      </c>
      <c r="F101" s="233">
        <f>VLOOKUP(B101,[1]DonGiaHD!A:H,5,0)</f>
        <v>347</v>
      </c>
      <c r="G101" s="270">
        <f>[1]ChiTietDuToan!J204</f>
        <v>300</v>
      </c>
      <c r="H101" s="233">
        <f t="shared" si="9"/>
        <v>47</v>
      </c>
      <c r="I101" s="162"/>
      <c r="J101" s="163"/>
      <c r="K101" s="257"/>
      <c r="L101" s="158"/>
      <c r="M101" s="158">
        <f t="shared" si="8"/>
        <v>1</v>
      </c>
      <c r="N101" s="159"/>
    </row>
    <row r="102" spans="2:14" s="152" customFormat="1" ht="18.600000000000001" hidden="1" customHeight="1">
      <c r="B102" s="172" t="s">
        <v>113</v>
      </c>
      <c r="C102" s="160">
        <f t="shared" si="10"/>
        <v>6</v>
      </c>
      <c r="D102" s="153" t="str">
        <f>VLOOKUP(B102,[1]DonGiaHD!A:H,3,0)</f>
        <v>Tháo bộ xà compoxit 0,8m</v>
      </c>
      <c r="E102" s="170" t="str">
        <f>VLOOKUP(B102,[1]DonGiaHD!A:H,6,0)</f>
        <v>bộ</v>
      </c>
      <c r="F102" s="170">
        <f>VLOOKUP(B102,[1]DonGiaHD!A:H,5,0)</f>
        <v>10</v>
      </c>
      <c r="G102" s="271">
        <f>[1]ChiTietDuToan!J205</f>
        <v>10</v>
      </c>
      <c r="H102" s="170">
        <f t="shared" si="9"/>
        <v>0</v>
      </c>
      <c r="I102" s="162"/>
      <c r="J102" s="163"/>
      <c r="K102" s="265"/>
      <c r="L102" s="158"/>
      <c r="M102" s="158">
        <f t="shared" si="8"/>
        <v>0</v>
      </c>
      <c r="N102" s="159"/>
    </row>
    <row r="103" spans="2:14" s="152" customFormat="1" ht="18.600000000000001" customHeight="1">
      <c r="B103" s="172" t="s">
        <v>114</v>
      </c>
      <c r="C103" s="231">
        <f t="shared" si="10"/>
        <v>7</v>
      </c>
      <c r="D103" s="272" t="str">
        <f>VLOOKUP(B103,[1]DonGiaHD!A:H,3,0)</f>
        <v>Tháo xà đỡ X-16Đ</v>
      </c>
      <c r="E103" s="233" t="str">
        <f>VLOOKUP(B103,[1]DonGiaHD!A:H,6,0)</f>
        <v>bộ</v>
      </c>
      <c r="F103" s="233">
        <f>VLOOKUP(B103,[1]DonGiaHD!A:H,5,0)</f>
        <v>77</v>
      </c>
      <c r="G103" s="270">
        <f>[1]ChiTietDuToan!J206</f>
        <v>74</v>
      </c>
      <c r="H103" s="233">
        <f t="shared" si="9"/>
        <v>3</v>
      </c>
      <c r="I103" s="162"/>
      <c r="J103" s="163"/>
      <c r="K103" s="257"/>
      <c r="L103" s="158"/>
      <c r="M103" s="158">
        <f t="shared" si="8"/>
        <v>1</v>
      </c>
      <c r="N103" s="159"/>
    </row>
    <row r="104" spans="2:14" s="152" customFormat="1" ht="18.600000000000001" hidden="1" customHeight="1">
      <c r="B104" s="172" t="s">
        <v>115</v>
      </c>
      <c r="C104" s="160">
        <f t="shared" si="10"/>
        <v>7</v>
      </c>
      <c r="D104" s="153" t="str">
        <f>VLOOKUP(B104,[1]DonGiaHD!A:H,3,0)</f>
        <v>Tháo xà kép X-16K</v>
      </c>
      <c r="E104" s="170" t="str">
        <f>VLOOKUP(B104,[1]DonGiaHD!A:H,6,0)</f>
        <v>bộ</v>
      </c>
      <c r="F104" s="170">
        <f>VLOOKUP(B104,[1]DonGiaHD!A:H,5,0)</f>
        <v>8</v>
      </c>
      <c r="G104" s="271">
        <f>[1]ChiTietDuToan!J207</f>
        <v>9</v>
      </c>
      <c r="H104" s="170">
        <f t="shared" si="9"/>
        <v>0</v>
      </c>
      <c r="I104" s="162"/>
      <c r="J104" s="163"/>
      <c r="K104" s="265"/>
      <c r="L104" s="158"/>
      <c r="M104" s="158">
        <f t="shared" si="8"/>
        <v>0</v>
      </c>
      <c r="N104" s="159"/>
    </row>
    <row r="105" spans="2:14" s="152" customFormat="1" ht="18.600000000000001" hidden="1" customHeight="1">
      <c r="B105" s="172" t="s">
        <v>116</v>
      </c>
      <c r="C105" s="160">
        <f t="shared" si="10"/>
        <v>7</v>
      </c>
      <c r="D105" s="153" t="str">
        <f>VLOOKUP(B105,[1]DonGiaHD!A:H,3,0)</f>
        <v>Tháo xà X-2,2K</v>
      </c>
      <c r="E105" s="170" t="str">
        <f>VLOOKUP(B105,[1]DonGiaHD!A:H,6,0)</f>
        <v>bộ</v>
      </c>
      <c r="F105" s="170">
        <f>VLOOKUP(B105,[1]DonGiaHD!A:H,5,0)</f>
        <v>6</v>
      </c>
      <c r="G105" s="271">
        <f>[1]ChiTietDuToan!J208</f>
        <v>7</v>
      </c>
      <c r="H105" s="170">
        <f t="shared" si="9"/>
        <v>0</v>
      </c>
      <c r="I105" s="162"/>
      <c r="J105" s="163"/>
      <c r="K105" s="265"/>
      <c r="L105" s="158"/>
      <c r="M105" s="158">
        <f t="shared" si="8"/>
        <v>0</v>
      </c>
      <c r="N105" s="159"/>
    </row>
    <row r="106" spans="2:14" s="152" customFormat="1" ht="18.600000000000001" hidden="1" customHeight="1">
      <c r="B106" s="172" t="s">
        <v>117</v>
      </c>
      <c r="C106" s="160">
        <f t="shared" si="10"/>
        <v>7</v>
      </c>
      <c r="D106" s="153" t="str">
        <f>VLOOKUP(B106,[1]DonGiaHD!A:H,3,0)</f>
        <v>Tháo bộ chằng xuống</v>
      </c>
      <c r="E106" s="170" t="str">
        <f>VLOOKUP(B106,[1]DonGiaHD!A:H,6,0)</f>
        <v>bộ</v>
      </c>
      <c r="F106" s="170">
        <f>VLOOKUP(B106,[1]DonGiaHD!A:H,5,0)</f>
        <v>9</v>
      </c>
      <c r="G106" s="271">
        <f>[1]ChiTietDuToan!J209</f>
        <v>9</v>
      </c>
      <c r="H106" s="170">
        <f t="shared" si="9"/>
        <v>0</v>
      </c>
      <c r="I106" s="162"/>
      <c r="J106" s="163"/>
      <c r="K106" s="265"/>
      <c r="L106" s="158"/>
      <c r="M106" s="158">
        <f t="shared" si="8"/>
        <v>0</v>
      </c>
      <c r="N106" s="159"/>
    </row>
    <row r="107" spans="2:14" s="152" customFormat="1" ht="18.600000000000001" hidden="1" customHeight="1">
      <c r="B107" s="172" t="s">
        <v>118</v>
      </c>
      <c r="C107" s="160">
        <f t="shared" si="10"/>
        <v>7</v>
      </c>
      <c r="D107" s="153" t="str">
        <f>VLOOKUP(B107,[1]DonGiaHD!A:H,3,0)</f>
        <v>Tháo bộ chằng lệch</v>
      </c>
      <c r="E107" s="170" t="str">
        <f>VLOOKUP(B107,[1]DonGiaHD!A:H,6,0)</f>
        <v>bộ</v>
      </c>
      <c r="F107" s="170">
        <f>VLOOKUP(B107,[1]DonGiaHD!A:H,5,0)</f>
        <v>3</v>
      </c>
      <c r="G107" s="271">
        <f>[1]ChiTietDuToan!J210</f>
        <v>3</v>
      </c>
      <c r="H107" s="170">
        <f t="shared" si="9"/>
        <v>0</v>
      </c>
      <c r="I107" s="162"/>
      <c r="J107" s="163"/>
      <c r="K107" s="265"/>
      <c r="L107" s="158"/>
      <c r="M107" s="158">
        <f t="shared" si="8"/>
        <v>0</v>
      </c>
      <c r="N107" s="159"/>
    </row>
    <row r="108" spans="2:14" s="152" customFormat="1" ht="18.600000000000001" hidden="1" customHeight="1">
      <c r="B108" s="172" t="s">
        <v>119</v>
      </c>
      <c r="C108" s="160">
        <f t="shared" si="10"/>
        <v>7</v>
      </c>
      <c r="D108" s="153" t="str">
        <f>VLOOKUP(B108,[1]DonGiaHD!A:H,3,0)</f>
        <v>Nhổ trụ  BTLT 12m</v>
      </c>
      <c r="E108" s="170" t="str">
        <f>VLOOKUP(B108,[1]DonGiaHD!A:H,6,0)</f>
        <v>trụ</v>
      </c>
      <c r="F108" s="170">
        <f>VLOOKUP(B108,[1]DonGiaHD!A:H,5,0)</f>
        <v>20</v>
      </c>
      <c r="G108" s="271">
        <f>[1]ChiTietDuToan!J211</f>
        <v>20</v>
      </c>
      <c r="H108" s="170">
        <f t="shared" si="9"/>
        <v>0</v>
      </c>
      <c r="I108" s="162"/>
      <c r="J108" s="163"/>
      <c r="K108" s="265"/>
      <c r="L108" s="158"/>
      <c r="M108" s="158">
        <f t="shared" si="8"/>
        <v>0</v>
      </c>
      <c r="N108" s="159"/>
    </row>
    <row r="109" spans="2:14" s="152" customFormat="1" ht="18.600000000000001" customHeight="1">
      <c r="B109" s="172" t="s">
        <v>120</v>
      </c>
      <c r="C109" s="231">
        <f t="shared" si="10"/>
        <v>8</v>
      </c>
      <c r="D109" s="272" t="str">
        <f>VLOOKUP(B109,[1]DonGiaHD!A:H,3,0)</f>
        <v>Nhổ trụ BTLT 8,4m</v>
      </c>
      <c r="E109" s="233" t="str">
        <f>VLOOKUP(B109,[1]DonGiaHD!A:H,6,0)</f>
        <v>trụ</v>
      </c>
      <c r="F109" s="233">
        <f>VLOOKUP(B109,[1]DonGiaHD!A:H,5,0)</f>
        <v>76</v>
      </c>
      <c r="G109" s="270">
        <f>[1]ChiTietDuToan!J212</f>
        <v>72</v>
      </c>
      <c r="H109" s="233">
        <f t="shared" si="9"/>
        <v>4</v>
      </c>
      <c r="I109" s="162"/>
      <c r="J109" s="163"/>
      <c r="K109" s="257"/>
      <c r="L109" s="158"/>
      <c r="M109" s="158">
        <f t="shared" si="8"/>
        <v>1</v>
      </c>
      <c r="N109" s="159"/>
    </row>
    <row r="110" spans="2:14" s="152" customFormat="1" ht="18.600000000000001" hidden="1" customHeight="1">
      <c r="B110" s="172" t="s">
        <v>121</v>
      </c>
      <c r="C110" s="160">
        <f t="shared" si="10"/>
        <v>8</v>
      </c>
      <c r="D110" s="153" t="str">
        <f>VLOOKUP(B110,[1]DonGiaHD!A:H,3,0)</f>
        <v>Tháo tủ điện hạ thế</v>
      </c>
      <c r="E110" s="170" t="str">
        <f>VLOOKUP(B110,[1]DonGiaHD!A:H,6,0)</f>
        <v>bộ</v>
      </c>
      <c r="F110" s="170">
        <f>VLOOKUP(B110,[1]DonGiaHD!A:H,5,0)</f>
        <v>8</v>
      </c>
      <c r="G110" s="271">
        <f>[1]ChiTietDuToan!J213</f>
        <v>8</v>
      </c>
      <c r="H110" s="170">
        <f t="shared" si="9"/>
        <v>0</v>
      </c>
      <c r="I110" s="162"/>
      <c r="J110" s="163"/>
      <c r="K110" s="265"/>
      <c r="L110" s="158"/>
      <c r="M110" s="158">
        <f t="shared" si="8"/>
        <v>0</v>
      </c>
      <c r="N110" s="159"/>
    </row>
    <row r="111" spans="2:14" s="152" customFormat="1" ht="18.600000000000001" hidden="1" customHeight="1">
      <c r="B111" s="172" t="s">
        <v>122</v>
      </c>
      <c r="C111" s="160">
        <f t="shared" si="10"/>
        <v>8</v>
      </c>
      <c r="D111" s="153" t="str">
        <f>VLOOKUP(B111,[1]DonGiaHD!A:H,3,0)</f>
        <v>Tháo MBA 1 pha 75KVA, treo trên cột</v>
      </c>
      <c r="E111" s="170" t="str">
        <f>VLOOKUP(B111,[1]DonGiaHD!A:H,6,0)</f>
        <v>máy</v>
      </c>
      <c r="F111" s="170">
        <f>VLOOKUP(B111,[1]DonGiaHD!A:H,5,0)</f>
        <v>2</v>
      </c>
      <c r="G111" s="271">
        <f>[1]ChiTietDuToan!J214</f>
        <v>2</v>
      </c>
      <c r="H111" s="170">
        <f t="shared" si="9"/>
        <v>0</v>
      </c>
      <c r="I111" s="162"/>
      <c r="J111" s="163"/>
      <c r="K111" s="265"/>
      <c r="L111" s="158"/>
      <c r="M111" s="158">
        <f t="shared" si="8"/>
        <v>0</v>
      </c>
      <c r="N111" s="159"/>
    </row>
    <row r="112" spans="2:14" s="152" customFormat="1" ht="18.600000000000001" hidden="1" customHeight="1">
      <c r="B112" s="172" t="s">
        <v>123</v>
      </c>
      <c r="C112" s="160">
        <f t="shared" si="10"/>
        <v>8</v>
      </c>
      <c r="D112" s="153" t="str">
        <f>VLOOKUP(B112,[1]DonGiaHD!A:H,3,0)</f>
        <v>Tháo MBA 1 pha 100KVA, treo trên cột</v>
      </c>
      <c r="E112" s="170" t="str">
        <f>VLOOKUP(B112,[1]DonGiaHD!A:H,6,0)</f>
        <v>máy</v>
      </c>
      <c r="F112" s="170">
        <f>VLOOKUP(B112,[1]DonGiaHD!A:H,5,0)</f>
        <v>9</v>
      </c>
      <c r="G112" s="271">
        <f>[1]ChiTietDuToan!J215</f>
        <v>9</v>
      </c>
      <c r="H112" s="170">
        <f t="shared" si="9"/>
        <v>0</v>
      </c>
      <c r="I112" s="162"/>
      <c r="J112" s="163"/>
      <c r="K112" s="265"/>
      <c r="L112" s="158"/>
      <c r="M112" s="158">
        <f t="shared" si="8"/>
        <v>0</v>
      </c>
      <c r="N112" s="159"/>
    </row>
    <row r="113" spans="2:14" s="152" customFormat="1" ht="18.600000000000001" hidden="1" customHeight="1">
      <c r="B113" s="172" t="s">
        <v>124</v>
      </c>
      <c r="C113" s="160">
        <f t="shared" si="10"/>
        <v>8</v>
      </c>
      <c r="D113" s="153" t="str">
        <f>VLOOKUP(B113,[1]DonGiaHD!A:H,3,0)</f>
        <v>Tháo bộ FCO</v>
      </c>
      <c r="E113" s="170" t="str">
        <f>VLOOKUP(B113,[1]DonGiaHD!A:H,6,0)</f>
        <v>cái</v>
      </c>
      <c r="F113" s="170">
        <f>VLOOKUP(B113,[1]DonGiaHD!A:H,5,0)</f>
        <v>13</v>
      </c>
      <c r="G113" s="271">
        <f>[1]ChiTietDuToan!J216</f>
        <v>13</v>
      </c>
      <c r="H113" s="170">
        <f t="shared" si="9"/>
        <v>0</v>
      </c>
      <c r="I113" s="162"/>
      <c r="J113" s="163"/>
      <c r="K113" s="265"/>
      <c r="L113" s="158"/>
      <c r="M113" s="158">
        <f t="shared" si="8"/>
        <v>0</v>
      </c>
      <c r="N113" s="159"/>
    </row>
    <row r="114" spans="2:14" s="152" customFormat="1" ht="18.600000000000001" hidden="1" customHeight="1">
      <c r="B114" s="172" t="s">
        <v>125</v>
      </c>
      <c r="C114" s="160">
        <f t="shared" si="10"/>
        <v>8</v>
      </c>
      <c r="D114" s="153" t="str">
        <f>VLOOKUP(B114,[1]DonGiaHD!A:H,3,0)</f>
        <v>Tháo bộ LA</v>
      </c>
      <c r="E114" s="170" t="str">
        <f>VLOOKUP(B114,[1]DonGiaHD!A:H,6,0)</f>
        <v>cái</v>
      </c>
      <c r="F114" s="170">
        <f>VLOOKUP(B114,[1]DonGiaHD!A:H,5,0)</f>
        <v>10</v>
      </c>
      <c r="G114" s="271">
        <f>[1]ChiTietDuToan!J217</f>
        <v>10</v>
      </c>
      <c r="H114" s="170">
        <f t="shared" si="9"/>
        <v>0</v>
      </c>
      <c r="I114" s="162"/>
      <c r="J114" s="163"/>
      <c r="K114" s="265"/>
      <c r="L114" s="158"/>
      <c r="M114" s="158">
        <f t="shared" si="8"/>
        <v>0</v>
      </c>
      <c r="N114" s="159"/>
    </row>
    <row r="115" spans="2:14" s="152" customFormat="1" ht="19.5" customHeight="1">
      <c r="B115" s="172" t="s">
        <v>126</v>
      </c>
      <c r="C115" s="231">
        <f t="shared" si="10"/>
        <v>9</v>
      </c>
      <c r="D115" s="272" t="str">
        <f>VLOOKUP(B115,[1]DonGiaHD!A:H,3,0)</f>
        <v>Tháo  LTD</v>
      </c>
      <c r="E115" s="233" t="str">
        <f>VLOOKUP(B115,[1]DonGiaHD!A:H,6,0)</f>
        <v>bộ</v>
      </c>
      <c r="F115" s="233">
        <f>VLOOKUP(B115,[1]DonGiaHD!A:H,5,0)</f>
        <v>3</v>
      </c>
      <c r="G115" s="270">
        <f>[1]ChiTietDuToan!J218</f>
        <v>0</v>
      </c>
      <c r="H115" s="233">
        <f t="shared" si="9"/>
        <v>3</v>
      </c>
      <c r="I115" s="162"/>
      <c r="J115" s="163"/>
      <c r="K115" s="257"/>
      <c r="L115" s="158"/>
      <c r="M115" s="158">
        <f t="shared" si="8"/>
        <v>1</v>
      </c>
      <c r="N115" s="159"/>
    </row>
    <row r="116" spans="2:14" s="152" customFormat="1" ht="18.600000000000001" customHeight="1">
      <c r="B116" s="172">
        <v>0</v>
      </c>
      <c r="C116" s="255"/>
      <c r="D116" s="269" t="str">
        <f>KLTang!D40</f>
        <v>Phần lắp lại</v>
      </c>
      <c r="E116" s="257"/>
      <c r="F116" s="257"/>
      <c r="G116" s="270"/>
      <c r="H116" s="233">
        <f t="shared" si="9"/>
        <v>0</v>
      </c>
      <c r="I116" s="162"/>
      <c r="J116" s="163"/>
      <c r="K116" s="257"/>
      <c r="L116" s="158"/>
      <c r="M116" s="158">
        <v>1</v>
      </c>
      <c r="N116" s="159"/>
    </row>
    <row r="117" spans="2:14" s="152" customFormat="1" ht="18.600000000000001" customHeight="1">
      <c r="B117" s="172" t="s">
        <v>127</v>
      </c>
      <c r="C117" s="231">
        <f>IF(H117&gt;0,1,0)</f>
        <v>1</v>
      </c>
      <c r="D117" s="272" t="str">
        <f>VLOOKUP(B117,[1]DonGiaHD!A:H,3,0)</f>
        <v>Lắp sứ đứng + chân sứ đỉnh</v>
      </c>
      <c r="E117" s="233" t="str">
        <f>VLOOKUP(B117,[1]DonGiaHD!A:H,6,0)</f>
        <v>sứ</v>
      </c>
      <c r="F117" s="233">
        <f>VLOOKUP(B117,[1]DonGiaHD!A:H,5,0)</f>
        <v>1</v>
      </c>
      <c r="G117" s="270">
        <f>[1]ChiTietDuToan!J220</f>
        <v>0</v>
      </c>
      <c r="H117" s="233">
        <f t="shared" si="9"/>
        <v>1</v>
      </c>
      <c r="I117" s="162"/>
      <c r="J117" s="163"/>
      <c r="K117" s="257"/>
      <c r="L117" s="158"/>
      <c r="M117" s="158">
        <f t="shared" si="8"/>
        <v>1</v>
      </c>
      <c r="N117" s="159"/>
    </row>
    <row r="118" spans="2:14" s="152" customFormat="1" ht="18.600000000000001" hidden="1" customHeight="1">
      <c r="B118" s="172" t="s">
        <v>128</v>
      </c>
      <c r="C118" s="160">
        <f>IF(H118&gt;0,1,0)</f>
        <v>0</v>
      </c>
      <c r="D118" s="153" t="str">
        <f>VLOOKUP(B118,[1]DonGiaHD!A:H,3,0)</f>
        <v>Tháo chuỗi sứ treo Polymer</v>
      </c>
      <c r="E118" s="170" t="str">
        <f>VLOOKUP(B118,[1]DonGiaHD!A:H,6,0)</f>
        <v>bộ</v>
      </c>
      <c r="F118" s="170">
        <f>VLOOKUP(B118,[1]DonGiaHD!A:H,5,0)</f>
        <v>5</v>
      </c>
      <c r="G118" s="271">
        <f>[1]ChiTietDuToan!J221</f>
        <v>6</v>
      </c>
      <c r="H118" s="170">
        <f t="shared" si="9"/>
        <v>0</v>
      </c>
      <c r="I118" s="162"/>
      <c r="J118" s="163"/>
      <c r="K118" s="265"/>
      <c r="L118" s="158"/>
      <c r="M118" s="158">
        <f t="shared" si="8"/>
        <v>0</v>
      </c>
      <c r="N118" s="159"/>
    </row>
    <row r="119" spans="2:14" s="152" customFormat="1" ht="18.600000000000001" hidden="1" customHeight="1">
      <c r="B119" s="172" t="s">
        <v>129</v>
      </c>
      <c r="C119" s="160">
        <f t="shared" ref="C119:C130" si="11">IF(H119&gt;0,(C118+1),C118)</f>
        <v>0</v>
      </c>
      <c r="D119" s="153" t="str">
        <f>VLOOKUP(B119,[1]DonGiaHD!A:H,3,0)</f>
        <v>Lắp Rack 4 + sứ ống chỉ</v>
      </c>
      <c r="E119" s="170" t="str">
        <f>VLOOKUP(B119,[1]DonGiaHD!A:H,6,0)</f>
        <v>bộ</v>
      </c>
      <c r="F119" s="170">
        <f>VLOOKUP(B119,[1]DonGiaHD!A:H,5,0)</f>
        <v>9</v>
      </c>
      <c r="G119" s="271">
        <f>[1]ChiTietDuToan!J222</f>
        <v>9</v>
      </c>
      <c r="H119" s="170">
        <f t="shared" si="9"/>
        <v>0</v>
      </c>
      <c r="I119" s="162"/>
      <c r="J119" s="163"/>
      <c r="K119" s="265"/>
      <c r="L119" s="158"/>
      <c r="M119" s="158">
        <f t="shared" si="8"/>
        <v>0</v>
      </c>
      <c r="N119" s="159"/>
    </row>
    <row r="120" spans="2:14" s="152" customFormat="1" ht="20.25" customHeight="1">
      <c r="B120" s="172" t="s">
        <v>130</v>
      </c>
      <c r="C120" s="231">
        <f t="shared" si="11"/>
        <v>1</v>
      </c>
      <c r="D120" s="272" t="str">
        <f>VLOOKUP(B120,[1]DonGiaHD!A:H,3,0)</f>
        <v>Lắp Rack 3 + sứ ống chỉ</v>
      </c>
      <c r="E120" s="233" t="str">
        <f>VLOOKUP(B120,[1]DonGiaHD!A:H,6,0)</f>
        <v>bộ</v>
      </c>
      <c r="F120" s="233">
        <f>VLOOKUP(B120,[1]DonGiaHD!A:H,5,0)</f>
        <v>36</v>
      </c>
      <c r="G120" s="270">
        <f>[1]ChiTietDuToan!J223</f>
        <v>34</v>
      </c>
      <c r="H120" s="233">
        <f t="shared" si="9"/>
        <v>2</v>
      </c>
      <c r="I120" s="162"/>
      <c r="J120" s="163"/>
      <c r="K120" s="257"/>
      <c r="L120" s="158"/>
      <c r="M120" s="158">
        <f t="shared" si="8"/>
        <v>1</v>
      </c>
      <c r="N120" s="159"/>
    </row>
    <row r="121" spans="2:14" s="152" customFormat="1" ht="21" customHeight="1">
      <c r="B121" s="172" t="s">
        <v>131</v>
      </c>
      <c r="C121" s="231">
        <f t="shared" si="11"/>
        <v>2</v>
      </c>
      <c r="D121" s="272" t="str">
        <f>VLOOKUP(B121,[1]DonGiaHD!A:H,3,0)</f>
        <v>Lắp hộp Domino</v>
      </c>
      <c r="E121" s="233" t="str">
        <f>VLOOKUP(B121,[1]DonGiaHD!A:H,6,0)</f>
        <v>cái</v>
      </c>
      <c r="F121" s="233">
        <f>VLOOKUP(B121,[1]DonGiaHD!A:H,5,0)</f>
        <v>81</v>
      </c>
      <c r="G121" s="270">
        <f>[1]ChiTietDuToan!J224</f>
        <v>76</v>
      </c>
      <c r="H121" s="233">
        <f t="shared" si="9"/>
        <v>5</v>
      </c>
      <c r="I121" s="162"/>
      <c r="J121" s="163"/>
      <c r="K121" s="257"/>
      <c r="L121" s="158"/>
      <c r="M121" s="158">
        <f t="shared" si="8"/>
        <v>1</v>
      </c>
      <c r="N121" s="159"/>
    </row>
    <row r="122" spans="2:14" s="152" customFormat="1" ht="21" customHeight="1">
      <c r="B122" s="172" t="s">
        <v>112</v>
      </c>
      <c r="C122" s="231">
        <f t="shared" si="11"/>
        <v>3</v>
      </c>
      <c r="D122" s="272" t="str">
        <f>VLOOKUP(B122,[1]DonGiaHD!A:H,3,0)</f>
        <v>Tháo dây Branchment</v>
      </c>
      <c r="E122" s="233" t="str">
        <f>VLOOKUP(B122,[1]DonGiaHD!A:H,6,0)</f>
        <v>sợi</v>
      </c>
      <c r="F122" s="233">
        <f>VLOOKUP(B122,[1]DonGiaHD!A:H,5,0)</f>
        <v>347</v>
      </c>
      <c r="G122" s="270">
        <f>[1]ChiTietDuToan!J225</f>
        <v>300</v>
      </c>
      <c r="H122" s="233">
        <f t="shared" si="9"/>
        <v>47</v>
      </c>
      <c r="I122" s="162"/>
      <c r="J122" s="163"/>
      <c r="K122" s="257"/>
      <c r="L122" s="158"/>
      <c r="M122" s="158">
        <f t="shared" si="8"/>
        <v>1</v>
      </c>
      <c r="N122" s="159"/>
    </row>
    <row r="123" spans="2:14" s="152" customFormat="1" ht="24.75" customHeight="1">
      <c r="B123" s="172" t="s">
        <v>132</v>
      </c>
      <c r="C123" s="231">
        <f t="shared" si="11"/>
        <v>4</v>
      </c>
      <c r="D123" s="272" t="str">
        <f>VLOOKUP(B123,[1]DonGiaHD!A:H,3,0)</f>
        <v>Lắp bộ xà compoxit 0,8m</v>
      </c>
      <c r="E123" s="233" t="str">
        <f>VLOOKUP(B123,[1]DonGiaHD!A:H,6,0)</f>
        <v>bộ</v>
      </c>
      <c r="F123" s="233">
        <f>VLOOKUP(B123,[1]DonGiaHD!A:H,5,0)</f>
        <v>10</v>
      </c>
      <c r="G123" s="270">
        <f>[1]ChiTietDuToan!J226</f>
        <v>8</v>
      </c>
      <c r="H123" s="233">
        <f t="shared" si="9"/>
        <v>2</v>
      </c>
      <c r="I123" s="162"/>
      <c r="J123" s="163"/>
      <c r="K123" s="257"/>
      <c r="L123" s="158"/>
      <c r="M123" s="158">
        <f t="shared" si="8"/>
        <v>1</v>
      </c>
      <c r="N123" s="159"/>
    </row>
    <row r="124" spans="2:14" s="152" customFormat="1" ht="18.600000000000001" hidden="1" customHeight="1">
      <c r="B124" s="172" t="s">
        <v>133</v>
      </c>
      <c r="C124" s="160">
        <f t="shared" si="11"/>
        <v>4</v>
      </c>
      <c r="D124" s="153" t="str">
        <f>VLOOKUP(B124,[1]DonGiaHD!A:H,3,0)</f>
        <v>Lắp xà X-2,2K</v>
      </c>
      <c r="E124" s="170" t="str">
        <f>VLOOKUP(B124,[1]DonGiaHD!A:H,6,0)</f>
        <v>bộ</v>
      </c>
      <c r="F124" s="170">
        <f>VLOOKUP(B124,[1]DonGiaHD!A:H,5,0)</f>
        <v>2</v>
      </c>
      <c r="G124" s="271">
        <f>[1]ChiTietDuToan!J227</f>
        <v>2</v>
      </c>
      <c r="H124" s="170">
        <f t="shared" si="9"/>
        <v>0</v>
      </c>
      <c r="I124" s="162"/>
      <c r="J124" s="163"/>
      <c r="K124" s="265"/>
      <c r="L124" s="158"/>
      <c r="M124" s="158">
        <f t="shared" si="8"/>
        <v>0</v>
      </c>
      <c r="N124" s="159"/>
    </row>
    <row r="125" spans="2:14" s="152" customFormat="1" ht="18.600000000000001" hidden="1" customHeight="1">
      <c r="B125" s="172" t="s">
        <v>121</v>
      </c>
      <c r="C125" s="160">
        <f t="shared" si="11"/>
        <v>4</v>
      </c>
      <c r="D125" s="153" t="str">
        <f>VLOOKUP(B125,[1]DonGiaHD!A:H,3,0)</f>
        <v>Tháo tủ điện hạ thế</v>
      </c>
      <c r="E125" s="170" t="str">
        <f>VLOOKUP(B125,[1]DonGiaHD!A:H,6,0)</f>
        <v>bộ</v>
      </c>
      <c r="F125" s="170">
        <f>VLOOKUP(B125,[1]DonGiaHD!A:H,5,0)</f>
        <v>8</v>
      </c>
      <c r="G125" s="271">
        <f>[1]ChiTietDuToan!J228</f>
        <v>8</v>
      </c>
      <c r="H125" s="170">
        <f t="shared" si="9"/>
        <v>0</v>
      </c>
      <c r="I125" s="162"/>
      <c r="J125" s="163"/>
      <c r="K125" s="265"/>
      <c r="L125" s="158"/>
      <c r="M125" s="158">
        <f t="shared" si="8"/>
        <v>0</v>
      </c>
      <c r="N125" s="159"/>
    </row>
    <row r="126" spans="2:14" s="152" customFormat="1" ht="18.600000000000001" hidden="1" customHeight="1">
      <c r="B126" s="172" t="s">
        <v>134</v>
      </c>
      <c r="C126" s="160">
        <f t="shared" si="11"/>
        <v>4</v>
      </c>
      <c r="D126" s="153" t="str">
        <f>VLOOKUP(B126,[1]DonGiaHD!A:H,3,0)</f>
        <v>Lắp MBA 1 pha 75KVA, treo trên cột</v>
      </c>
      <c r="E126" s="170" t="str">
        <f>VLOOKUP(B126,[1]DonGiaHD!A:H,6,0)</f>
        <v>máy</v>
      </c>
      <c r="F126" s="170">
        <f>VLOOKUP(B126,[1]DonGiaHD!A:H,5,0)</f>
        <v>2</v>
      </c>
      <c r="G126" s="271">
        <f>[1]ChiTietDuToan!J229</f>
        <v>2</v>
      </c>
      <c r="H126" s="170">
        <f t="shared" si="9"/>
        <v>0</v>
      </c>
      <c r="I126" s="162"/>
      <c r="J126" s="163"/>
      <c r="K126" s="265"/>
      <c r="L126" s="158"/>
      <c r="M126" s="158">
        <f t="shared" si="8"/>
        <v>0</v>
      </c>
      <c r="N126" s="159"/>
    </row>
    <row r="127" spans="2:14" s="152" customFormat="1" ht="18.600000000000001" hidden="1" customHeight="1">
      <c r="B127" s="172" t="s">
        <v>135</v>
      </c>
      <c r="C127" s="160">
        <f t="shared" si="11"/>
        <v>4</v>
      </c>
      <c r="D127" s="153" t="str">
        <f>VLOOKUP(B127,[1]DonGiaHD!A:H,3,0)</f>
        <v>Lắp MBA 1 pha 100KVA, treo trên cột</v>
      </c>
      <c r="E127" s="170" t="str">
        <f>VLOOKUP(B127,[1]DonGiaHD!A:H,6,0)</f>
        <v>máy</v>
      </c>
      <c r="F127" s="170">
        <f>VLOOKUP(B127,[1]DonGiaHD!A:H,5,0)</f>
        <v>9</v>
      </c>
      <c r="G127" s="271">
        <f>[1]ChiTietDuToan!J230</f>
        <v>9</v>
      </c>
      <c r="H127" s="170">
        <f t="shared" si="9"/>
        <v>0</v>
      </c>
      <c r="I127" s="162"/>
      <c r="J127" s="163"/>
      <c r="K127" s="265"/>
      <c r="L127" s="158"/>
      <c r="M127" s="158">
        <f t="shared" si="8"/>
        <v>0</v>
      </c>
      <c r="N127" s="159"/>
    </row>
    <row r="128" spans="2:14" s="152" customFormat="1" ht="18.600000000000001" hidden="1" customHeight="1">
      <c r="B128" s="172" t="s">
        <v>136</v>
      </c>
      <c r="C128" s="160">
        <f t="shared" si="11"/>
        <v>4</v>
      </c>
      <c r="D128" s="153" t="str">
        <f>VLOOKUP(B128,[1]DonGiaHD!A:H,3,0)</f>
        <v>Lắp bộ FCO</v>
      </c>
      <c r="E128" s="170" t="str">
        <f>VLOOKUP(B128,[1]DonGiaHD!A:H,6,0)</f>
        <v>cái</v>
      </c>
      <c r="F128" s="170">
        <f>VLOOKUP(B128,[1]DonGiaHD!A:H,5,0)</f>
        <v>13</v>
      </c>
      <c r="G128" s="271">
        <f>[1]ChiTietDuToan!J231</f>
        <v>13</v>
      </c>
      <c r="H128" s="170">
        <f t="shared" si="9"/>
        <v>0</v>
      </c>
      <c r="I128" s="162"/>
      <c r="J128" s="163"/>
      <c r="K128" s="265"/>
      <c r="L128" s="158"/>
      <c r="M128" s="158">
        <f t="shared" si="8"/>
        <v>0</v>
      </c>
      <c r="N128" s="159"/>
    </row>
    <row r="129" spans="2:14" s="152" customFormat="1" ht="18.600000000000001" hidden="1" customHeight="1">
      <c r="B129" s="172" t="s">
        <v>137</v>
      </c>
      <c r="C129" s="160">
        <f t="shared" si="11"/>
        <v>4</v>
      </c>
      <c r="D129" s="153" t="str">
        <f>VLOOKUP(B129,[1]DonGiaHD!A:H,3,0)</f>
        <v>Lắp bộ LA</v>
      </c>
      <c r="E129" s="170" t="str">
        <f>VLOOKUP(B129,[1]DonGiaHD!A:H,6,0)</f>
        <v>cái</v>
      </c>
      <c r="F129" s="170">
        <f>VLOOKUP(B129,[1]DonGiaHD!A:H,5,0)</f>
        <v>10</v>
      </c>
      <c r="G129" s="271">
        <f>[1]ChiTietDuToan!J232</f>
        <v>10</v>
      </c>
      <c r="H129" s="170">
        <f t="shared" si="9"/>
        <v>0</v>
      </c>
      <c r="I129" s="162"/>
      <c r="J129" s="163"/>
      <c r="K129" s="265"/>
      <c r="L129" s="158"/>
      <c r="M129" s="158">
        <f t="shared" si="8"/>
        <v>0</v>
      </c>
      <c r="N129" s="159"/>
    </row>
    <row r="130" spans="2:14" s="152" customFormat="1" ht="21" customHeight="1">
      <c r="B130" s="172" t="s">
        <v>138</v>
      </c>
      <c r="C130" s="231">
        <f t="shared" si="11"/>
        <v>5</v>
      </c>
      <c r="D130" s="272" t="str">
        <f>VLOOKUP(B130,[1]DonGiaHD!A:H,3,0)</f>
        <v>Lắp  LTD</v>
      </c>
      <c r="E130" s="233" t="str">
        <f>VLOOKUP(B130,[1]DonGiaHD!A:H,6,0)</f>
        <v>bộ</v>
      </c>
      <c r="F130" s="233">
        <f>VLOOKUP(B130,[1]DonGiaHD!A:H,5,0)</f>
        <v>3</v>
      </c>
      <c r="G130" s="273">
        <f>[1]ChiTietDuToan!J233</f>
        <v>0</v>
      </c>
      <c r="H130" s="233">
        <f t="shared" si="9"/>
        <v>3</v>
      </c>
      <c r="I130" s="162"/>
      <c r="J130" s="163"/>
      <c r="K130" s="233"/>
      <c r="L130" s="158"/>
      <c r="M130" s="158">
        <f t="shared" si="8"/>
        <v>1</v>
      </c>
      <c r="N130" s="159"/>
    </row>
    <row r="131" spans="2:14">
      <c r="C131" s="274"/>
      <c r="D131" s="274"/>
      <c r="E131" s="275"/>
      <c r="F131" s="274"/>
      <c r="G131" s="276"/>
      <c r="H131" s="277"/>
      <c r="K131" s="278"/>
    </row>
    <row r="132" spans="2:14" ht="16.5">
      <c r="C132" s="279" t="s">
        <v>47</v>
      </c>
      <c r="D132" s="279"/>
      <c r="E132" s="280"/>
      <c r="F132" s="281"/>
      <c r="G132" s="282" t="s">
        <v>49</v>
      </c>
      <c r="H132" s="283"/>
      <c r="I132" s="186"/>
      <c r="J132" s="186"/>
      <c r="K132" s="283"/>
    </row>
    <row r="133" spans="2:14" ht="16.5">
      <c r="C133" s="284" t="s">
        <v>50</v>
      </c>
      <c r="D133" s="284"/>
      <c r="E133" s="280"/>
      <c r="F133" s="281"/>
      <c r="G133" s="285" t="s">
        <v>51</v>
      </c>
      <c r="H133" s="280"/>
      <c r="I133" s="183"/>
      <c r="J133" s="183"/>
      <c r="K133" s="280"/>
    </row>
    <row r="134" spans="2:14" ht="16.5">
      <c r="C134" s="284" t="s">
        <v>52</v>
      </c>
      <c r="D134" s="284"/>
      <c r="E134" s="286"/>
      <c r="F134" s="287" t="s">
        <v>139</v>
      </c>
      <c r="G134" s="288"/>
      <c r="H134" s="287" t="s">
        <v>52</v>
      </c>
      <c r="I134" s="189"/>
      <c r="J134" s="189"/>
      <c r="K134" s="286"/>
    </row>
    <row r="135" spans="2:14" ht="16.5">
      <c r="C135" s="285"/>
      <c r="D135" s="285"/>
      <c r="E135" s="287"/>
      <c r="F135" s="285"/>
      <c r="G135" s="288"/>
      <c r="H135" s="288"/>
      <c r="I135" s="184"/>
      <c r="J135" s="184"/>
      <c r="K135" s="281"/>
    </row>
    <row r="136" spans="2:14" ht="16.5">
      <c r="C136" s="285"/>
      <c r="D136" s="285"/>
      <c r="E136" s="287"/>
      <c r="F136" s="285"/>
      <c r="G136" s="288"/>
      <c r="H136" s="288"/>
      <c r="I136" s="184"/>
      <c r="J136" s="184"/>
      <c r="K136" s="281"/>
    </row>
    <row r="137" spans="2:14" ht="16.5">
      <c r="C137" s="285"/>
      <c r="D137" s="285"/>
      <c r="E137" s="287"/>
      <c r="F137" s="285"/>
      <c r="G137" s="288"/>
      <c r="H137" s="288"/>
      <c r="I137" s="184"/>
      <c r="J137" s="184"/>
      <c r="K137" s="281"/>
    </row>
    <row r="138" spans="2:14" ht="16.5">
      <c r="C138" s="285"/>
      <c r="D138" s="285"/>
      <c r="E138" s="287"/>
      <c r="F138" s="285"/>
      <c r="G138" s="288"/>
      <c r="H138" s="288"/>
      <c r="I138" s="184"/>
      <c r="J138" s="184"/>
      <c r="K138" s="281"/>
    </row>
    <row r="139" spans="2:14" ht="16.5">
      <c r="C139" s="284" t="s">
        <v>53</v>
      </c>
      <c r="D139" s="284"/>
      <c r="E139" s="286"/>
      <c r="F139" s="287" t="s">
        <v>46</v>
      </c>
      <c r="G139" s="288"/>
      <c r="H139" s="287" t="s">
        <v>54</v>
      </c>
      <c r="I139" s="189"/>
      <c r="J139" s="189"/>
      <c r="K139" s="286"/>
    </row>
    <row r="140" spans="2:14" ht="16.5">
      <c r="C140" s="289"/>
      <c r="D140" s="290"/>
      <c r="E140" s="291"/>
      <c r="F140" s="290"/>
      <c r="G140" s="290"/>
      <c r="H140" s="290"/>
      <c r="I140" s="193"/>
      <c r="J140" s="193"/>
      <c r="K140" s="291"/>
    </row>
    <row r="141" spans="2:14" ht="16.5">
      <c r="C141" s="279" t="s">
        <v>48</v>
      </c>
      <c r="D141" s="279"/>
      <c r="E141" s="279"/>
      <c r="F141" s="279"/>
      <c r="G141" s="292" t="s">
        <v>140</v>
      </c>
      <c r="H141" s="292"/>
      <c r="I141" s="195"/>
      <c r="J141" s="195"/>
      <c r="K141" s="292"/>
    </row>
    <row r="142" spans="2:14" ht="36.75" customHeight="1">
      <c r="C142" s="293" t="s">
        <v>141</v>
      </c>
      <c r="D142" s="294"/>
      <c r="E142" s="294"/>
      <c r="F142" s="294"/>
      <c r="G142" s="294" t="str">
        <f>'KLTang (2)'!G66:J66</f>
        <v>CÔNG TY TNHH CP 
KT-TM VÀ TƯ VẤN THIÊN PHÚ</v>
      </c>
      <c r="H142" s="294"/>
      <c r="I142" s="197"/>
      <c r="J142" s="197"/>
      <c r="K142" s="294"/>
    </row>
    <row r="143" spans="2:14" ht="16.5">
      <c r="C143" s="295" t="s">
        <v>143</v>
      </c>
      <c r="D143" s="295"/>
      <c r="E143" s="295"/>
      <c r="F143" s="295"/>
      <c r="G143" s="296" t="s">
        <v>52</v>
      </c>
      <c r="H143" s="296"/>
      <c r="I143" s="199"/>
      <c r="J143" s="199"/>
      <c r="K143" s="296"/>
    </row>
    <row r="144" spans="2:14" ht="16.5">
      <c r="C144" s="297"/>
      <c r="D144" s="298"/>
      <c r="E144" s="281"/>
      <c r="F144" s="281"/>
      <c r="G144" s="281"/>
      <c r="H144" s="287"/>
      <c r="I144" s="190"/>
      <c r="J144" s="190"/>
      <c r="K144" s="290"/>
    </row>
    <row r="145" spans="3:11" ht="16.5">
      <c r="C145" s="297"/>
      <c r="D145" s="298"/>
      <c r="E145" s="281"/>
      <c r="F145" s="281"/>
      <c r="G145" s="281"/>
      <c r="H145" s="287"/>
      <c r="I145" s="190"/>
      <c r="J145" s="190"/>
      <c r="K145" s="290"/>
    </row>
    <row r="146" spans="3:11" ht="16.5">
      <c r="C146" s="297"/>
      <c r="D146" s="298"/>
      <c r="E146" s="281"/>
      <c r="F146" s="281"/>
      <c r="G146" s="281"/>
      <c r="H146" s="291"/>
      <c r="I146" s="193"/>
      <c r="J146" s="188"/>
      <c r="K146" s="290"/>
    </row>
    <row r="147" spans="3:11" ht="16.5">
      <c r="C147" s="297"/>
      <c r="D147" s="298"/>
      <c r="E147" s="281"/>
      <c r="F147" s="281"/>
      <c r="G147" s="281"/>
      <c r="H147" s="291"/>
      <c r="I147" s="193"/>
      <c r="J147" s="188"/>
      <c r="K147" s="290"/>
    </row>
    <row r="148" spans="3:11" ht="16.5">
      <c r="C148" s="295" t="s">
        <v>144</v>
      </c>
      <c r="D148" s="295"/>
      <c r="E148" s="295"/>
      <c r="F148" s="295"/>
      <c r="G148" s="296" t="str">
        <f>KLTang!G73</f>
        <v>Dương Bình Chánh</v>
      </c>
      <c r="H148" s="296"/>
      <c r="I148" s="199"/>
      <c r="J148" s="199"/>
      <c r="K148" s="296"/>
    </row>
  </sheetData>
  <autoFilter ref="A5:N130">
    <filterColumn colId="12">
      <filters>
        <filter val="1"/>
      </filters>
    </filterColumn>
  </autoFilter>
  <mergeCells count="22">
    <mergeCell ref="C142:F142"/>
    <mergeCell ref="G142:K142"/>
    <mergeCell ref="C143:F143"/>
    <mergeCell ref="G143:K143"/>
    <mergeCell ref="C148:F148"/>
    <mergeCell ref="G148:K148"/>
    <mergeCell ref="C132:D132"/>
    <mergeCell ref="C133:D133"/>
    <mergeCell ref="C134:D134"/>
    <mergeCell ref="C139:D139"/>
    <mergeCell ref="C141:F141"/>
    <mergeCell ref="G141:K141"/>
    <mergeCell ref="C1:K1"/>
    <mergeCell ref="C2:K2"/>
    <mergeCell ref="C3:K3"/>
    <mergeCell ref="C4:C5"/>
    <mergeCell ref="D4:D5"/>
    <mergeCell ref="E4:E5"/>
    <mergeCell ref="F4:H4"/>
    <mergeCell ref="I4:I5"/>
    <mergeCell ref="J4:J5"/>
    <mergeCell ref="K4:K5"/>
  </mergeCells>
  <printOptions horizontalCentered="1"/>
  <pageMargins left="0.27559055118110198" right="0.31496062992126" top="0.78" bottom="0.56999999999999995" header="0.26" footer="0.17"/>
  <pageSetup paperSize="9" orientation="landscape" blackAndWhite="1"/>
  <headerFooter>
    <oddFooter>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00FF"/>
  </sheetPr>
  <dimension ref="A1:N148"/>
  <sheetViews>
    <sheetView topLeftCell="C1" workbookViewId="0">
      <pane xSplit="2" ySplit="5" topLeftCell="J26" activePane="bottomRight" state="frozen"/>
      <selection activeCell="P9" sqref="P9"/>
      <selection pane="topRight" activeCell="P9" sqref="P9"/>
      <selection pane="bottomLeft" activeCell="P9" sqref="P9"/>
      <selection pane="bottomRight" activeCell="P9" sqref="P9"/>
    </sheetView>
  </sheetViews>
  <sheetFormatPr defaultColWidth="7.44140625" defaultRowHeight="15.75" outlineLevelCol="1"/>
  <cols>
    <col min="1" max="1" width="7.44140625" style="177"/>
    <col min="2" max="2" width="18.6640625" style="177" customWidth="1"/>
    <col min="3" max="3" width="6" style="177" customWidth="1"/>
    <col min="4" max="4" width="43.109375" style="177" customWidth="1"/>
    <col min="5" max="5" width="11.33203125" style="178" customWidth="1"/>
    <col min="6" max="6" width="11.33203125" style="177" customWidth="1"/>
    <col min="7" max="7" width="11.33203125" style="179" customWidth="1"/>
    <col min="8" max="8" width="11.33203125" style="180" customWidth="1"/>
    <col min="9" max="9" width="12" style="174" customWidth="1" outlineLevel="1"/>
    <col min="10" max="10" width="12" style="175" customWidth="1" outlineLevel="1"/>
    <col min="11" max="11" width="15.77734375" style="174" customWidth="1"/>
    <col min="12" max="12" width="16.109375" style="174" customWidth="1"/>
    <col min="13" max="13" width="16.6640625" style="181" customWidth="1"/>
    <col min="14" max="14" width="17.109375" style="151" customWidth="1"/>
    <col min="15" max="16384" width="7.44140625" style="177"/>
  </cols>
  <sheetData>
    <row r="1" spans="1:14" s="125" customFormat="1" ht="21" customHeight="1">
      <c r="C1" s="126" t="s">
        <v>150</v>
      </c>
      <c r="D1" s="126"/>
      <c r="E1" s="126"/>
      <c r="F1" s="126"/>
      <c r="G1" s="126"/>
      <c r="H1" s="126"/>
      <c r="I1" s="126"/>
      <c r="J1" s="126"/>
      <c r="K1" s="126"/>
      <c r="L1" s="127"/>
      <c r="M1" s="128"/>
    </row>
    <row r="2" spans="1:14" s="125" customFormat="1" ht="21" customHeight="1">
      <c r="C2" s="129" t="str">
        <f>KLTang!C2</f>
        <v>Công trình: Nâng cấp đường dây trung thế từ recloser Xuân Bắc đến LBS khí Chế Biến tuyến 480 Xuân Bắc</v>
      </c>
      <c r="D2" s="129"/>
      <c r="E2" s="129"/>
      <c r="F2" s="129"/>
      <c r="G2" s="129"/>
      <c r="H2" s="129"/>
      <c r="I2" s="129"/>
      <c r="J2" s="129"/>
      <c r="K2" s="129"/>
      <c r="L2" s="130"/>
      <c r="M2" s="131"/>
      <c r="N2" s="132"/>
    </row>
    <row r="3" spans="1:14" s="125" customFormat="1" ht="21" customHeight="1">
      <c r="C3" s="133" t="str">
        <f>KLTang!C3</f>
        <v>Địa điểm: Huyện Xuân Lộc - Tỉnh Đồng Nai</v>
      </c>
      <c r="D3" s="133"/>
      <c r="E3" s="133"/>
      <c r="F3" s="133"/>
      <c r="G3" s="133"/>
      <c r="H3" s="133"/>
      <c r="I3" s="133"/>
      <c r="J3" s="133"/>
      <c r="K3" s="133"/>
      <c r="L3" s="134"/>
      <c r="M3" s="135"/>
      <c r="N3" s="136"/>
    </row>
    <row r="4" spans="1:14" s="137" customFormat="1" ht="18" customHeight="1">
      <c r="C4" s="138" t="s">
        <v>67</v>
      </c>
      <c r="D4" s="139" t="s">
        <v>2</v>
      </c>
      <c r="E4" s="140" t="s">
        <v>87</v>
      </c>
      <c r="F4" s="140" t="s">
        <v>88</v>
      </c>
      <c r="G4" s="140"/>
      <c r="H4" s="140"/>
      <c r="I4" s="139" t="s">
        <v>7</v>
      </c>
      <c r="J4" s="141" t="s">
        <v>89</v>
      </c>
      <c r="K4" s="142" t="s">
        <v>90</v>
      </c>
      <c r="L4" s="143"/>
      <c r="M4" s="143"/>
      <c r="N4" s="144" t="s">
        <v>91</v>
      </c>
    </row>
    <row r="5" spans="1:14" s="137" customFormat="1" ht="31.35" customHeight="1">
      <c r="C5" s="138"/>
      <c r="D5" s="139"/>
      <c r="E5" s="140"/>
      <c r="F5" s="145" t="s">
        <v>92</v>
      </c>
      <c r="G5" s="145" t="s">
        <v>93</v>
      </c>
      <c r="H5" s="146" t="s">
        <v>147</v>
      </c>
      <c r="I5" s="139"/>
      <c r="J5" s="141"/>
      <c r="K5" s="142"/>
      <c r="L5" s="143"/>
      <c r="M5" s="143"/>
      <c r="N5" s="144"/>
    </row>
    <row r="6" spans="1:14" s="137" customFormat="1" ht="18.600000000000001" customHeight="1">
      <c r="C6" s="147" t="s">
        <v>95</v>
      </c>
      <c r="D6" s="148" t="s">
        <v>96</v>
      </c>
      <c r="E6" s="145"/>
      <c r="F6" s="145"/>
      <c r="G6" s="145"/>
      <c r="H6" s="146"/>
      <c r="I6" s="148"/>
      <c r="J6" s="149">
        <f>SUM(J7:J29)</f>
        <v>7672663</v>
      </c>
      <c r="K6" s="150"/>
      <c r="L6" s="143"/>
      <c r="M6" s="144">
        <v>1</v>
      </c>
      <c r="N6" s="151"/>
    </row>
    <row r="7" spans="1:14" s="152" customFormat="1" ht="18.600000000000001" customHeight="1">
      <c r="B7" s="152" t="str">
        <f>KLGiam!B7</f>
        <v>M12a</v>
      </c>
      <c r="C7" s="145">
        <v>1</v>
      </c>
      <c r="D7" s="166" t="str">
        <f>[1]ChiTietDuToan!G10</f>
        <v>Móng trụ bê tông 12m có đà cản M12a</v>
      </c>
      <c r="E7" s="167" t="str">
        <f>[1]ChiTietDuToan!H10</f>
        <v>Móng</v>
      </c>
      <c r="F7" s="167">
        <f>[1]ChiTietDuToan!I10</f>
        <v>40</v>
      </c>
      <c r="G7" s="167">
        <f>[1]ChiTietDuToan!J10</f>
        <v>39</v>
      </c>
      <c r="H7" s="299">
        <f>F7-G7</f>
        <v>1</v>
      </c>
      <c r="I7" s="162">
        <f t="shared" ref="I7:I32" si="0">VLOOKUP(B7,HopDong,16,0)</f>
        <v>0</v>
      </c>
      <c r="J7" s="163" t="s">
        <v>151</v>
      </c>
      <c r="K7" s="300"/>
      <c r="L7" s="158"/>
      <c r="M7" s="158">
        <f>IF(H7&gt;0,1,0)</f>
        <v>1</v>
      </c>
      <c r="N7" s="159"/>
    </row>
    <row r="8" spans="1:14" s="152" customFormat="1" ht="18.600000000000001" customHeight="1">
      <c r="B8" s="152" t="str">
        <f>KLGiam!B8</f>
        <v>d12</v>
      </c>
      <c r="C8" s="160"/>
      <c r="D8" s="263" t="str">
        <f>[1]ChiTietDuToan!G11</f>
        <v>Đà cản BTCT 1,2m</v>
      </c>
      <c r="E8" s="170" t="str">
        <f>[1]ChiTietDuToan!H11</f>
        <v>cái</v>
      </c>
      <c r="F8" s="170">
        <f>[1]ChiTietDuToan!I11</f>
        <v>40</v>
      </c>
      <c r="G8" s="170">
        <f>[1]ChiTietDuToan!J11</f>
        <v>39</v>
      </c>
      <c r="H8" s="249">
        <f t="shared" ref="H8:H71" si="1">F8-G8</f>
        <v>1</v>
      </c>
      <c r="I8" s="162">
        <v>320000</v>
      </c>
      <c r="J8" s="163">
        <f>ROUND(H8*I8,0)</f>
        <v>320000</v>
      </c>
      <c r="K8" s="300"/>
      <c r="L8" s="158"/>
      <c r="M8" s="158">
        <v>1</v>
      </c>
      <c r="N8" s="159"/>
    </row>
    <row r="9" spans="1:14" s="235" customFormat="1" ht="18.600000000000001" customHeight="1">
      <c r="A9" s="152"/>
      <c r="B9" s="152" t="str">
        <f>KLGiam!B9</f>
        <v>TDTT12HH</v>
      </c>
      <c r="C9" s="204">
        <v>2</v>
      </c>
      <c r="D9" s="166" t="str">
        <f>[1]ChiTietDuToan!G36</f>
        <v>Tiếp địa lặp lại (trụ 12m) hiện hữu</v>
      </c>
      <c r="E9" s="167" t="str">
        <f>[1]ChiTietDuToan!H36</f>
        <v>Bộ</v>
      </c>
      <c r="F9" s="167">
        <f>[1]ChiTietDuToan!I36</f>
        <v>14</v>
      </c>
      <c r="G9" s="167">
        <f>[1]ChiTietDuToan!J36</f>
        <v>11</v>
      </c>
      <c r="H9" s="249">
        <f t="shared" si="1"/>
        <v>3</v>
      </c>
      <c r="I9" s="162">
        <f t="shared" si="0"/>
        <v>0</v>
      </c>
      <c r="J9" s="163">
        <f t="shared" ref="J9:J26" si="2">ROUND(H9*I9,0)</f>
        <v>0</v>
      </c>
      <c r="K9" s="300"/>
      <c r="L9" s="158"/>
      <c r="M9">
        <v>1</v>
      </c>
      <c r="N9" s="159"/>
    </row>
    <row r="10" spans="1:14" s="235" customFormat="1" ht="18.600000000000001" customHeight="1">
      <c r="A10" s="152"/>
      <c r="B10" s="152" t="str">
        <f>KLGiam!B10</f>
        <v>m25</v>
      </c>
      <c r="C10" s="204"/>
      <c r="D10" s="263" t="str">
        <f>[1]ChiTietDuToan!G37</f>
        <v>Cáp đồng trần M25mm2 : 2m/vị trí</v>
      </c>
      <c r="E10" s="170" t="str">
        <f>[1]ChiTietDuToan!H37</f>
        <v>kg</v>
      </c>
      <c r="F10" s="170">
        <f>[1]ChiTietDuToan!I37</f>
        <v>6.3</v>
      </c>
      <c r="G10" s="170">
        <f>[1]ChiTietDuToan!J37</f>
        <v>4.95</v>
      </c>
      <c r="H10" s="301">
        <f t="shared" si="1"/>
        <v>1.3499999999999996</v>
      </c>
      <c r="I10" s="162">
        <v>180144</v>
      </c>
      <c r="J10" s="163">
        <f t="shared" si="2"/>
        <v>243194</v>
      </c>
      <c r="K10" s="300"/>
      <c r="L10" s="158"/>
      <c r="M10">
        <v>1</v>
      </c>
      <c r="N10" s="159"/>
    </row>
    <row r="11" spans="1:14" s="235" customFormat="1" ht="18.600000000000001" customHeight="1">
      <c r="A11" s="152"/>
      <c r="B11" s="152" t="str">
        <f>KLGiam!B11</f>
        <v>TDDD12</v>
      </c>
      <c r="C11" s="204">
        <v>3</v>
      </c>
      <c r="D11" s="166" t="str">
        <f>[1]ChiTietDuToan!G51</f>
        <v>Tiếp địa trụ recloser và TBA 1 pha</v>
      </c>
      <c r="E11" s="167" t="str">
        <f>[1]ChiTietDuToan!H51</f>
        <v>Bộ</v>
      </c>
      <c r="F11" s="167">
        <f>[1]ChiTietDuToan!I51</f>
        <v>10</v>
      </c>
      <c r="G11" s="167">
        <f>[1]ChiTietDuToan!J51</f>
        <v>9</v>
      </c>
      <c r="H11" s="249">
        <f t="shared" si="1"/>
        <v>1</v>
      </c>
      <c r="I11" s="162">
        <f t="shared" si="0"/>
        <v>0</v>
      </c>
      <c r="J11" s="163">
        <f t="shared" si="2"/>
        <v>0</v>
      </c>
      <c r="K11" s="300"/>
      <c r="L11" s="158"/>
      <c r="M11">
        <v>1</v>
      </c>
      <c r="N11" s="159"/>
    </row>
    <row r="12" spans="1:14" s="235" customFormat="1" ht="18.600000000000001" customHeight="1">
      <c r="A12" s="152"/>
      <c r="B12" s="152" t="str">
        <f>KLGiam!B12</f>
        <v>m25</v>
      </c>
      <c r="C12" s="204"/>
      <c r="D12" s="263" t="str">
        <f>[1]ChiTietDuToan!G52</f>
        <v>Cáp đồng trần M25mm2 : 10m</v>
      </c>
      <c r="E12" s="170" t="str">
        <f>[1]ChiTietDuToan!H52</f>
        <v>kg</v>
      </c>
      <c r="F12" s="170">
        <f>[1]ChiTietDuToan!I52</f>
        <v>22.4</v>
      </c>
      <c r="G12" s="170">
        <f>[1]ChiTietDuToan!J52</f>
        <v>20.2</v>
      </c>
      <c r="H12" s="156">
        <f t="shared" si="1"/>
        <v>2.1999999999999993</v>
      </c>
      <c r="I12" s="162">
        <f>I10</f>
        <v>180144</v>
      </c>
      <c r="J12" s="163">
        <f t="shared" si="2"/>
        <v>396317</v>
      </c>
      <c r="K12" s="300"/>
      <c r="L12" s="158"/>
      <c r="M12">
        <v>1</v>
      </c>
      <c r="N12" s="159"/>
    </row>
    <row r="13" spans="1:14" s="235" customFormat="1" ht="18.600000000000001" customHeight="1">
      <c r="A13" s="152"/>
      <c r="B13" s="152" t="str">
        <f>KLGiam!B13</f>
        <v>BTLT 12 F540</v>
      </c>
      <c r="C13" s="204">
        <v>4</v>
      </c>
      <c r="D13" s="166" t="str">
        <f>[1]ChiTietDuToan!G56</f>
        <v>Trụ bê tông ly tâm 12m</v>
      </c>
      <c r="E13" s="167" t="str">
        <f>[1]ChiTietDuToan!H56</f>
        <v>Trụ</v>
      </c>
      <c r="F13" s="167">
        <f>[1]ChiTietDuToan!I56</f>
        <v>96</v>
      </c>
      <c r="G13" s="167">
        <f>[1]ChiTietDuToan!J56</f>
        <v>95</v>
      </c>
      <c r="H13" s="249">
        <f t="shared" si="1"/>
        <v>1</v>
      </c>
      <c r="I13" s="162">
        <f t="shared" si="0"/>
        <v>0</v>
      </c>
      <c r="J13" s="163">
        <f t="shared" si="2"/>
        <v>0</v>
      </c>
      <c r="K13" s="300"/>
      <c r="L13" s="158"/>
      <c r="M13">
        <v>1</v>
      </c>
      <c r="N13" s="159"/>
    </row>
    <row r="14" spans="1:14" s="235" customFormat="1" ht="18.600000000000001" customHeight="1">
      <c r="A14" s="152"/>
      <c r="B14" s="152" t="str">
        <f>KLGiam!B14</f>
        <v>T12540</v>
      </c>
      <c r="C14" s="204"/>
      <c r="D14" s="263" t="str">
        <f>[1]ChiTietDuToan!G57</f>
        <v>Trụ BTLT 12m F540 dự ứng lực (k=2)</v>
      </c>
      <c r="E14" s="170" t="str">
        <f>[1]ChiTietDuToan!H57</f>
        <v>trụ</v>
      </c>
      <c r="F14" s="170">
        <f>[1]ChiTietDuToan!I57</f>
        <v>96</v>
      </c>
      <c r="G14" s="170">
        <f>[1]ChiTietDuToan!J57</f>
        <v>95</v>
      </c>
      <c r="H14" s="249">
        <f t="shared" si="1"/>
        <v>1</v>
      </c>
      <c r="I14" s="162">
        <v>590000</v>
      </c>
      <c r="J14" s="163">
        <f t="shared" si="2"/>
        <v>590000</v>
      </c>
      <c r="K14" s="300"/>
      <c r="L14" s="158"/>
      <c r="M14">
        <v>1</v>
      </c>
      <c r="N14" s="159"/>
    </row>
    <row r="15" spans="1:14" s="235" customFormat="1" ht="18.600000000000001" customHeight="1">
      <c r="A15" s="152"/>
      <c r="B15" s="152" t="str">
        <f>KLGiam!B15</f>
        <v>CL12-B</v>
      </c>
      <c r="C15" s="204">
        <v>5</v>
      </c>
      <c r="D15" s="166" t="str">
        <f>[1]ChiTietDuToan!G100</f>
        <v>Bộ chằng lệch đơn cho trụ 12m: CL12-B</v>
      </c>
      <c r="E15" s="167" t="str">
        <f>[1]ChiTietDuToan!H100</f>
        <v>Bộ</v>
      </c>
      <c r="F15" s="167">
        <f>[1]ChiTietDuToan!I100</f>
        <v>3</v>
      </c>
      <c r="G15" s="167">
        <f>[1]ChiTietDuToan!J100</f>
        <v>2</v>
      </c>
      <c r="H15" s="249">
        <f t="shared" si="1"/>
        <v>1</v>
      </c>
      <c r="I15" s="162">
        <f t="shared" si="0"/>
        <v>0</v>
      </c>
      <c r="J15" s="163">
        <f t="shared" si="2"/>
        <v>0</v>
      </c>
      <c r="K15" s="300"/>
      <c r="L15" s="158"/>
      <c r="M15">
        <v>1</v>
      </c>
      <c r="N15" s="159"/>
    </row>
    <row r="16" spans="1:14" s="235" customFormat="1" ht="18.600000000000001" customHeight="1">
      <c r="A16" s="152"/>
      <c r="B16" s="152" t="str">
        <f>KLGiam!B16</f>
        <v>SN</v>
      </c>
      <c r="C16" s="204"/>
      <c r="D16" s="263" t="str">
        <f>[1]ChiTietDuToan!G102</f>
        <v>Sứ chằng lớn</v>
      </c>
      <c r="E16" s="170" t="str">
        <f>[1]ChiTietDuToan!H102</f>
        <v>cái</v>
      </c>
      <c r="F16" s="170">
        <f>[1]ChiTietDuToan!I102</f>
        <v>3</v>
      </c>
      <c r="G16" s="170">
        <f>[1]ChiTietDuToan!J102</f>
        <v>2</v>
      </c>
      <c r="H16" s="249">
        <f t="shared" si="1"/>
        <v>1</v>
      </c>
      <c r="I16" s="162">
        <v>74000</v>
      </c>
      <c r="J16" s="163">
        <f t="shared" si="2"/>
        <v>74000</v>
      </c>
      <c r="K16" s="300"/>
      <c r="L16" s="158"/>
      <c r="M16">
        <v>1</v>
      </c>
      <c r="N16" s="159"/>
    </row>
    <row r="17" spans="1:14" s="235" customFormat="1" ht="18.600000000000001" customHeight="1">
      <c r="A17" s="152"/>
      <c r="B17" s="152" t="str">
        <f>KLGiam!B17</f>
        <v>C5/8</v>
      </c>
      <c r="C17" s="204"/>
      <c r="D17" s="263" t="str">
        <f>[1]ChiTietDuToan!G104</f>
        <v>Cáp thép 5/8"</v>
      </c>
      <c r="E17" s="170" t="str">
        <f>[1]ChiTietDuToan!H104</f>
        <v>mét</v>
      </c>
      <c r="F17" s="170">
        <f>[1]ChiTietDuToan!I104</f>
        <v>42</v>
      </c>
      <c r="G17" s="170">
        <f>[1]ChiTietDuToan!J104</f>
        <v>28</v>
      </c>
      <c r="H17" s="249">
        <f t="shared" si="1"/>
        <v>14</v>
      </c>
      <c r="I17" s="162">
        <v>14386</v>
      </c>
      <c r="J17" s="163">
        <f t="shared" si="2"/>
        <v>201404</v>
      </c>
      <c r="K17" s="300"/>
      <c r="L17" s="158"/>
      <c r="M17">
        <v>1</v>
      </c>
      <c r="N17" s="159"/>
    </row>
    <row r="18" spans="1:14" s="235" customFormat="1" ht="18.600000000000001" customHeight="1">
      <c r="A18" s="152"/>
      <c r="B18" s="152" t="str">
        <f>KLGiam!B18</f>
        <v>CXX14-B</v>
      </c>
      <c r="C18" s="204">
        <v>6</v>
      </c>
      <c r="D18" s="166" t="str">
        <f>[1]ChiTietDuToan!G118</f>
        <v>Bộ chằng xuống kép cho trụ 14m: CXX14-B</v>
      </c>
      <c r="E18" s="167" t="str">
        <f>[1]ChiTietDuToan!H118</f>
        <v>Bộ</v>
      </c>
      <c r="F18" s="167">
        <f>[1]ChiTietDuToan!I118</f>
        <v>2</v>
      </c>
      <c r="G18" s="167">
        <f>[1]ChiTietDuToan!J118</f>
        <v>1</v>
      </c>
      <c r="H18" s="249">
        <f t="shared" si="1"/>
        <v>1</v>
      </c>
      <c r="I18" s="162">
        <f t="shared" si="0"/>
        <v>0</v>
      </c>
      <c r="J18" s="163">
        <f t="shared" si="2"/>
        <v>0</v>
      </c>
      <c r="K18" s="300"/>
      <c r="L18" s="158"/>
      <c r="M18">
        <v>1</v>
      </c>
      <c r="N18" s="159"/>
    </row>
    <row r="19" spans="1:14" s="235" customFormat="1" ht="18.600000000000001" customHeight="1">
      <c r="A19" s="152"/>
      <c r="B19" s="152" t="str">
        <f>KLGiam!B19</f>
        <v>SN</v>
      </c>
      <c r="C19" s="204"/>
      <c r="D19" s="263" t="str">
        <f>[1]ChiTietDuToan!G120</f>
        <v>Sứ chằng lớn</v>
      </c>
      <c r="E19" s="170" t="str">
        <f>[1]ChiTietDuToan!H120</f>
        <v>cái</v>
      </c>
      <c r="F19" s="170">
        <f>[1]ChiTietDuToan!I120</f>
        <v>4</v>
      </c>
      <c r="G19" s="170">
        <f>[1]ChiTietDuToan!J120</f>
        <v>2</v>
      </c>
      <c r="H19" s="249">
        <f t="shared" si="1"/>
        <v>2</v>
      </c>
      <c r="I19" s="162">
        <v>74000</v>
      </c>
      <c r="J19" s="163">
        <f t="shared" si="2"/>
        <v>148000</v>
      </c>
      <c r="K19" s="300"/>
      <c r="L19" s="158"/>
      <c r="M19">
        <v>1</v>
      </c>
      <c r="N19" s="159"/>
    </row>
    <row r="20" spans="1:14" s="235" customFormat="1" ht="18.600000000000001" customHeight="1">
      <c r="A20" s="152"/>
      <c r="B20" s="152" t="str">
        <f>KLGiam!B20</f>
        <v>C5/8</v>
      </c>
      <c r="C20" s="204"/>
      <c r="D20" s="263" t="str">
        <f>[1]ChiTietDuToan!G122</f>
        <v>Cáp thép 5/8"</v>
      </c>
      <c r="E20" s="170" t="str">
        <f>[1]ChiTietDuToan!H122</f>
        <v>mét</v>
      </c>
      <c r="F20" s="170">
        <f>[1]ChiTietDuToan!I122</f>
        <v>60</v>
      </c>
      <c r="G20" s="170">
        <f>[1]ChiTietDuToan!J122</f>
        <v>30</v>
      </c>
      <c r="H20" s="249">
        <f t="shared" si="1"/>
        <v>30</v>
      </c>
      <c r="I20" s="162">
        <v>14386</v>
      </c>
      <c r="J20" s="163">
        <f t="shared" si="2"/>
        <v>431580</v>
      </c>
      <c r="K20" s="300"/>
      <c r="L20" s="158"/>
      <c r="M20">
        <v>1</v>
      </c>
      <c r="N20" s="159"/>
    </row>
    <row r="21" spans="1:14" s="235" customFormat="1" ht="18.600000000000001" customHeight="1">
      <c r="A21" s="152"/>
      <c r="B21" s="152" t="str">
        <f>KLGiam!B21</f>
        <v>ACX50</v>
      </c>
      <c r="C21" s="204"/>
      <c r="D21" s="302" t="str">
        <f>[1]ChiTietDuToan!G144</f>
        <v>Cáp nhôm lõi thép bọc 24KV AC/XLPE50 mm2</v>
      </c>
      <c r="E21" s="303" t="str">
        <f>[1]ChiTietDuToan!H144</f>
        <v>mét</v>
      </c>
      <c r="F21" s="170">
        <f>[1]ChiTietDuToan!I144</f>
        <v>162</v>
      </c>
      <c r="G21" s="173">
        <f>[1]ChiTietDuToan!J144</f>
        <v>116</v>
      </c>
      <c r="H21" s="249">
        <f t="shared" si="1"/>
        <v>46</v>
      </c>
      <c r="I21" s="162">
        <v>35808</v>
      </c>
      <c r="J21" s="163">
        <f t="shared" si="2"/>
        <v>1647168</v>
      </c>
      <c r="K21" s="300"/>
      <c r="L21" s="158"/>
      <c r="M21">
        <v>1</v>
      </c>
      <c r="N21" s="159"/>
    </row>
    <row r="22" spans="1:14" s="235" customFormat="1" ht="18.600000000000001" customHeight="1">
      <c r="A22" s="152"/>
      <c r="B22" s="152" t="str">
        <f>KLGiam!B22</f>
        <v>Đth-U</v>
      </c>
      <c r="C22" s="204">
        <v>7</v>
      </c>
      <c r="D22" s="304" t="str">
        <f>[1]ChiTietDuToan!G147</f>
        <v>Bộ Uclevis đỡ dây trung hòa: Đth-U</v>
      </c>
      <c r="E22" s="305" t="str">
        <f>[1]ChiTietDuToan!H147</f>
        <v>bộ</v>
      </c>
      <c r="F22" s="306">
        <f>[1]ChiTietDuToan!I147</f>
        <v>163</v>
      </c>
      <c r="G22" s="307">
        <f>[1]ChiTietDuToan!J147</f>
        <v>160</v>
      </c>
      <c r="H22" s="308">
        <f t="shared" si="1"/>
        <v>3</v>
      </c>
      <c r="I22" s="162">
        <f t="shared" si="0"/>
        <v>0</v>
      </c>
      <c r="J22" s="163">
        <f t="shared" si="2"/>
        <v>0</v>
      </c>
      <c r="K22" s="300"/>
      <c r="L22" s="158"/>
      <c r="M22">
        <v>1</v>
      </c>
      <c r="N22" s="159"/>
    </row>
    <row r="23" spans="1:14" s="235" customFormat="1" ht="18.600000000000001" customHeight="1">
      <c r="A23" s="152"/>
      <c r="B23" s="152" t="str">
        <f>KLGiam!B23</f>
        <v>soc</v>
      </c>
      <c r="C23" s="204"/>
      <c r="D23" s="302" t="str">
        <f>[1]ChiTietDuToan!G149</f>
        <v xml:space="preserve">Sứ ống chỉ </v>
      </c>
      <c r="E23" s="303" t="str">
        <f>[1]ChiTietDuToan!H149</f>
        <v>cái</v>
      </c>
      <c r="F23" s="170">
        <f>[1]ChiTietDuToan!I149</f>
        <v>163</v>
      </c>
      <c r="G23" s="173">
        <f>[1]ChiTietDuToan!J149</f>
        <v>160</v>
      </c>
      <c r="H23" s="249">
        <f t="shared" si="1"/>
        <v>3</v>
      </c>
      <c r="I23" s="162">
        <v>17000</v>
      </c>
      <c r="J23" s="163">
        <f t="shared" si="2"/>
        <v>51000</v>
      </c>
      <c r="K23" s="300"/>
      <c r="L23" s="158"/>
      <c r="M23">
        <v>1</v>
      </c>
      <c r="N23" s="159"/>
    </row>
    <row r="24" spans="1:14" s="235" customFormat="1" ht="18.600000000000001" customHeight="1">
      <c r="A24" s="152"/>
      <c r="B24" s="152" t="str">
        <f>KLGiam!B24</f>
        <v>SĐU</v>
      </c>
      <c r="C24" s="204">
        <v>8</v>
      </c>
      <c r="D24" s="309" t="str">
        <f>[1]ChiTietDuToan!G154</f>
        <v>Bộ cách điện đứng+ty sứ : SĐU</v>
      </c>
      <c r="E24" s="310" t="str">
        <f>[1]ChiTietDuToan!H154</f>
        <v>bộ</v>
      </c>
      <c r="F24" s="310">
        <f>[1]ChiTietDuToan!I154</f>
        <v>591</v>
      </c>
      <c r="G24" s="311">
        <f>[1]ChiTietDuToan!J154</f>
        <v>583</v>
      </c>
      <c r="H24" s="249">
        <f t="shared" si="1"/>
        <v>8</v>
      </c>
      <c r="I24" s="162">
        <f t="shared" si="0"/>
        <v>0</v>
      </c>
      <c r="J24" s="163">
        <f t="shared" si="2"/>
        <v>0</v>
      </c>
      <c r="K24" s="300"/>
      <c r="L24" s="158"/>
      <c r="M24">
        <v>1</v>
      </c>
      <c r="N24" s="159"/>
    </row>
    <row r="25" spans="1:14" s="235" customFormat="1" ht="18.600000000000001" customHeight="1">
      <c r="A25" s="152"/>
      <c r="B25" s="152" t="str">
        <f>KLGiam!B25</f>
        <v>SD</v>
      </c>
      <c r="C25" s="204"/>
      <c r="D25" s="263" t="str">
        <f>[1]ChiTietDuToan!G155</f>
        <v>Sứ đứng 24KV ĐR 540mm (bọc chì)</v>
      </c>
      <c r="E25" s="170" t="str">
        <f>[1]ChiTietDuToan!H155</f>
        <v>cái</v>
      </c>
      <c r="F25" s="170">
        <f>[1]ChiTietDuToan!I155</f>
        <v>591</v>
      </c>
      <c r="G25" s="170">
        <f>[1]ChiTietDuToan!J155</f>
        <v>583</v>
      </c>
      <c r="H25" s="249">
        <f t="shared" si="1"/>
        <v>8</v>
      </c>
      <c r="I25" s="162">
        <v>205000</v>
      </c>
      <c r="J25" s="163">
        <f t="shared" si="2"/>
        <v>1640000</v>
      </c>
      <c r="K25" s="300"/>
      <c r="L25" s="158"/>
      <c r="M25">
        <v>1</v>
      </c>
      <c r="N25" s="159"/>
    </row>
    <row r="26" spans="1:14" s="235" customFormat="1" ht="18.600000000000001" customHeight="1">
      <c r="A26" s="152"/>
      <c r="B26" s="152" t="str">
        <f>KLGiam!B26</f>
        <v>CSD</v>
      </c>
      <c r="C26" s="204"/>
      <c r="D26" s="263" t="str">
        <f>[1]ChiTietDuToan!G156</f>
        <v>Chân sứ đứng D20 bọc chì</v>
      </c>
      <c r="E26" s="170" t="str">
        <f>[1]ChiTietDuToan!H156</f>
        <v>cái</v>
      </c>
      <c r="F26" s="170">
        <f>[1]ChiTietDuToan!I156</f>
        <v>591</v>
      </c>
      <c r="G26" s="170">
        <f>[1]ChiTietDuToan!J156</f>
        <v>583</v>
      </c>
      <c r="H26" s="249">
        <f t="shared" si="1"/>
        <v>8</v>
      </c>
      <c r="I26" s="162">
        <v>65000</v>
      </c>
      <c r="J26" s="163">
        <f t="shared" si="2"/>
        <v>520000</v>
      </c>
      <c r="K26" s="300"/>
      <c r="L26" s="158"/>
      <c r="M26">
        <v>1</v>
      </c>
      <c r="N26" s="159"/>
    </row>
    <row r="27" spans="1:14" s="235" customFormat="1" ht="18.600000000000001" customHeight="1">
      <c r="A27" s="152"/>
      <c r="B27" s="152" t="str">
        <f>KLGiam!B27</f>
        <v>CĐTply-X</v>
      </c>
      <c r="C27" s="204">
        <v>9</v>
      </c>
      <c r="D27" s="309" t="str">
        <f>[1]ChiTietDuToan!G157</f>
        <v>Chuỗi sứ treo Polymer 25kV lắp vào xà : CĐT ply-X</v>
      </c>
      <c r="E27" s="310" t="str">
        <f>[1]ChiTietDuToan!H157</f>
        <v>chuỗi</v>
      </c>
      <c r="F27" s="310">
        <f>[1]ChiTietDuToan!I157</f>
        <v>93</v>
      </c>
      <c r="G27" s="311">
        <f>[1]ChiTietDuToan!J157</f>
        <v>87</v>
      </c>
      <c r="H27" s="249">
        <f t="shared" si="1"/>
        <v>6</v>
      </c>
      <c r="I27" s="162">
        <f t="shared" si="0"/>
        <v>0</v>
      </c>
      <c r="J27" t="s">
        <v>151</v>
      </c>
      <c r="K27" s="300"/>
      <c r="L27" s="158"/>
      <c r="M27">
        <v>1</v>
      </c>
      <c r="N27" s="159"/>
    </row>
    <row r="28" spans="1:14" s="235" customFormat="1" ht="18.600000000000001" customHeight="1">
      <c r="A28" s="152"/>
      <c r="B28" s="152" t="str">
        <f>KLGiam!B28</f>
        <v>Stply</v>
      </c>
      <c r="C28" s="204"/>
      <c r="D28" s="263" t="str">
        <f>[1]ChiTietDuToan!G158</f>
        <v xml:space="preserve">Sứ treo polymer 24kV - 70N </v>
      </c>
      <c r="E28" s="170" t="str">
        <f>[1]ChiTietDuToan!H158</f>
        <v>cái</v>
      </c>
      <c r="F28" s="170">
        <f>[1]ChiTietDuToan!I158</f>
        <v>93</v>
      </c>
      <c r="G28" s="170">
        <f>[1]ChiTietDuToan!J158</f>
        <v>87</v>
      </c>
      <c r="H28" s="249">
        <f t="shared" si="1"/>
        <v>6</v>
      </c>
      <c r="I28" s="162">
        <f t="shared" si="0"/>
        <v>235000</v>
      </c>
      <c r="J28">
        <v>1410000</v>
      </c>
      <c r="K28" s="300"/>
      <c r="L28" s="158"/>
      <c r="M28">
        <v>1</v>
      </c>
      <c r="N28" s="159"/>
    </row>
    <row r="29" spans="1:14" s="235" customFormat="1" ht="18.600000000000001" hidden="1" customHeight="1">
      <c r="A29" s="152"/>
      <c r="B29" s="152">
        <f>KLGiam!B29</f>
        <v>0</v>
      </c>
      <c r="C29" s="204"/>
      <c r="D29" s="153"/>
      <c r="E29" s="154"/>
      <c r="F29" s="154"/>
      <c r="G29" s="249"/>
      <c r="H29" s="249">
        <f t="shared" si="1"/>
        <v>0</v>
      </c>
      <c r="I29" s="162">
        <f t="shared" si="0"/>
        <v>0</v>
      </c>
      <c r="J29" t="s">
        <v>151</v>
      </c>
      <c r="K29" s="300"/>
      <c r="L29" s="158"/>
      <c r="M29">
        <v>0</v>
      </c>
      <c r="N29" s="159"/>
    </row>
    <row r="30" spans="1:14" s="137" customFormat="1" ht="18.600000000000001" hidden="1" customHeight="1">
      <c r="A30" s="152"/>
      <c r="B30" s="152">
        <f>KLGiam!B30</f>
        <v>0</v>
      </c>
      <c r="C30" s="204"/>
      <c r="D30" s="153"/>
      <c r="E30" s="154"/>
      <c r="F30" s="154"/>
      <c r="G30" s="249"/>
      <c r="H30" s="249">
        <f t="shared" si="1"/>
        <v>0</v>
      </c>
      <c r="I30" s="162">
        <f t="shared" si="0"/>
        <v>0</v>
      </c>
      <c r="J30" s="149"/>
      <c r="K30" s="150"/>
      <c r="L30" s="143"/>
      <c r="M30">
        <v>0</v>
      </c>
      <c r="N30" s="151"/>
    </row>
    <row r="31" spans="1:14" s="251" customFormat="1" ht="18.600000000000001" customHeight="1">
      <c r="B31" s="152">
        <f>KLGiam!B31</f>
        <v>0</v>
      </c>
      <c r="C31" s="147" t="s">
        <v>97</v>
      </c>
      <c r="D31" s="148" t="s">
        <v>98</v>
      </c>
      <c r="E31" s="145"/>
      <c r="F31" s="145"/>
      <c r="G31" s="145"/>
      <c r="H31" s="146"/>
      <c r="I31" s="252">
        <f t="shared" si="0"/>
        <v>0</v>
      </c>
      <c r="J31" s="149">
        <f>SUM(J32:J130)</f>
        <v>222924173</v>
      </c>
      <c r="K31" s="312"/>
      <c r="L31" s="254" t="str">
        <f>[1]ChiTietDuToan!P7</f>
        <v>x</v>
      </c>
      <c r="M31" s="158">
        <v>1</v>
      </c>
      <c r="N31" s="159"/>
    </row>
    <row r="32" spans="1:14" s="152" customFormat="1" ht="18.600000000000001" customHeight="1">
      <c r="B32" s="152" t="str">
        <f>KLGiam!B32</f>
        <v>M12a</v>
      </c>
      <c r="C32" s="145">
        <v>1</v>
      </c>
      <c r="D32" s="166" t="str">
        <f>[1]ChiTietDuToan!G10</f>
        <v>Móng trụ bê tông 12m có đà cản M12a</v>
      </c>
      <c r="E32" s="167" t="str">
        <f>[1]ChiTietDuToan!H10</f>
        <v>Móng</v>
      </c>
      <c r="F32" s="167">
        <f>[1]ChiTietDuToan!I10</f>
        <v>40</v>
      </c>
      <c r="G32" s="167">
        <f>[1]ChiTietDuToan!J10</f>
        <v>39</v>
      </c>
      <c r="H32" s="299">
        <f t="shared" si="1"/>
        <v>1</v>
      </c>
      <c r="I32" s="203">
        <f t="shared" si="0"/>
        <v>0</v>
      </c>
      <c r="J32" s="163" t="str">
        <f t="shared" ref="J32" si="3">IF(I32&gt;0,H32*I32,"")</f>
        <v/>
      </c>
      <c r="K32" s="170"/>
      <c r="L32" s="158" t="str">
        <f>[1]ChiTietDuToan!P8</f>
        <v>B</v>
      </c>
      <c r="M32">
        <v>1</v>
      </c>
      <c r="N32" s="159"/>
    </row>
    <row r="33" spans="2:14" s="152" customFormat="1" ht="18.600000000000001" customHeight="1">
      <c r="B33" s="152" t="str">
        <f>KLGiam!B33</f>
        <v>b22650</v>
      </c>
      <c r="C33" s="160"/>
      <c r="D33" s="263" t="str">
        <f>[1]ChiTietDuToan!G12</f>
        <v>Boulon 22x650+ 2 long đền vuông D24-50x50x3/Zn</v>
      </c>
      <c r="E33" s="170" t="str">
        <f>[1]ChiTietDuToan!H12</f>
        <v>bộ</v>
      </c>
      <c r="F33" s="170">
        <f>[1]ChiTietDuToan!I12</f>
        <v>40</v>
      </c>
      <c r="G33" s="170">
        <f>[1]ChiTietDuToan!J12</f>
        <v>39</v>
      </c>
      <c r="H33" s="249">
        <f t="shared" si="1"/>
        <v>1</v>
      </c>
      <c r="I33" s="203">
        <f>ROUND(N33/1.1,2)</f>
        <v>107090.91</v>
      </c>
      <c r="J33" s="163">
        <f>ROUND(H33*I33,0)</f>
        <v>107091</v>
      </c>
      <c r="K33" s="170"/>
      <c r="L33" s="158" t="str">
        <f>[1]ChiTietDuToan!P9</f>
        <v>B</v>
      </c>
      <c r="M33">
        <v>1</v>
      </c>
      <c r="N33" s="162">
        <f t="shared" ref="N33:N64" si="4">VLOOKUP(B33,HopDong,16,0)</f>
        <v>117800</v>
      </c>
    </row>
    <row r="34" spans="2:14" s="152" customFormat="1" ht="18.600000000000001" customHeight="1">
      <c r="B34" s="152" t="str">
        <f>KLGiam!B34</f>
        <v>MDD3DC</v>
      </c>
      <c r="C34" s="160"/>
      <c r="D34" s="263" t="str">
        <f>[1]ChiTietDuToan!G13</f>
        <v>Đo đất móng cột, trụ, hố kiểm tra rộng &gt;3m, su ≤2m, đất cấp 3 bằng thủ công (p dụng cho móng đ cản)</v>
      </c>
      <c r="E34" s="170" t="str">
        <f>[1]ChiTietDuToan!H13</f>
        <v>bộ</v>
      </c>
      <c r="F34" s="170">
        <f>[1]ChiTietDuToan!I13</f>
        <v>40</v>
      </c>
      <c r="G34" s="170">
        <f>[1]ChiTietDuToan!J13</f>
        <v>39</v>
      </c>
      <c r="H34" s="249">
        <f t="shared" si="1"/>
        <v>1</v>
      </c>
      <c r="I34" s="203">
        <f t="shared" ref="I34:I97" si="5">ROUND(N34/1.1,2)</f>
        <v>281727.27</v>
      </c>
      <c r="J34" s="163">
        <f t="shared" ref="J34:J97" si="6">ROUND(H34*I34,0)</f>
        <v>281727</v>
      </c>
      <c r="K34" s="170"/>
      <c r="L34" s="158" t="str">
        <f>[1]ChiTietDuToan!$P$56</f>
        <v>x</v>
      </c>
      <c r="M34">
        <v>1</v>
      </c>
      <c r="N34" s="162">
        <f t="shared" si="4"/>
        <v>309900</v>
      </c>
    </row>
    <row r="35" spans="2:14" s="152" customFormat="1" ht="18.600000000000001" customHeight="1">
      <c r="B35" s="152" t="str">
        <f>KLGiam!B35</f>
        <v>MDAP3</v>
      </c>
      <c r="C35" s="160"/>
      <c r="D35" s="263" t="str">
        <f>[1]ChiTietDuToan!G14</f>
        <v>Đắp đất hố móng cột , độ chặt k=0,9</v>
      </c>
      <c r="E35" s="170" t="str">
        <f>[1]ChiTietDuToan!H14</f>
        <v>bộ</v>
      </c>
      <c r="F35" s="170">
        <f>[1]ChiTietDuToan!I14</f>
        <v>40</v>
      </c>
      <c r="G35" s="170">
        <f>[1]ChiTietDuToan!J14</f>
        <v>39</v>
      </c>
      <c r="H35" s="249">
        <f t="shared" si="1"/>
        <v>1</v>
      </c>
      <c r="I35" s="203">
        <f t="shared" si="5"/>
        <v>38272.730000000003</v>
      </c>
      <c r="J35" s="163">
        <f t="shared" si="6"/>
        <v>38273</v>
      </c>
      <c r="K35" s="170"/>
      <c r="L35" s="158" t="str">
        <f>[1]ChiTietDuToan!$P$58</f>
        <v>B</v>
      </c>
      <c r="M35">
        <v>1</v>
      </c>
      <c r="N35" s="162">
        <f t="shared" si="4"/>
        <v>42100</v>
      </c>
    </row>
    <row r="36" spans="2:14" s="152" customFormat="1" ht="18.600000000000001" customHeight="1">
      <c r="B36" s="152" t="str">
        <f>KLGiam!B36</f>
        <v>TDTT12HH</v>
      </c>
      <c r="C36" s="262">
        <v>2</v>
      </c>
      <c r="D36" s="166" t="str">
        <f>[1]ChiTietDuToan!G36</f>
        <v>Tiếp địa lặp lại (trụ 12m) hiện hữu</v>
      </c>
      <c r="E36" s="167" t="str">
        <f>[1]ChiTietDuToan!H36</f>
        <v>Bộ</v>
      </c>
      <c r="F36" s="167">
        <f>[1]ChiTietDuToan!I36</f>
        <v>14</v>
      </c>
      <c r="G36" s="167">
        <f>[1]ChiTietDuToan!J36</f>
        <v>11</v>
      </c>
      <c r="H36" s="264">
        <f t="shared" si="1"/>
        <v>3</v>
      </c>
      <c r="I36" s="203">
        <f t="shared" si="5"/>
        <v>0</v>
      </c>
      <c r="J36" s="163">
        <f t="shared" si="6"/>
        <v>0</v>
      </c>
      <c r="K36" s="170"/>
      <c r="L36" s="158" t="str">
        <f>[1]ChiTietDuToan!$P$58</f>
        <v>B</v>
      </c>
      <c r="M36">
        <v>1</v>
      </c>
      <c r="N36" s="162">
        <f t="shared" si="4"/>
        <v>0</v>
      </c>
    </row>
    <row r="37" spans="2:14" s="152" customFormat="1" ht="18.600000000000001" customHeight="1">
      <c r="B37" s="152" t="str">
        <f>KLGiam!B37</f>
        <v>KE399</v>
      </c>
      <c r="C37" s="262"/>
      <c r="D37" s="263" t="str">
        <f>[1]ChiTietDuToan!G38</f>
        <v>Kẹp ép WR 399</v>
      </c>
      <c r="E37" s="170" t="str">
        <f>[1]ChiTietDuToan!H38</f>
        <v>cái</v>
      </c>
      <c r="F37" s="170">
        <f>[1]ChiTietDuToan!I38</f>
        <v>28</v>
      </c>
      <c r="G37" s="170">
        <f>[1]ChiTietDuToan!J38</f>
        <v>22</v>
      </c>
      <c r="H37" s="264">
        <f t="shared" si="1"/>
        <v>6</v>
      </c>
      <c r="I37" s="203">
        <f t="shared" si="5"/>
        <v>15545.45</v>
      </c>
      <c r="J37" s="163">
        <f t="shared" si="6"/>
        <v>93273</v>
      </c>
      <c r="K37" s="170"/>
      <c r="L37" s="158" t="str">
        <f>[1]ChiTietDuToan!$P$58</f>
        <v>B</v>
      </c>
      <c r="M37">
        <v>1</v>
      </c>
      <c r="N37" s="162">
        <f t="shared" si="4"/>
        <v>17100</v>
      </c>
    </row>
    <row r="38" spans="2:14" s="152" customFormat="1" ht="18.600000000000001" customHeight="1">
      <c r="B38" s="152" t="str">
        <f>KLGiam!B38</f>
        <v>OXC</v>
      </c>
      <c r="C38" s="262"/>
      <c r="D38" s="263" t="str">
        <f>[1]ChiTietDuToan!G39</f>
        <v>Ốc xiết cáp</v>
      </c>
      <c r="E38" s="170" t="str">
        <f>[1]ChiTietDuToan!H39</f>
        <v>cái</v>
      </c>
      <c r="F38" s="170">
        <f>[1]ChiTietDuToan!I39</f>
        <v>28</v>
      </c>
      <c r="G38" s="170">
        <f>[1]ChiTietDuToan!J39</f>
        <v>22</v>
      </c>
      <c r="H38" s="264">
        <f t="shared" si="1"/>
        <v>6</v>
      </c>
      <c r="I38" s="203">
        <f t="shared" si="5"/>
        <v>18636.36</v>
      </c>
      <c r="J38" s="163">
        <f t="shared" si="6"/>
        <v>111818</v>
      </c>
      <c r="K38" s="170"/>
      <c r="L38" s="158" t="str">
        <f>[1]ChiTietDuToan!$P$58</f>
        <v>B</v>
      </c>
      <c r="M38">
        <v>1</v>
      </c>
      <c r="N38" s="162">
        <f t="shared" si="4"/>
        <v>20500</v>
      </c>
    </row>
    <row r="39" spans="2:14" s="152" customFormat="1" ht="18.600000000000001" customHeight="1">
      <c r="B39" s="152" t="str">
        <f>KLGiam!B39</f>
        <v>TDDD12</v>
      </c>
      <c r="C39" s="262">
        <v>3</v>
      </c>
      <c r="D39" s="166" t="str">
        <f>[1]ChiTietDuToan!G51</f>
        <v>Tiếp địa trụ recloser và TBA 1 pha</v>
      </c>
      <c r="E39" s="167" t="str">
        <f>[1]ChiTietDuToan!H51</f>
        <v>Bộ</v>
      </c>
      <c r="F39" s="167">
        <f>[1]ChiTietDuToan!I51</f>
        <v>10</v>
      </c>
      <c r="G39" s="167">
        <f>[1]ChiTietDuToan!J51</f>
        <v>9</v>
      </c>
      <c r="H39" s="264">
        <f t="shared" si="1"/>
        <v>1</v>
      </c>
      <c r="I39" s="203">
        <f t="shared" si="5"/>
        <v>0</v>
      </c>
      <c r="J39" s="163">
        <f t="shared" si="6"/>
        <v>0</v>
      </c>
      <c r="K39" s="170"/>
      <c r="L39" s="158" t="str">
        <f>[1]ChiTietDuToan!$P$58</f>
        <v>B</v>
      </c>
      <c r="M39">
        <v>1</v>
      </c>
      <c r="N39" s="162">
        <f t="shared" si="4"/>
        <v>0</v>
      </c>
    </row>
    <row r="40" spans="2:14" s="152" customFormat="1" ht="18.600000000000001" customHeight="1">
      <c r="B40" s="152" t="str">
        <f>KLGiam!B40</f>
        <v>KE399</v>
      </c>
      <c r="C40" s="262"/>
      <c r="D40" s="263" t="str">
        <f>[1]ChiTietDuToan!G53</f>
        <v>Kẹp ép WR 399</v>
      </c>
      <c r="E40" s="170" t="str">
        <f>[1]ChiTietDuToan!H53</f>
        <v>cái</v>
      </c>
      <c r="F40" s="170">
        <f>[1]ChiTietDuToan!I53</f>
        <v>40</v>
      </c>
      <c r="G40" s="170">
        <f>[1]ChiTietDuToan!J53</f>
        <v>36</v>
      </c>
      <c r="H40" s="264">
        <f t="shared" si="1"/>
        <v>4</v>
      </c>
      <c r="I40" s="203">
        <f t="shared" si="5"/>
        <v>15545.45</v>
      </c>
      <c r="J40" s="163">
        <f t="shared" si="6"/>
        <v>62182</v>
      </c>
      <c r="K40" s="170"/>
      <c r="L40" s="158" t="str">
        <f>[1]ChiTietDuToan!$P$58</f>
        <v>B</v>
      </c>
      <c r="M40">
        <v>1</v>
      </c>
      <c r="N40" s="162">
        <f t="shared" si="4"/>
        <v>17100</v>
      </c>
    </row>
    <row r="41" spans="2:14" s="152" customFormat="1" ht="18.600000000000001" customHeight="1">
      <c r="B41" s="152" t="str">
        <f>KLGiam!B41</f>
        <v>OXC</v>
      </c>
      <c r="C41" s="262"/>
      <c r="D41" s="263" t="str">
        <f>[1]ChiTietDuToan!G54</f>
        <v>Ốc xiết cáp</v>
      </c>
      <c r="E41" s="170" t="str">
        <f>[1]ChiTietDuToan!H54</f>
        <v>cái</v>
      </c>
      <c r="F41" s="170">
        <f>[1]ChiTietDuToan!I54</f>
        <v>40</v>
      </c>
      <c r="G41" s="170">
        <f>[1]ChiTietDuToan!J54</f>
        <v>36</v>
      </c>
      <c r="H41" s="264">
        <f t="shared" si="1"/>
        <v>4</v>
      </c>
      <c r="I41" s="203">
        <f t="shared" si="5"/>
        <v>18636.36</v>
      </c>
      <c r="J41" s="163">
        <f t="shared" si="6"/>
        <v>74545</v>
      </c>
      <c r="K41" s="170"/>
      <c r="L41" s="158" t="str">
        <f>[1]ChiTietDuToan!$P$58</f>
        <v>B</v>
      </c>
      <c r="M41">
        <v>1</v>
      </c>
      <c r="N41" s="162">
        <f t="shared" si="4"/>
        <v>20500</v>
      </c>
    </row>
    <row r="42" spans="2:14" s="152" customFormat="1" ht="18.600000000000001" customHeight="1">
      <c r="B42" s="152" t="str">
        <f>KLGiam!B42</f>
        <v>BTLT 12 F540</v>
      </c>
      <c r="C42" s="262">
        <v>4</v>
      </c>
      <c r="D42" s="166" t="str">
        <f>[1]ChiTietDuToan!G56</f>
        <v>Trụ bê tông ly tâm 12m</v>
      </c>
      <c r="E42" s="167" t="str">
        <f>[1]ChiTietDuToan!H56</f>
        <v>Trụ</v>
      </c>
      <c r="F42" s="167">
        <f>[1]ChiTietDuToan!I56</f>
        <v>96</v>
      </c>
      <c r="G42" s="167">
        <f>[1]ChiTietDuToan!J56</f>
        <v>95</v>
      </c>
      <c r="H42" s="264">
        <f t="shared" si="1"/>
        <v>1</v>
      </c>
      <c r="I42" s="203">
        <f t="shared" si="5"/>
        <v>0</v>
      </c>
      <c r="J42" s="163">
        <f t="shared" si="6"/>
        <v>0</v>
      </c>
      <c r="K42" s="170"/>
      <c r="L42" s="158" t="str">
        <f>[1]ChiTietDuToan!$P$58</f>
        <v>B</v>
      </c>
      <c r="M42">
        <v>1</v>
      </c>
      <c r="N42" s="162">
        <f t="shared" si="4"/>
        <v>0</v>
      </c>
    </row>
    <row r="43" spans="2:14" s="152" customFormat="1" ht="18.600000000000001" customHeight="1">
      <c r="B43" s="152" t="str">
        <f>KLGiam!B43</f>
        <v>C12m</v>
      </c>
      <c r="C43" s="262"/>
      <c r="D43" s="263" t="str">
        <f>[1]ChiTietDuToan!G58</f>
        <v>Dựng trụ BTLT &lt;=12m thủ công + cơ giới</v>
      </c>
      <c r="E43" s="170" t="str">
        <f>[1]ChiTietDuToan!H58</f>
        <v>trụ</v>
      </c>
      <c r="F43" s="170">
        <f>[1]ChiTietDuToan!I58</f>
        <v>96</v>
      </c>
      <c r="G43" s="170">
        <f>[1]ChiTietDuToan!J58</f>
        <v>95</v>
      </c>
      <c r="H43" s="264">
        <f t="shared" si="1"/>
        <v>1</v>
      </c>
      <c r="I43" s="203">
        <f t="shared" si="5"/>
        <v>1105909.0900000001</v>
      </c>
      <c r="J43" s="163">
        <f t="shared" si="6"/>
        <v>1105909</v>
      </c>
      <c r="K43" s="170"/>
      <c r="L43" s="158" t="str">
        <f>[1]ChiTietDuToan!$P$58</f>
        <v>B</v>
      </c>
      <c r="M43">
        <v>1</v>
      </c>
      <c r="N43" s="162">
        <f t="shared" si="4"/>
        <v>1216500</v>
      </c>
    </row>
    <row r="44" spans="2:14" s="152" customFormat="1" ht="18.600000000000001" customHeight="1">
      <c r="B44" s="152" t="str">
        <f>KLGiam!B44</f>
        <v>X-22K</v>
      </c>
      <c r="C44" s="262">
        <v>5</v>
      </c>
      <c r="D44" s="166" t="str">
        <f>[1]ChiTietDuToan!G63</f>
        <v>Bộ xà kép L75x75x8 dài 2.2m: X-22K - C810</v>
      </c>
      <c r="E44" s="167" t="str">
        <f>[1]ChiTietDuToan!H63</f>
        <v>Bộ</v>
      </c>
      <c r="F44" s="167">
        <f>[1]ChiTietDuToan!I63</f>
        <v>5</v>
      </c>
      <c r="G44" s="167">
        <f>[1]ChiTietDuToan!J63</f>
        <v>4</v>
      </c>
      <c r="H44" s="264">
        <f t="shared" si="1"/>
        <v>1</v>
      </c>
      <c r="I44" s="203">
        <f t="shared" si="5"/>
        <v>0</v>
      </c>
      <c r="J44" s="163">
        <f t="shared" si="6"/>
        <v>0</v>
      </c>
      <c r="K44" s="170"/>
      <c r="L44" s="158" t="str">
        <f>[1]ChiTietDuToan!$P$58</f>
        <v>B</v>
      </c>
      <c r="M44">
        <v>1</v>
      </c>
      <c r="N44" s="162">
        <f t="shared" si="4"/>
        <v>0</v>
      </c>
    </row>
    <row r="45" spans="2:14" s="152" customFormat="1" ht="18.600000000000001" customHeight="1">
      <c r="B45" s="152" t="str">
        <f>KLGiam!B45</f>
        <v>d22</v>
      </c>
      <c r="C45" s="262"/>
      <c r="D45" s="263" t="str">
        <f>[1]ChiTietDuToan!G64</f>
        <v>Đà Sắt góc L75 x75 x8 dài 2,2m (4 ốp)</v>
      </c>
      <c r="E45" s="170" t="str">
        <f>[1]ChiTietDuToan!H64</f>
        <v>thanh</v>
      </c>
      <c r="F45" s="170">
        <f>[1]ChiTietDuToan!I64</f>
        <v>4</v>
      </c>
      <c r="G45" s="170">
        <f>[1]ChiTietDuToan!J64</f>
        <v>2</v>
      </c>
      <c r="H45" s="264">
        <f t="shared" si="1"/>
        <v>2</v>
      </c>
      <c r="I45" s="203">
        <f t="shared" si="5"/>
        <v>1375454.55</v>
      </c>
      <c r="J45" s="163">
        <f t="shared" si="6"/>
        <v>2750909</v>
      </c>
      <c r="K45" s="170"/>
      <c r="L45" s="158" t="str">
        <f>[1]ChiTietDuToan!$P$58</f>
        <v>B</v>
      </c>
      <c r="M45">
        <v>1</v>
      </c>
      <c r="N45" s="162">
        <f t="shared" si="4"/>
        <v>1513000</v>
      </c>
    </row>
    <row r="46" spans="2:14" s="152" customFormat="1" ht="18.600000000000001" customHeight="1">
      <c r="B46" s="152" t="str">
        <f>KLGiam!B46</f>
        <v>t81</v>
      </c>
      <c r="C46" s="262"/>
      <c r="D46" s="263" t="str">
        <f>[1]ChiTietDuToan!G65</f>
        <v>Thanh chống đà sắt góc L50x50x5 dài 0,81m</v>
      </c>
      <c r="E46" s="170" t="str">
        <f>[1]ChiTietDuToan!H65</f>
        <v>thanh</v>
      </c>
      <c r="F46" s="170">
        <f>[1]ChiTietDuToan!I65</f>
        <v>8</v>
      </c>
      <c r="G46" s="170">
        <f>[1]ChiTietDuToan!J65</f>
        <v>4</v>
      </c>
      <c r="H46" s="264">
        <f t="shared" si="1"/>
        <v>4</v>
      </c>
      <c r="I46" s="203">
        <f t="shared" si="5"/>
        <v>375363.64</v>
      </c>
      <c r="J46" s="163">
        <f t="shared" si="6"/>
        <v>1501455</v>
      </c>
      <c r="K46" s="170"/>
      <c r="L46" s="158" t="str">
        <f>[1]ChiTietDuToan!$P$58</f>
        <v>B</v>
      </c>
      <c r="M46">
        <v>1</v>
      </c>
      <c r="N46" s="162">
        <f t="shared" si="4"/>
        <v>412900</v>
      </c>
    </row>
    <row r="47" spans="2:14" s="152" customFormat="1" ht="18.600000000000001" customHeight="1">
      <c r="B47" s="152" t="str">
        <f>KLGiam!B47</f>
        <v>B16300</v>
      </c>
      <c r="C47" s="262"/>
      <c r="D47" s="263" t="str">
        <f>[1]ChiTietDuToan!G68</f>
        <v>Boulon 16x300+ 2 long đền vuông D18-50x50x3/Zn</v>
      </c>
      <c r="E47" s="170" t="str">
        <f>[1]ChiTietDuToan!H68</f>
        <v>bộ</v>
      </c>
      <c r="F47" s="170">
        <f>[1]ChiTietDuToan!I68</f>
        <v>10</v>
      </c>
      <c r="G47" s="170">
        <f>[1]ChiTietDuToan!J68</f>
        <v>8</v>
      </c>
      <c r="H47" s="264">
        <f t="shared" si="1"/>
        <v>2</v>
      </c>
      <c r="I47" s="203">
        <f t="shared" si="5"/>
        <v>31818.18</v>
      </c>
      <c r="J47" s="163">
        <f t="shared" si="6"/>
        <v>63636</v>
      </c>
      <c r="K47" s="170"/>
      <c r="L47" s="158" t="str">
        <f>[1]ChiTietDuToan!$P$58</f>
        <v>B</v>
      </c>
      <c r="M47">
        <v>1</v>
      </c>
      <c r="N47" s="162">
        <f t="shared" si="4"/>
        <v>35000</v>
      </c>
    </row>
    <row r="48" spans="2:14" s="152" customFormat="1" ht="18.600000000000001" customHeight="1">
      <c r="B48" s="152" t="str">
        <f>KLGiam!B48</f>
        <v>B16300v</v>
      </c>
      <c r="C48" s="262"/>
      <c r="D48" s="263" t="str">
        <f>[1]ChiTietDuToan!G69</f>
        <v>Boulon 16x300VRS+ 4 long đền vuông D18-50x50x3/Zn</v>
      </c>
      <c r="E48" s="170" t="str">
        <f>[1]ChiTietDuToan!H69</f>
        <v>bộ</v>
      </c>
      <c r="F48" s="170">
        <f>[1]ChiTietDuToan!I69</f>
        <v>20</v>
      </c>
      <c r="G48" s="170">
        <f>[1]ChiTietDuToan!J69</f>
        <v>16</v>
      </c>
      <c r="H48" s="264">
        <f t="shared" si="1"/>
        <v>4</v>
      </c>
      <c r="I48" s="203">
        <f t="shared" si="5"/>
        <v>43454.55</v>
      </c>
      <c r="J48" s="163">
        <f t="shared" si="6"/>
        <v>173818</v>
      </c>
      <c r="K48" s="170"/>
      <c r="L48" s="158" t="str">
        <f>[1]ChiTietDuToan!$P$58</f>
        <v>B</v>
      </c>
      <c r="M48">
        <v>1</v>
      </c>
      <c r="N48" s="162">
        <f t="shared" si="4"/>
        <v>47800</v>
      </c>
    </row>
    <row r="49" spans="2:14" s="152" customFormat="1" ht="18.600000000000001" customHeight="1">
      <c r="B49" s="152" t="str">
        <f>KLGiam!B49</f>
        <v>B1650</v>
      </c>
      <c r="C49" s="262"/>
      <c r="D49" s="263" t="str">
        <f>[1]ChiTietDuToan!G70</f>
        <v>Boulon 16x50+ 2 long đền vuông D18-50x50x3/Zn</v>
      </c>
      <c r="E49" s="170" t="str">
        <f>[1]ChiTietDuToan!H70</f>
        <v>bộ</v>
      </c>
      <c r="F49" s="170">
        <f>[1]ChiTietDuToan!I70</f>
        <v>20</v>
      </c>
      <c r="G49" s="170">
        <f>[1]ChiTietDuToan!J70</f>
        <v>16</v>
      </c>
      <c r="H49" s="264">
        <f t="shared" si="1"/>
        <v>4</v>
      </c>
      <c r="I49" s="203">
        <f t="shared" si="5"/>
        <v>18000</v>
      </c>
      <c r="J49" s="163">
        <f t="shared" si="6"/>
        <v>72000</v>
      </c>
      <c r="K49" s="170"/>
      <c r="L49" s="158" t="str">
        <f>[1]ChiTietDuToan!$P$58</f>
        <v>B</v>
      </c>
      <c r="M49">
        <v>1</v>
      </c>
      <c r="N49" s="162">
        <f t="shared" si="4"/>
        <v>19800</v>
      </c>
    </row>
    <row r="50" spans="2:14" s="152" customFormat="1" ht="18.600000000000001" customHeight="1">
      <c r="B50" s="152" t="str">
        <f>KLGiam!B50</f>
        <v>LXIN</v>
      </c>
      <c r="C50" s="262"/>
      <c r="D50" s="263" t="str">
        <f>[1]ChiTietDuToan!G71</f>
        <v>Lắp xà néo 58,63kg (X22K)</v>
      </c>
      <c r="E50" s="170" t="str">
        <f>[1]ChiTietDuToan!H71</f>
        <v>bộ</v>
      </c>
      <c r="F50" s="170">
        <f>[1]ChiTietDuToan!I71</f>
        <v>5</v>
      </c>
      <c r="G50" s="170">
        <f>[1]ChiTietDuToan!J71</f>
        <v>4</v>
      </c>
      <c r="H50" s="264">
        <f t="shared" si="1"/>
        <v>1</v>
      </c>
      <c r="I50" s="203">
        <f t="shared" si="5"/>
        <v>947545.45</v>
      </c>
      <c r="J50" s="163">
        <f t="shared" si="6"/>
        <v>947545</v>
      </c>
      <c r="K50" s="170"/>
      <c r="L50" s="158" t="str">
        <f>[1]ChiTietDuToan!$P$58</f>
        <v>B</v>
      </c>
      <c r="M50">
        <v>1</v>
      </c>
      <c r="N50" s="162">
        <f t="shared" si="4"/>
        <v>1042300</v>
      </c>
    </row>
    <row r="51" spans="2:14" s="152" customFormat="1" ht="18.600000000000001" customHeight="1">
      <c r="B51" s="152" t="str">
        <f>KLGiam!B51</f>
        <v>CL12-B</v>
      </c>
      <c r="C51" s="262">
        <v>6</v>
      </c>
      <c r="D51" s="166" t="str">
        <f>[1]ChiTietDuToan!G100</f>
        <v>Bộ chằng lệch đơn cho trụ 12m: CL12-B</v>
      </c>
      <c r="E51" s="167" t="str">
        <f>[1]ChiTietDuToan!H100</f>
        <v>Bộ</v>
      </c>
      <c r="F51" s="167">
        <f>[1]ChiTietDuToan!I100</f>
        <v>3</v>
      </c>
      <c r="G51" s="167">
        <f>[1]ChiTietDuToan!J100</f>
        <v>2</v>
      </c>
      <c r="H51" s="264">
        <f t="shared" si="1"/>
        <v>1</v>
      </c>
      <c r="I51" s="203">
        <f t="shared" si="5"/>
        <v>0</v>
      </c>
      <c r="J51" s="163">
        <f t="shared" si="6"/>
        <v>0</v>
      </c>
      <c r="K51" s="170"/>
      <c r="L51" s="158" t="str">
        <f>[1]ChiTietDuToan!$P$58</f>
        <v>B</v>
      </c>
      <c r="M51">
        <v>1</v>
      </c>
      <c r="N51" s="162">
        <f t="shared" si="4"/>
        <v>0</v>
      </c>
    </row>
    <row r="52" spans="2:14" s="152" customFormat="1" ht="18.600000000000001" customHeight="1">
      <c r="B52" s="152" t="str">
        <f>KLGiam!B52</f>
        <v>BM16300</v>
      </c>
      <c r="C52" s="262"/>
      <c r="D52" s="263" t="str">
        <f>[1]ChiTietDuToan!G101</f>
        <v>Boulon mắt 16x300+ 1 long đền vuông D18-50x50x3/Zn</v>
      </c>
      <c r="E52" s="170" t="str">
        <f>[1]ChiTietDuToan!H101</f>
        <v>bộ</v>
      </c>
      <c r="F52" s="170">
        <f>[1]ChiTietDuToan!I101</f>
        <v>3</v>
      </c>
      <c r="G52" s="170">
        <f>[1]ChiTietDuToan!J101</f>
        <v>2</v>
      </c>
      <c r="H52" s="264">
        <f t="shared" si="1"/>
        <v>1</v>
      </c>
      <c r="I52" s="203">
        <f t="shared" si="5"/>
        <v>41363.64</v>
      </c>
      <c r="J52" s="163">
        <f t="shared" si="6"/>
        <v>41364</v>
      </c>
      <c r="K52" s="170"/>
      <c r="L52" s="158" t="str">
        <f>[1]ChiTietDuToan!$P$58</f>
        <v>B</v>
      </c>
      <c r="M52">
        <v>1</v>
      </c>
      <c r="N52" s="162">
        <f t="shared" si="4"/>
        <v>45500</v>
      </c>
    </row>
    <row r="53" spans="2:14" s="152" customFormat="1" ht="18.600000000000001" customHeight="1">
      <c r="B53" s="152" t="str">
        <f>KLGiam!B53</f>
        <v>K3B</v>
      </c>
      <c r="C53" s="262"/>
      <c r="D53" s="263" t="str">
        <f>[1]ChiTietDuToan!G103</f>
        <v>Kẹp cáp 3 boulon 5/8 (B46x130)</v>
      </c>
      <c r="E53" s="170" t="str">
        <f>[1]ChiTietDuToan!H103</f>
        <v>cái</v>
      </c>
      <c r="F53" s="170">
        <f>[1]ChiTietDuToan!I103</f>
        <v>24</v>
      </c>
      <c r="G53" s="170">
        <f>[1]ChiTietDuToan!J103</f>
        <v>16</v>
      </c>
      <c r="H53" s="264">
        <f t="shared" si="1"/>
        <v>8</v>
      </c>
      <c r="I53" s="203">
        <f t="shared" si="5"/>
        <v>44545.45</v>
      </c>
      <c r="J53" s="163">
        <f t="shared" si="6"/>
        <v>356364</v>
      </c>
      <c r="K53" s="170"/>
      <c r="L53" s="158" t="str">
        <f>[1]ChiTietDuToan!$P$58</f>
        <v>B</v>
      </c>
      <c r="M53">
        <v>1</v>
      </c>
      <c r="N53" s="162">
        <f t="shared" si="4"/>
        <v>49000</v>
      </c>
    </row>
    <row r="54" spans="2:14" s="152" customFormat="1" ht="18.600000000000001" customHeight="1">
      <c r="B54" s="152" t="str">
        <f>KLGiam!B54</f>
        <v>CL</v>
      </c>
      <c r="C54" s="262"/>
      <c r="D54" s="263" t="str">
        <f>[1]ChiTietDuToan!G105</f>
        <v>Bộ chống chằng hẹp D60/50x1500+2BL12x40+BL16x250/80</v>
      </c>
      <c r="E54" s="170" t="str">
        <f>[1]ChiTietDuToan!H105</f>
        <v>bộ</v>
      </c>
      <c r="F54" s="170">
        <f>[1]ChiTietDuToan!I105</f>
        <v>3</v>
      </c>
      <c r="G54" s="170">
        <f>[1]ChiTietDuToan!J105</f>
        <v>2</v>
      </c>
      <c r="H54" s="264">
        <f t="shared" si="1"/>
        <v>1</v>
      </c>
      <c r="I54" s="203">
        <f t="shared" si="5"/>
        <v>360363.64</v>
      </c>
      <c r="J54" s="163">
        <f t="shared" si="6"/>
        <v>360364</v>
      </c>
      <c r="K54" s="170"/>
      <c r="L54" s="158" t="str">
        <f>[1]ChiTietDuToan!$P$58</f>
        <v>B</v>
      </c>
      <c r="M54">
        <v>1</v>
      </c>
      <c r="N54" s="162">
        <f t="shared" si="4"/>
        <v>396400</v>
      </c>
    </row>
    <row r="55" spans="2:14" s="152" customFormat="1" ht="18.600000000000001" customHeight="1">
      <c r="B55" s="152" t="str">
        <f>KLGiam!B55</f>
        <v>YC</v>
      </c>
      <c r="C55" s="262"/>
      <c r="D55" s="263" t="str">
        <f>[1]ChiTietDuToan!G106</f>
        <v>Yếm cáp dày 2mm</v>
      </c>
      <c r="E55" s="170" t="str">
        <f>[1]ChiTietDuToan!H106</f>
        <v>cái</v>
      </c>
      <c r="F55" s="170">
        <f>[1]ChiTietDuToan!I106</f>
        <v>6</v>
      </c>
      <c r="G55" s="170">
        <f>[1]ChiTietDuToan!J106</f>
        <v>4</v>
      </c>
      <c r="H55" s="264">
        <f t="shared" si="1"/>
        <v>2</v>
      </c>
      <c r="I55" s="203">
        <f t="shared" si="5"/>
        <v>7454.55</v>
      </c>
      <c r="J55" s="163">
        <f t="shared" si="6"/>
        <v>14909</v>
      </c>
      <c r="K55" s="170"/>
      <c r="L55" s="158" t="str">
        <f>[1]ChiTietDuToan!$P$58</f>
        <v>B</v>
      </c>
      <c r="M55">
        <v>1</v>
      </c>
      <c r="N55" s="162">
        <f t="shared" si="4"/>
        <v>8200</v>
      </c>
    </row>
    <row r="56" spans="2:14" s="152" customFormat="1" ht="18.600000000000001" customHeight="1">
      <c r="B56" s="152" t="str">
        <f>KLGiam!B56</f>
        <v>MANG</v>
      </c>
      <c r="C56" s="262"/>
      <c r="D56" s="263" t="str">
        <f>[1]ChiTietDuToan!G107</f>
        <v>Máng che dây chằng dày 0,8x2000</v>
      </c>
      <c r="E56" s="170" t="str">
        <f>[1]ChiTietDuToan!H107</f>
        <v>cái</v>
      </c>
      <c r="F56" s="170">
        <f>[1]ChiTietDuToan!I107</f>
        <v>3</v>
      </c>
      <c r="G56" s="170">
        <f>[1]ChiTietDuToan!J107</f>
        <v>2</v>
      </c>
      <c r="H56" s="264">
        <f t="shared" si="1"/>
        <v>1</v>
      </c>
      <c r="I56" s="203">
        <f t="shared" si="5"/>
        <v>56181.82</v>
      </c>
      <c r="J56" s="163">
        <f t="shared" si="6"/>
        <v>56182</v>
      </c>
      <c r="K56" s="170"/>
      <c r="L56" s="158" t="str">
        <f>[1]ChiTietDuToan!$P$58</f>
        <v>B</v>
      </c>
      <c r="M56">
        <v>1</v>
      </c>
      <c r="N56" s="162">
        <f t="shared" si="4"/>
        <v>61800</v>
      </c>
    </row>
    <row r="57" spans="2:14" s="152" customFormat="1" ht="18.600000000000001" customHeight="1">
      <c r="B57" s="152" t="str">
        <f>KLGiam!B57</f>
        <v>LDN</v>
      </c>
      <c r="C57" s="262"/>
      <c r="D57" s="263" t="str">
        <f>[1]ChiTietDuToan!G108</f>
        <v>Lắp bộ dây néo</v>
      </c>
      <c r="E57" s="170" t="str">
        <f>[1]ChiTietDuToan!H108</f>
        <v>bộ</v>
      </c>
      <c r="F57" s="170">
        <f>[1]ChiTietDuToan!I108</f>
        <v>3</v>
      </c>
      <c r="G57" s="170">
        <f>[1]ChiTietDuToan!J108</f>
        <v>2</v>
      </c>
      <c r="H57" s="264">
        <f t="shared" si="1"/>
        <v>1</v>
      </c>
      <c r="I57" s="203">
        <f t="shared" si="5"/>
        <v>189181.82</v>
      </c>
      <c r="J57" s="163">
        <f t="shared" si="6"/>
        <v>189182</v>
      </c>
      <c r="K57" s="170"/>
      <c r="L57" s="158" t="str">
        <f>[1]ChiTietDuToan!$P$58</f>
        <v>B</v>
      </c>
      <c r="M57">
        <v>1</v>
      </c>
      <c r="N57" s="162">
        <f t="shared" si="4"/>
        <v>208100</v>
      </c>
    </row>
    <row r="58" spans="2:14" s="152" customFormat="1" ht="18.600000000000001" customHeight="1">
      <c r="B58" s="152" t="str">
        <f>KLGiam!B58</f>
        <v>LCL</v>
      </c>
      <c r="C58" s="262"/>
      <c r="D58" s="263" t="str">
        <f>[1]ChiTietDuToan!G109</f>
        <v>Lắp bộ chống lệch</v>
      </c>
      <c r="E58" s="170" t="str">
        <f>[1]ChiTietDuToan!H109</f>
        <v>bộ</v>
      </c>
      <c r="F58" s="170">
        <f>[1]ChiTietDuToan!I109</f>
        <v>3</v>
      </c>
      <c r="G58" s="170">
        <f>[1]ChiTietDuToan!J109</f>
        <v>2</v>
      </c>
      <c r="H58" s="264">
        <f t="shared" si="1"/>
        <v>1</v>
      </c>
      <c r="I58" s="203">
        <f t="shared" si="5"/>
        <v>147090.91</v>
      </c>
      <c r="J58" s="163">
        <f t="shared" si="6"/>
        <v>147091</v>
      </c>
      <c r="K58" s="170"/>
      <c r="L58" s="158" t="str">
        <f>[1]ChiTietDuToan!$P$58</f>
        <v>B</v>
      </c>
      <c r="M58">
        <v>1</v>
      </c>
      <c r="N58" s="162">
        <f t="shared" si="4"/>
        <v>161800</v>
      </c>
    </row>
    <row r="59" spans="2:14" s="152" customFormat="1" ht="18.600000000000001" customHeight="1">
      <c r="B59" s="152" t="str">
        <f>KLGiam!B59</f>
        <v>CXX14-B</v>
      </c>
      <c r="C59" s="262">
        <v>7</v>
      </c>
      <c r="D59" s="166" t="str">
        <f>[1]ChiTietDuToan!G118</f>
        <v>Bộ chằng xuống kép cho trụ 14m: CXX14-B</v>
      </c>
      <c r="E59" s="167" t="str">
        <f>[1]ChiTietDuToan!H118</f>
        <v>Bộ</v>
      </c>
      <c r="F59" s="167">
        <f>[1]ChiTietDuToan!I118</f>
        <v>2</v>
      </c>
      <c r="G59" s="167">
        <f>[1]ChiTietDuToan!J118</f>
        <v>1</v>
      </c>
      <c r="H59" s="264">
        <f t="shared" si="1"/>
        <v>1</v>
      </c>
      <c r="I59" s="203">
        <f t="shared" si="5"/>
        <v>0</v>
      </c>
      <c r="J59" s="163">
        <f t="shared" si="6"/>
        <v>0</v>
      </c>
      <c r="K59" s="170"/>
      <c r="L59" s="158" t="str">
        <f>[1]ChiTietDuToan!$P$58</f>
        <v>B</v>
      </c>
      <c r="M59">
        <v>1</v>
      </c>
      <c r="N59" s="162">
        <f t="shared" si="4"/>
        <v>0</v>
      </c>
    </row>
    <row r="60" spans="2:14" s="152" customFormat="1" ht="18.600000000000001" customHeight="1">
      <c r="B60" s="152" t="str">
        <f>KLGiam!B60</f>
        <v>BM16300</v>
      </c>
      <c r="C60" s="262"/>
      <c r="D60" s="263" t="str">
        <f>[1]ChiTietDuToan!G119</f>
        <v>Boulon mắt 16x300+ 1 long đền vuông D18-50x50x3/Zn</v>
      </c>
      <c r="E60" s="170" t="str">
        <f>[1]ChiTietDuToan!H119</f>
        <v>bộ</v>
      </c>
      <c r="F60" s="170">
        <f>[1]ChiTietDuToan!I119</f>
        <v>4</v>
      </c>
      <c r="G60" s="170">
        <f>[1]ChiTietDuToan!J119</f>
        <v>2</v>
      </c>
      <c r="H60" s="264">
        <f t="shared" si="1"/>
        <v>2</v>
      </c>
      <c r="I60" s="203">
        <f t="shared" si="5"/>
        <v>41363.64</v>
      </c>
      <c r="J60" s="163">
        <f t="shared" si="6"/>
        <v>82727</v>
      </c>
      <c r="K60" s="170"/>
      <c r="L60" s="158" t="str">
        <f>[1]ChiTietDuToan!$P$58</f>
        <v>B</v>
      </c>
      <c r="M60">
        <v>1</v>
      </c>
      <c r="N60" s="162">
        <f t="shared" si="4"/>
        <v>45500</v>
      </c>
    </row>
    <row r="61" spans="2:14" s="152" customFormat="1" ht="18.600000000000001" customHeight="1">
      <c r="B61" s="152" t="str">
        <f>KLGiam!B61</f>
        <v>K3B</v>
      </c>
      <c r="C61" s="262"/>
      <c r="D61" s="263" t="str">
        <f>[1]ChiTietDuToan!G121</f>
        <v>Kẹp cáp 3 boulon 5/8 (B46x130)</v>
      </c>
      <c r="E61" s="170" t="str">
        <f>[1]ChiTietDuToan!H121</f>
        <v>cái</v>
      </c>
      <c r="F61" s="170">
        <f>[1]ChiTietDuToan!I121</f>
        <v>32</v>
      </c>
      <c r="G61" s="170">
        <f>[1]ChiTietDuToan!J121</f>
        <v>16</v>
      </c>
      <c r="H61" s="264">
        <f t="shared" si="1"/>
        <v>16</v>
      </c>
      <c r="I61" s="203">
        <f t="shared" si="5"/>
        <v>44545.45</v>
      </c>
      <c r="J61" s="163">
        <f t="shared" si="6"/>
        <v>712727</v>
      </c>
      <c r="K61" s="170"/>
      <c r="L61" s="158" t="str">
        <f>[1]ChiTietDuToan!$P$58</f>
        <v>B</v>
      </c>
      <c r="M61">
        <v>1</v>
      </c>
      <c r="N61" s="162">
        <f t="shared" si="4"/>
        <v>49000</v>
      </c>
    </row>
    <row r="62" spans="2:14" s="152" customFormat="1" ht="18.600000000000001" customHeight="1">
      <c r="B62" s="152" t="str">
        <f>KLGiam!B62</f>
        <v>YC</v>
      </c>
      <c r="C62" s="262"/>
      <c r="D62" s="263" t="str">
        <f>[1]ChiTietDuToan!G123</f>
        <v>Yếm cáp dày 2mm</v>
      </c>
      <c r="E62" s="170" t="str">
        <f>[1]ChiTietDuToan!H123</f>
        <v>cái</v>
      </c>
      <c r="F62" s="170">
        <f>[1]ChiTietDuToan!I123</f>
        <v>8</v>
      </c>
      <c r="G62" s="170">
        <f>[1]ChiTietDuToan!J123</f>
        <v>4</v>
      </c>
      <c r="H62" s="264">
        <f t="shared" si="1"/>
        <v>4</v>
      </c>
      <c r="I62" s="203">
        <f t="shared" si="5"/>
        <v>7454.55</v>
      </c>
      <c r="J62" s="163">
        <f t="shared" si="6"/>
        <v>29818</v>
      </c>
      <c r="K62" s="170"/>
      <c r="L62" s="158" t="str">
        <f>[1]ChiTietDuToan!$P$58</f>
        <v>B</v>
      </c>
      <c r="M62">
        <v>1</v>
      </c>
      <c r="N62" s="162">
        <f t="shared" si="4"/>
        <v>8200</v>
      </c>
    </row>
    <row r="63" spans="2:14" s="152" customFormat="1" ht="18.600000000000001" customHeight="1">
      <c r="B63" s="152" t="str">
        <f>KLGiam!B63</f>
        <v>MANG</v>
      </c>
      <c r="C63" s="262"/>
      <c r="D63" s="263" t="str">
        <f>[1]ChiTietDuToan!G124</f>
        <v>Máng che dây chằng dày 0,8x2000</v>
      </c>
      <c r="E63" s="170" t="str">
        <f>[1]ChiTietDuToan!H124</f>
        <v>cái</v>
      </c>
      <c r="F63" s="170">
        <f>[1]ChiTietDuToan!I124</f>
        <v>2</v>
      </c>
      <c r="G63" s="170">
        <f>[1]ChiTietDuToan!J124</f>
        <v>1</v>
      </c>
      <c r="H63" s="264">
        <f t="shared" si="1"/>
        <v>1</v>
      </c>
      <c r="I63" s="203">
        <f t="shared" si="5"/>
        <v>56181.82</v>
      </c>
      <c r="J63" s="163">
        <f t="shared" si="6"/>
        <v>56182</v>
      </c>
      <c r="K63" s="170"/>
      <c r="L63" s="158" t="str">
        <f>[1]ChiTietDuToan!$P$58</f>
        <v>B</v>
      </c>
      <c r="M63">
        <v>1</v>
      </c>
      <c r="N63" s="162">
        <f t="shared" si="4"/>
        <v>61800</v>
      </c>
    </row>
    <row r="64" spans="2:14" s="152" customFormat="1" ht="18.600000000000001" customHeight="1">
      <c r="B64" s="152" t="str">
        <f>KLGiam!B64</f>
        <v>LDN</v>
      </c>
      <c r="C64" s="262"/>
      <c r="D64" s="263" t="str">
        <f>[1]ChiTietDuToan!G125</f>
        <v>Lắp bộ dây néo</v>
      </c>
      <c r="E64" s="170" t="str">
        <f>[1]ChiTietDuToan!H125</f>
        <v>bộ</v>
      </c>
      <c r="F64" s="170">
        <f>[1]ChiTietDuToan!I125</f>
        <v>4</v>
      </c>
      <c r="G64" s="170">
        <f>[1]ChiTietDuToan!J125</f>
        <v>2</v>
      </c>
      <c r="H64" s="264">
        <f t="shared" si="1"/>
        <v>2</v>
      </c>
      <c r="I64" s="203">
        <f t="shared" si="5"/>
        <v>189181.82</v>
      </c>
      <c r="J64" s="163">
        <f t="shared" si="6"/>
        <v>378364</v>
      </c>
      <c r="K64" s="170"/>
      <c r="L64" s="158" t="str">
        <f>[1]ChiTietDuToan!$P$58</f>
        <v>B</v>
      </c>
      <c r="M64">
        <v>1</v>
      </c>
      <c r="N64" s="162">
        <f t="shared" si="4"/>
        <v>208100</v>
      </c>
    </row>
    <row r="65" spans="2:14" s="152" customFormat="1" ht="18.600000000000001" customHeight="1">
      <c r="B65" s="152" t="str">
        <f>KLGiam!B65</f>
        <v>Đth-U</v>
      </c>
      <c r="C65" s="262">
        <v>8</v>
      </c>
      <c r="D65" s="309" t="str">
        <f>[1]ChiTietDuToan!G147</f>
        <v>Bộ Uclevis đỡ dây trung hòa: Đth-U</v>
      </c>
      <c r="E65" s="309" t="str">
        <f>[1]ChiTietDuToan!H147</f>
        <v>bộ</v>
      </c>
      <c r="F65" s="309">
        <f>[1]ChiTietDuToan!I147</f>
        <v>163</v>
      </c>
      <c r="G65" s="309">
        <f>[1]ChiTietDuToan!J147</f>
        <v>160</v>
      </c>
      <c r="H65" s="313">
        <f t="shared" si="1"/>
        <v>3</v>
      </c>
      <c r="I65" s="203">
        <f t="shared" si="5"/>
        <v>0</v>
      </c>
      <c r="J65" s="163">
        <f t="shared" si="6"/>
        <v>0</v>
      </c>
      <c r="K65" s="170"/>
      <c r="L65" s="158" t="str">
        <f>[1]ChiTietDuToan!$P$58</f>
        <v>B</v>
      </c>
      <c r="M65">
        <v>1</v>
      </c>
      <c r="N65" s="162">
        <f t="shared" ref="N65:N96" si="7">VLOOKUP(B65,HopDong,16,0)</f>
        <v>0</v>
      </c>
    </row>
    <row r="66" spans="2:14" s="152" customFormat="1" ht="18.600000000000001" customHeight="1">
      <c r="B66" s="152" t="str">
        <f>KLGiam!B66</f>
        <v>R1</v>
      </c>
      <c r="C66" s="262"/>
      <c r="D66" s="263" t="str">
        <f>[1]ChiTietDuToan!G148</f>
        <v>Uclevis</v>
      </c>
      <c r="E66" s="263" t="str">
        <f>[1]ChiTietDuToan!H148</f>
        <v>bộ</v>
      </c>
      <c r="F66" s="263">
        <f>[1]ChiTietDuToan!I148</f>
        <v>163</v>
      </c>
      <c r="G66" s="263">
        <f>[1]ChiTietDuToan!J148</f>
        <v>160</v>
      </c>
      <c r="H66" s="264">
        <f t="shared" si="1"/>
        <v>3</v>
      </c>
      <c r="I66" s="203">
        <f t="shared" si="5"/>
        <v>14727.27</v>
      </c>
      <c r="J66" s="163">
        <f t="shared" si="6"/>
        <v>44182</v>
      </c>
      <c r="K66" s="170"/>
      <c r="L66" s="158" t="str">
        <f>[1]ChiTietDuToan!$P$58</f>
        <v>B</v>
      </c>
      <c r="M66">
        <v>1</v>
      </c>
      <c r="N66" s="162">
        <f t="shared" si="7"/>
        <v>16200</v>
      </c>
    </row>
    <row r="67" spans="2:14" s="152" customFormat="1" ht="18.600000000000001" customHeight="1">
      <c r="B67" s="152" t="str">
        <f>KLGiam!B67</f>
        <v>B16300</v>
      </c>
      <c r="C67" s="262"/>
      <c r="D67" s="263" t="str">
        <f>[1]ChiTietDuToan!G150</f>
        <v>Boulon 16x300+ 2 long đền vuông D18-50x50x3/Zn</v>
      </c>
      <c r="E67" s="263" t="str">
        <f>[1]ChiTietDuToan!H150</f>
        <v>bộ</v>
      </c>
      <c r="F67" s="263">
        <f>[1]ChiTietDuToan!I150</f>
        <v>163</v>
      </c>
      <c r="G67" s="263">
        <f>[1]ChiTietDuToan!J150</f>
        <v>160</v>
      </c>
      <c r="H67" s="264">
        <f t="shared" si="1"/>
        <v>3</v>
      </c>
      <c r="I67" s="203">
        <f t="shared" si="5"/>
        <v>31818.18</v>
      </c>
      <c r="J67" s="163">
        <f t="shared" si="6"/>
        <v>95455</v>
      </c>
      <c r="K67" s="170"/>
      <c r="L67" s="158" t="str">
        <f>[1]ChiTietDuToan!$P$58</f>
        <v>B</v>
      </c>
      <c r="M67">
        <v>1</v>
      </c>
      <c r="N67" s="162">
        <f t="shared" si="7"/>
        <v>35000</v>
      </c>
    </row>
    <row r="68" spans="2:14" s="152" customFormat="1" ht="18.600000000000001" customHeight="1">
      <c r="B68" s="152" t="str">
        <f>KLGiam!B68</f>
        <v>CĐTply-X</v>
      </c>
      <c r="C68" s="262">
        <v>9</v>
      </c>
      <c r="D68" s="309" t="str">
        <f>[1]ChiTietDuToan!G157</f>
        <v>Chuỗi sứ treo Polymer 25kV lắp vào xà : CĐT ply-X</v>
      </c>
      <c r="E68" s="310" t="str">
        <f>[1]ChiTietDuToan!H157</f>
        <v>chuỗi</v>
      </c>
      <c r="F68" s="310">
        <f>[1]ChiTietDuToan!I157</f>
        <v>93</v>
      </c>
      <c r="G68" s="311">
        <f>[1]ChiTietDuToan!J157</f>
        <v>87</v>
      </c>
      <c r="H68" s="264">
        <f t="shared" si="1"/>
        <v>6</v>
      </c>
      <c r="I68" s="203">
        <f t="shared" si="5"/>
        <v>0</v>
      </c>
      <c r="J68" s="163">
        <f t="shared" si="6"/>
        <v>0</v>
      </c>
      <c r="K68" s="170"/>
      <c r="L68" s="158" t="str">
        <f>[1]ChiTietDuToan!$P$58</f>
        <v>B</v>
      </c>
      <c r="M68">
        <v>1</v>
      </c>
      <c r="N68" s="162">
        <f t="shared" si="7"/>
        <v>0</v>
      </c>
    </row>
    <row r="69" spans="2:14" s="152" customFormat="1" ht="18.600000000000001" customHeight="1">
      <c r="B69" s="152" t="str">
        <f>KLGiam!B69</f>
        <v>MT</v>
      </c>
      <c r="C69" s="262"/>
      <c r="D69" s="263" t="str">
        <f>[1]ChiTietDuToan!G159</f>
        <v xml:space="preserve">Móc treo chữ U </v>
      </c>
      <c r="E69" s="170" t="str">
        <f>[1]ChiTietDuToan!H159</f>
        <v>cái</v>
      </c>
      <c r="F69" s="170">
        <f>[1]ChiTietDuToan!I159</f>
        <v>186</v>
      </c>
      <c r="G69" s="170">
        <f>[1]ChiTietDuToan!J159</f>
        <v>174</v>
      </c>
      <c r="H69" s="264">
        <f t="shared" si="1"/>
        <v>12</v>
      </c>
      <c r="I69" s="203">
        <f t="shared" si="5"/>
        <v>24363.64</v>
      </c>
      <c r="J69" s="163">
        <f t="shared" si="6"/>
        <v>292364</v>
      </c>
      <c r="K69" s="170"/>
      <c r="L69" s="158" t="str">
        <f>[1]ChiTietDuToan!$P$58</f>
        <v>B</v>
      </c>
      <c r="M69">
        <v>1</v>
      </c>
      <c r="N69" s="162">
        <f t="shared" si="7"/>
        <v>26800</v>
      </c>
    </row>
    <row r="70" spans="2:14" s="152" customFormat="1" ht="18.600000000000001" customHeight="1">
      <c r="B70" s="152" t="str">
        <f>KLGiam!B70</f>
        <v>GNIU50</v>
      </c>
      <c r="C70" s="262"/>
      <c r="D70" s="263" t="str">
        <f>[1]ChiTietDuToan!G161</f>
        <v>Giáp níu dừng dây bọc 50mm2 + yếm móng U + Mắt nối yếm</v>
      </c>
      <c r="E70" s="170" t="str">
        <f>[1]ChiTietDuToan!H161</f>
        <v>cái</v>
      </c>
      <c r="F70" s="170">
        <f>[1]ChiTietDuToan!I161</f>
        <v>19</v>
      </c>
      <c r="G70" s="170">
        <f>[1]ChiTietDuToan!J161</f>
        <v>13</v>
      </c>
      <c r="H70" s="264">
        <f t="shared" si="1"/>
        <v>6</v>
      </c>
      <c r="I70" s="203">
        <f t="shared" si="5"/>
        <v>328636.36</v>
      </c>
      <c r="J70" s="163">
        <f t="shared" si="6"/>
        <v>1971818</v>
      </c>
      <c r="K70" s="170"/>
      <c r="L70" s="158" t="str">
        <f>[1]ChiTietDuToan!$P$58</f>
        <v>B</v>
      </c>
      <c r="M70">
        <v>1</v>
      </c>
      <c r="N70" s="162">
        <f t="shared" si="7"/>
        <v>361500</v>
      </c>
    </row>
    <row r="71" spans="2:14" s="152" customFormat="1" ht="18.600000000000001" customHeight="1">
      <c r="B71" s="152" t="str">
        <f>KLGiam!B71</f>
        <v>ke279</v>
      </c>
      <c r="C71" s="262">
        <v>10</v>
      </c>
      <c r="D71" s="263" t="str">
        <f>[1]ChiTietDuToan!G163</f>
        <v>Kẹp ép WR 279</v>
      </c>
      <c r="E71" s="170" t="str">
        <f>[1]ChiTietDuToan!H163</f>
        <v>cái</v>
      </c>
      <c r="F71" s="170">
        <f>[1]ChiTietDuToan!I163</f>
        <v>10</v>
      </c>
      <c r="G71" s="170">
        <f>[1]ChiTietDuToan!J163</f>
        <v>6</v>
      </c>
      <c r="H71" s="264">
        <f t="shared" si="1"/>
        <v>4</v>
      </c>
      <c r="I71" s="203">
        <f t="shared" si="5"/>
        <v>11090.91</v>
      </c>
      <c r="J71" s="163">
        <f t="shared" si="6"/>
        <v>44364</v>
      </c>
      <c r="K71" s="170"/>
      <c r="L71" s="158" t="str">
        <f>[1]ChiTietDuToan!$P$58</f>
        <v>B</v>
      </c>
      <c r="M71">
        <v>1</v>
      </c>
      <c r="N71" s="162">
        <f t="shared" si="7"/>
        <v>12200</v>
      </c>
    </row>
    <row r="72" spans="2:14" s="152" customFormat="1" ht="18.600000000000001" customHeight="1">
      <c r="B72" s="152" t="str">
        <f>KLGiam!B72</f>
        <v>ke399</v>
      </c>
      <c r="C72" s="262">
        <v>11</v>
      </c>
      <c r="D72" s="263" t="str">
        <f>[1]ChiTietDuToan!G164</f>
        <v>Kẹp ép WR 399</v>
      </c>
      <c r="E72" s="170" t="str">
        <f>[1]ChiTietDuToan!H164</f>
        <v>cái</v>
      </c>
      <c r="F72" s="170">
        <f>[1]ChiTietDuToan!I164</f>
        <v>4</v>
      </c>
      <c r="G72" s="170">
        <f>[1]ChiTietDuToan!J164</f>
        <v>2</v>
      </c>
      <c r="H72" s="264">
        <f t="shared" ref="H72:H88" si="8">F72-G72</f>
        <v>2</v>
      </c>
      <c r="I72" s="203">
        <f t="shared" si="5"/>
        <v>15545.45</v>
      </c>
      <c r="J72" s="163">
        <f t="shared" si="6"/>
        <v>31091</v>
      </c>
      <c r="K72" s="170"/>
      <c r="L72" s="158" t="str">
        <f>[1]ChiTietDuToan!$P$58</f>
        <v>B</v>
      </c>
      <c r="M72" s="158">
        <f t="shared" ref="M72:M130" si="9">IF(H72&gt;0,1,0)</f>
        <v>1</v>
      </c>
      <c r="N72" s="162">
        <f t="shared" si="7"/>
        <v>17100</v>
      </c>
    </row>
    <row r="73" spans="2:14" s="152" customFormat="1" ht="18.600000000000001" customHeight="1">
      <c r="B73" s="152" t="str">
        <f>KLGiam!B73</f>
        <v>ke419</v>
      </c>
      <c r="C73" s="262">
        <v>12</v>
      </c>
      <c r="D73" s="263" t="str">
        <f>[1]ChiTietDuToan!G165</f>
        <v>Kẹp ép WR 419</v>
      </c>
      <c r="E73" s="170" t="str">
        <f>[1]ChiTietDuToan!H165</f>
        <v>cái</v>
      </c>
      <c r="F73" s="170">
        <f>[1]ChiTietDuToan!I165</f>
        <v>70</v>
      </c>
      <c r="G73" s="170">
        <f>[1]ChiTietDuToan!J165</f>
        <v>64</v>
      </c>
      <c r="H73" s="264">
        <f t="shared" si="8"/>
        <v>6</v>
      </c>
      <c r="I73" s="203">
        <f t="shared" si="5"/>
        <v>20000</v>
      </c>
      <c r="J73" s="163">
        <f t="shared" si="6"/>
        <v>120000</v>
      </c>
      <c r="K73" s="170"/>
      <c r="L73" s="158" t="str">
        <f>[1]ChiTietDuToan!$P$58</f>
        <v>B</v>
      </c>
      <c r="M73" s="158">
        <f t="shared" si="9"/>
        <v>1</v>
      </c>
      <c r="N73" s="162">
        <f t="shared" si="7"/>
        <v>22000</v>
      </c>
    </row>
    <row r="74" spans="2:14" s="152" customFormat="1" ht="18.600000000000001" customHeight="1">
      <c r="B74" s="152" t="str">
        <f>KLGiam!B74</f>
        <v>ke929</v>
      </c>
      <c r="C74" s="262">
        <v>13</v>
      </c>
      <c r="D74" s="263" t="str">
        <f>[1]ChiTietDuToan!G166</f>
        <v>Kẹp ép WR 929</v>
      </c>
      <c r="E74" s="170" t="str">
        <f>[1]ChiTietDuToan!H166</f>
        <v>cái</v>
      </c>
      <c r="F74" s="170">
        <f>[1]ChiTietDuToan!I166</f>
        <v>100</v>
      </c>
      <c r="G74" s="170">
        <f>[1]ChiTietDuToan!J166</f>
        <v>72</v>
      </c>
      <c r="H74" s="264">
        <f t="shared" si="8"/>
        <v>28</v>
      </c>
      <c r="I74" s="203">
        <f t="shared" si="5"/>
        <v>46636.36</v>
      </c>
      <c r="J74" s="163">
        <f t="shared" si="6"/>
        <v>1305818</v>
      </c>
      <c r="K74" s="170"/>
      <c r="L74" s="158" t="str">
        <f>[1]ChiTietDuToan!$P$58</f>
        <v>B</v>
      </c>
      <c r="M74" s="158">
        <f t="shared" si="9"/>
        <v>1</v>
      </c>
      <c r="N74" s="162">
        <f t="shared" si="7"/>
        <v>51300</v>
      </c>
    </row>
    <row r="75" spans="2:14" s="152" customFormat="1" ht="18.600000000000001" customHeight="1">
      <c r="B75" s="152" t="str">
        <f>KLGiam!B75</f>
        <v>GIP95-35</v>
      </c>
      <c r="C75" s="262">
        <v>14</v>
      </c>
      <c r="D75" s="263" t="str">
        <f>[1]ChiTietDuToan!G168</f>
        <v>Ghíp nối 2 boulon IPC 95-35</v>
      </c>
      <c r="E75" s="170" t="str">
        <f>[1]ChiTietDuToan!H168</f>
        <v>cái</v>
      </c>
      <c r="F75" s="170">
        <f>[1]ChiTietDuToan!I168</f>
        <v>353</v>
      </c>
      <c r="G75" s="170">
        <f>[1]ChiTietDuToan!J168</f>
        <v>318</v>
      </c>
      <c r="H75" s="264">
        <f t="shared" si="8"/>
        <v>35</v>
      </c>
      <c r="I75" s="203">
        <f t="shared" si="5"/>
        <v>44545.45</v>
      </c>
      <c r="J75" s="163">
        <f t="shared" si="6"/>
        <v>1559091</v>
      </c>
      <c r="K75" s="170"/>
      <c r="L75" s="158" t="str">
        <f>[1]ChiTietDuToan!$P$58</f>
        <v>B</v>
      </c>
      <c r="M75" s="158">
        <f t="shared" si="9"/>
        <v>1</v>
      </c>
      <c r="N75" s="162">
        <f t="shared" si="7"/>
        <v>49000</v>
      </c>
    </row>
    <row r="76" spans="2:14" s="152" customFormat="1" ht="18.600000000000001" customHeight="1">
      <c r="B76" s="152" t="str">
        <f>KLGiam!B76</f>
        <v>BMoc16300</v>
      </c>
      <c r="C76" s="262">
        <v>15</v>
      </c>
      <c r="D76" s="263" t="str">
        <f>[1]ChiTietDuToan!G170</f>
        <v>Boulon móc 16x300+ 1 long đền tròn D18-50x50x3/Zn</v>
      </c>
      <c r="E76" s="170" t="str">
        <f>[1]ChiTietDuToan!H170</f>
        <v>bộ</v>
      </c>
      <c r="F76" s="170">
        <f>[1]ChiTietDuToan!I170</f>
        <v>42</v>
      </c>
      <c r="G76" s="170">
        <f>[1]ChiTietDuToan!J170</f>
        <v>41</v>
      </c>
      <c r="H76" s="264">
        <f t="shared" si="8"/>
        <v>1</v>
      </c>
      <c r="I76" s="203">
        <f t="shared" si="5"/>
        <v>44000</v>
      </c>
      <c r="J76" s="163">
        <f t="shared" si="6"/>
        <v>44000</v>
      </c>
      <c r="K76" s="170"/>
      <c r="L76" s="158" t="str">
        <f>[1]ChiTietDuToan!$P$58</f>
        <v>B</v>
      </c>
      <c r="M76" s="158">
        <f t="shared" si="9"/>
        <v>1</v>
      </c>
      <c r="N76" s="162">
        <f t="shared" si="7"/>
        <v>48400</v>
      </c>
    </row>
    <row r="77" spans="2:14" s="152" customFormat="1" ht="18.600000000000001" customHeight="1">
      <c r="B77" s="152" t="str">
        <f>KLGiam!B77</f>
        <v>OCN</v>
      </c>
      <c r="C77" s="262">
        <v>16</v>
      </c>
      <c r="D77" s="263" t="str">
        <f>[1]ChiTietDuToan!G171</f>
        <v>Ong co nhiệt cách điện 24kV D60</v>
      </c>
      <c r="E77" s="170" t="str">
        <f>[1]ChiTietDuToan!H171</f>
        <v>m</v>
      </c>
      <c r="F77" s="170">
        <f>[1]ChiTietDuToan!I171</f>
        <v>15</v>
      </c>
      <c r="G77" s="170">
        <f>[1]ChiTietDuToan!J171</f>
        <v>14.5</v>
      </c>
      <c r="H77" s="314">
        <f t="shared" si="8"/>
        <v>0.5</v>
      </c>
      <c r="I77" s="203">
        <f t="shared" si="5"/>
        <v>153727.26999999999</v>
      </c>
      <c r="J77" s="163">
        <f t="shared" si="6"/>
        <v>76864</v>
      </c>
      <c r="K77" s="170"/>
      <c r="L77" s="158" t="str">
        <f>[1]ChiTietDuToan!$P$58</f>
        <v>B</v>
      </c>
      <c r="M77" s="158">
        <f t="shared" si="9"/>
        <v>1</v>
      </c>
      <c r="N77" s="162">
        <f t="shared" si="7"/>
        <v>169100</v>
      </c>
    </row>
    <row r="78" spans="2:14" s="152" customFormat="1" ht="18.600000000000001" customHeight="1">
      <c r="B78" s="152" t="str">
        <f>KLGiam!B78</f>
        <v>COS150</v>
      </c>
      <c r="C78" s="262">
        <v>17</v>
      </c>
      <c r="D78" s="263" t="str">
        <f>[1]ChiTietDuToan!G172</f>
        <v>Đầu cosse ép Cu 150mm2 2 bulon+ chụp đầu coss</v>
      </c>
      <c r="E78" s="267" t="str">
        <f>[1]ChiTietDuToan!H172</f>
        <v>cái</v>
      </c>
      <c r="F78" s="267">
        <f>[1]ChiTietDuToan!I172</f>
        <v>15</v>
      </c>
      <c r="G78" s="267">
        <f>[1]ChiTietDuToan!J172</f>
        <v>14</v>
      </c>
      <c r="H78" s="264">
        <f t="shared" si="8"/>
        <v>1</v>
      </c>
      <c r="I78" s="203">
        <f t="shared" si="5"/>
        <v>105090.91</v>
      </c>
      <c r="J78" s="163">
        <f t="shared" si="6"/>
        <v>105091</v>
      </c>
      <c r="K78" s="170"/>
      <c r="L78" s="158" t="str">
        <f>[1]ChiTietDuToan!$P$58</f>
        <v>B</v>
      </c>
      <c r="M78" s="158">
        <f t="shared" si="9"/>
        <v>1</v>
      </c>
      <c r="N78" s="162">
        <f t="shared" si="7"/>
        <v>115600</v>
      </c>
    </row>
    <row r="79" spans="2:14" s="152" customFormat="1" ht="18.600000000000001" hidden="1" customHeight="1">
      <c r="B79" s="152" t="str">
        <f>KLGiam!B79</f>
        <v>KQ4/0</v>
      </c>
      <c r="C79" s="262">
        <v>18</v>
      </c>
      <c r="D79" s="263" t="str">
        <f>[1]ChiTietDuToan!G173</f>
        <v>Kẹp quai 4/0 đấu nóng</v>
      </c>
      <c r="E79" s="170" t="str">
        <f>[1]ChiTietDuToan!H173</f>
        <v>cái</v>
      </c>
      <c r="F79" s="170">
        <f>[1]ChiTietDuToan!I173</f>
        <v>56</v>
      </c>
      <c r="G79" s="170">
        <f>[1]ChiTietDuToan!J173</f>
        <v>56</v>
      </c>
      <c r="H79" s="264">
        <f t="shared" si="8"/>
        <v>0</v>
      </c>
      <c r="I79" s="203">
        <f t="shared" si="5"/>
        <v>66818.179999999993</v>
      </c>
      <c r="J79" s="163">
        <f t="shared" si="6"/>
        <v>0</v>
      </c>
      <c r="K79" s="170"/>
      <c r="L79" s="158" t="str">
        <f>[1]ChiTietDuToan!$P$58</f>
        <v>B</v>
      </c>
      <c r="M79" s="158">
        <f t="shared" si="9"/>
        <v>0</v>
      </c>
      <c r="N79" s="162">
        <f t="shared" si="7"/>
        <v>73500</v>
      </c>
    </row>
    <row r="80" spans="2:14" ht="16.5">
      <c r="B80" s="152" t="str">
        <f>KLGiam!B80</f>
        <v>KH4/0</v>
      </c>
      <c r="C80" s="262">
        <v>19</v>
      </c>
      <c r="D80" s="263" t="str">
        <f>[1]ChiTietDuToan!G174</f>
        <v>Kẹp hotline 4/0</v>
      </c>
      <c r="E80" s="170" t="str">
        <f>[1]ChiTietDuToan!H174</f>
        <v>cái</v>
      </c>
      <c r="F80" s="170">
        <f>[1]ChiTietDuToan!I174</f>
        <v>47</v>
      </c>
      <c r="G80" s="170">
        <f>[1]ChiTietDuToan!J174</f>
        <v>41</v>
      </c>
      <c r="H80" s="264">
        <f t="shared" si="8"/>
        <v>6</v>
      </c>
      <c r="I80" s="203">
        <f t="shared" si="5"/>
        <v>99636.36</v>
      </c>
      <c r="J80" s="163">
        <f t="shared" si="6"/>
        <v>597818</v>
      </c>
      <c r="K80" s="170"/>
      <c r="M80" s="158">
        <f t="shared" si="9"/>
        <v>1</v>
      </c>
      <c r="N80" s="162">
        <f t="shared" si="7"/>
        <v>109600</v>
      </c>
    </row>
    <row r="81" spans="2:14" ht="16.5" hidden="1">
      <c r="B81" s="152" t="str">
        <f>KLGiam!B81</f>
        <v>CCDQU</v>
      </c>
      <c r="C81" s="262">
        <v>20</v>
      </c>
      <c r="D81" s="263" t="str">
        <f>[1]ChiTietDuToan!G178</f>
        <v>Chụp kẹp Uquai</v>
      </c>
      <c r="E81" s="170" t="str">
        <f>[1]ChiTietDuToan!H178</f>
        <v>bộ</v>
      </c>
      <c r="F81" s="170">
        <f>[1]ChiTietDuToan!I178</f>
        <v>56</v>
      </c>
      <c r="G81" s="170">
        <f>[1]ChiTietDuToan!J178</f>
        <v>56</v>
      </c>
      <c r="H81" s="264">
        <f t="shared" si="8"/>
        <v>0</v>
      </c>
      <c r="I81" s="203">
        <f t="shared" si="5"/>
        <v>129363.64</v>
      </c>
      <c r="J81" s="163">
        <f t="shared" si="6"/>
        <v>0</v>
      </c>
      <c r="K81" s="170"/>
      <c r="M81" s="158">
        <f t="shared" si="9"/>
        <v>0</v>
      </c>
      <c r="N81" s="162">
        <f t="shared" si="7"/>
        <v>142300</v>
      </c>
    </row>
    <row r="82" spans="2:14" ht="16.5">
      <c r="B82" s="152" t="str">
        <f>KLGiam!B82</f>
        <v>Dbsttf</v>
      </c>
      <c r="C82" s="262">
        <v>21</v>
      </c>
      <c r="D82" s="263" t="str">
        <f>[1]ChiTietDuToan!G180</f>
        <v>Dây buộc đầu sứ TTF (185-240mm2)</v>
      </c>
      <c r="E82" s="170" t="str">
        <f>[1]ChiTietDuToan!H180</f>
        <v>cái</v>
      </c>
      <c r="F82" s="170">
        <f>[1]ChiTietDuToan!I180</f>
        <v>543</v>
      </c>
      <c r="G82" s="170">
        <f>[1]ChiTietDuToan!J180</f>
        <v>535</v>
      </c>
      <c r="H82" s="264">
        <f t="shared" si="8"/>
        <v>8</v>
      </c>
      <c r="I82" s="203">
        <f t="shared" si="5"/>
        <v>143090.91</v>
      </c>
      <c r="J82" s="163">
        <f t="shared" si="6"/>
        <v>1144727</v>
      </c>
      <c r="K82" s="170"/>
      <c r="M82" s="158">
        <f t="shared" si="9"/>
        <v>1</v>
      </c>
      <c r="N82" s="162">
        <f t="shared" si="7"/>
        <v>157400</v>
      </c>
    </row>
    <row r="83" spans="2:14" ht="16.5">
      <c r="B83" s="152" t="str">
        <f>KLGiam!B83</f>
        <v>KDA50B</v>
      </c>
      <c r="C83" s="262">
        <v>22</v>
      </c>
      <c r="D83" s="263" t="str">
        <f>[1]ChiTietDuToan!G184</f>
        <v>Kéo dây nhôm bọc 50mm2</v>
      </c>
      <c r="E83" s="263" t="str">
        <f>[1]ChiTietDuToan!H184</f>
        <v>km</v>
      </c>
      <c r="F83" s="267">
        <f>[1]ChiTietDuToan!I184</f>
        <v>0.159</v>
      </c>
      <c r="G83" s="267">
        <f>[1]ChiTietDuToan!J184</f>
        <v>0.11600000000000001</v>
      </c>
      <c r="H83" s="268">
        <f t="shared" si="8"/>
        <v>4.2999999999999997E-2</v>
      </c>
      <c r="I83" s="203">
        <f t="shared" si="5"/>
        <v>4365454.55</v>
      </c>
      <c r="J83" s="163">
        <f t="shared" si="6"/>
        <v>187715</v>
      </c>
      <c r="K83" s="170"/>
      <c r="M83" s="158">
        <f t="shared" si="9"/>
        <v>1</v>
      </c>
      <c r="N83" s="162">
        <f t="shared" si="7"/>
        <v>4802000</v>
      </c>
    </row>
    <row r="84" spans="2:14" ht="16.5" hidden="1">
      <c r="B84" s="152" t="str">
        <f>KLGiam!B84</f>
        <v>KDAC120</v>
      </c>
      <c r="C84" s="262">
        <v>23</v>
      </c>
      <c r="D84" s="263" t="str">
        <f>[1]ChiTietDuToan!G185</f>
        <v>Kéo dây nhôm lõi thép cỡ dây 120mm2</v>
      </c>
      <c r="E84" s="263" t="str">
        <f>[1]ChiTietDuToan!H185</f>
        <v>km</v>
      </c>
      <c r="F84" s="267">
        <f>[1]ChiTietDuToan!I185</f>
        <v>6.3380000000000001</v>
      </c>
      <c r="G84" s="267">
        <f>[1]ChiTietDuToan!J185</f>
        <v>6.4648000000000003</v>
      </c>
      <c r="H84" s="268">
        <f t="shared" si="8"/>
        <v>-0.12680000000000025</v>
      </c>
      <c r="I84" s="203">
        <f t="shared" si="5"/>
        <v>7430909.0899999999</v>
      </c>
      <c r="J84" s="163">
        <f t="shared" si="6"/>
        <v>-942239</v>
      </c>
      <c r="K84" s="170"/>
      <c r="M84" s="158">
        <f t="shared" si="9"/>
        <v>0</v>
      </c>
      <c r="N84" s="162">
        <f t="shared" si="7"/>
        <v>8174000</v>
      </c>
    </row>
    <row r="85" spans="2:14" ht="16.5" hidden="1">
      <c r="B85" s="152" t="str">
        <f>KLGiam!B85</f>
        <v>KDA185B</v>
      </c>
      <c r="C85" s="262">
        <v>24</v>
      </c>
      <c r="D85" s="263" t="str">
        <f>[1]ChiTietDuToan!G186</f>
        <v>Kéo dây nhôm bọc 185mm2</v>
      </c>
      <c r="E85" s="263" t="str">
        <f>[1]ChiTietDuToan!H186</f>
        <v>km</v>
      </c>
      <c r="F85" s="267">
        <f>[1]ChiTietDuToan!I186</f>
        <v>19.013999999999999</v>
      </c>
      <c r="G85" s="267">
        <f>[1]ChiTietDuToan!J186</f>
        <v>19.394400000000001</v>
      </c>
      <c r="H85" s="268">
        <f t="shared" si="8"/>
        <v>-0.38040000000000163</v>
      </c>
      <c r="I85" s="203">
        <f t="shared" si="5"/>
        <v>9800000</v>
      </c>
      <c r="J85" s="163">
        <f t="shared" si="6"/>
        <v>-3727920</v>
      </c>
      <c r="K85" s="170"/>
      <c r="M85" s="158">
        <f t="shared" si="9"/>
        <v>0</v>
      </c>
      <c r="N85" s="162">
        <f t="shared" si="7"/>
        <v>10780000</v>
      </c>
    </row>
    <row r="86" spans="2:14" ht="16.5">
      <c r="B86" s="152" t="str">
        <f>KLGiam!B86</f>
        <v>LSDD</v>
      </c>
      <c r="C86" s="262">
        <v>25</v>
      </c>
      <c r="D86" s="263" t="str">
        <f>[1]ChiTietDuToan!G187</f>
        <v>Lắp sứ đứng 24KV + ty</v>
      </c>
      <c r="E86" s="263" t="str">
        <f>[1]ChiTietDuToan!H187</f>
        <v>bộ</v>
      </c>
      <c r="F86" s="267">
        <f>[1]ChiTietDuToan!I187</f>
        <v>591</v>
      </c>
      <c r="G86" s="267">
        <f>[1]ChiTietDuToan!J187</f>
        <v>583</v>
      </c>
      <c r="H86" s="264">
        <f t="shared" si="8"/>
        <v>8</v>
      </c>
      <c r="I86" s="203">
        <f t="shared" si="5"/>
        <v>88000</v>
      </c>
      <c r="J86" s="163">
        <f t="shared" si="6"/>
        <v>704000</v>
      </c>
      <c r="K86" s="170"/>
      <c r="M86" s="158">
        <f t="shared" si="9"/>
        <v>1</v>
      </c>
      <c r="N86" s="162">
        <f t="shared" si="7"/>
        <v>96800</v>
      </c>
    </row>
    <row r="87" spans="2:14" ht="16.5">
      <c r="B87" s="152" t="str">
        <f>KLGiam!B87</f>
        <v>LCHSNply</v>
      </c>
      <c r="C87" s="262">
        <v>26</v>
      </c>
      <c r="D87" s="263" t="str">
        <f>[1]ChiTietDuToan!G188</f>
        <v>Lắp chuỗi sứ néo Polymer</v>
      </c>
      <c r="E87" s="263" t="str">
        <f>[1]ChiTietDuToan!H188</f>
        <v>chuỗi</v>
      </c>
      <c r="F87" s="267">
        <f>[1]ChiTietDuToan!I188</f>
        <v>93</v>
      </c>
      <c r="G87" s="267">
        <f>[1]ChiTietDuToan!J188</f>
        <v>87</v>
      </c>
      <c r="H87" s="264">
        <f t="shared" si="8"/>
        <v>6</v>
      </c>
      <c r="I87" s="203">
        <f t="shared" si="5"/>
        <v>105909.09</v>
      </c>
      <c r="J87" s="163">
        <f t="shared" si="6"/>
        <v>635455</v>
      </c>
      <c r="K87" s="170"/>
      <c r="M87" s="158">
        <f t="shared" si="9"/>
        <v>1</v>
      </c>
      <c r="N87" s="162">
        <f t="shared" si="7"/>
        <v>116500</v>
      </c>
    </row>
    <row r="88" spans="2:14" ht="16.5">
      <c r="B88" s="152" t="str">
        <f>KLGiam!B88</f>
        <v>LSOC</v>
      </c>
      <c r="C88" s="262">
        <v>27</v>
      </c>
      <c r="D88" s="263" t="str">
        <f>[1]ChiTietDuToan!G189</f>
        <v>Lắp đặt sứ hạ thế, loại 1 sứ</v>
      </c>
      <c r="E88" s="263" t="str">
        <f>[1]ChiTietDuToan!H189</f>
        <v>bộ</v>
      </c>
      <c r="F88" s="267">
        <f>[1]ChiTietDuToan!I189</f>
        <v>163</v>
      </c>
      <c r="G88" s="267">
        <f>[1]ChiTietDuToan!J189</f>
        <v>160</v>
      </c>
      <c r="H88" s="264">
        <f t="shared" si="8"/>
        <v>3</v>
      </c>
      <c r="I88" s="203">
        <f t="shared" si="5"/>
        <v>23363.64</v>
      </c>
      <c r="J88" s="163">
        <f t="shared" si="6"/>
        <v>70091</v>
      </c>
      <c r="K88" s="170"/>
      <c r="M88" s="158">
        <f t="shared" si="9"/>
        <v>1</v>
      </c>
      <c r="N88" s="162">
        <f t="shared" si="7"/>
        <v>25700</v>
      </c>
    </row>
    <row r="89" spans="2:14" ht="16.5">
      <c r="B89" s="152">
        <f>KLGiam!B89</f>
        <v>0</v>
      </c>
      <c r="C89" s="262"/>
      <c r="D89" s="315" t="str">
        <f>KLTang!D13</f>
        <v>Phần tháo thu hồi và sử dụng lại</v>
      </c>
      <c r="E89" s="265"/>
      <c r="F89" s="265"/>
      <c r="G89" s="271"/>
      <c r="H89" s="264"/>
      <c r="I89" s="203">
        <f t="shared" si="5"/>
        <v>0</v>
      </c>
      <c r="J89" s="163">
        <f t="shared" si="6"/>
        <v>0</v>
      </c>
      <c r="K89" s="170"/>
      <c r="M89" s="158">
        <v>1</v>
      </c>
      <c r="N89" s="162">
        <f t="shared" si="7"/>
        <v>0</v>
      </c>
    </row>
    <row r="90" spans="2:14" ht="16.5" hidden="1">
      <c r="B90" s="152" t="str">
        <f>KLGiam!B90</f>
        <v>Tháo sứ đứng</v>
      </c>
      <c r="C90" s="160">
        <v>1</v>
      </c>
      <c r="D90" s="153" t="str">
        <f>VLOOKUP(B90,[1]DonGiaHD!A:H,3,0)</f>
        <v>Tháo sứ đứng + ty</v>
      </c>
      <c r="E90" s="170" t="str">
        <f>VLOOKUP(B90,[1]DonGiaHD!A:H,6,0)</f>
        <v>sứ</v>
      </c>
      <c r="F90" s="170">
        <f>VLOOKUP(B90,[1]DonGiaHD!A:H,5,0)</f>
        <v>190</v>
      </c>
      <c r="G90" s="271">
        <f>[1]ChiTietDuToan!J193</f>
        <v>193</v>
      </c>
      <c r="H90" s="170">
        <f>IF((F90-G90)&gt;0,(F90-G90),0)</f>
        <v>0</v>
      </c>
      <c r="I90" s="203">
        <f t="shared" si="5"/>
        <v>71272.73</v>
      </c>
      <c r="J90" s="163">
        <f t="shared" si="6"/>
        <v>0</v>
      </c>
      <c r="K90" s="170"/>
      <c r="M90" s="158">
        <f t="shared" si="9"/>
        <v>0</v>
      </c>
      <c r="N90" s="162">
        <f t="shared" si="7"/>
        <v>78400</v>
      </c>
    </row>
    <row r="91" spans="2:14" ht="16.5" hidden="1">
      <c r="B91" s="152" t="str">
        <f>KLGiam!B91</f>
        <v>Tháo sứ đỉnh</v>
      </c>
      <c r="C91" s="160">
        <f>IF(H91&gt;0,(C90+1),C90)</f>
        <v>1</v>
      </c>
      <c r="D91" s="153" t="str">
        <f>VLOOKUP(B91,[1]DonGiaHD!A:H,3,0)</f>
        <v>Tháo sứ đứng + chân sứ đỉnh</v>
      </c>
      <c r="E91" s="170" t="str">
        <f>VLOOKUP(B91,[1]DonGiaHD!A:H,6,0)</f>
        <v>sứ</v>
      </c>
      <c r="F91" s="170">
        <f>VLOOKUP(B91,[1]DonGiaHD!A:H,5,0)</f>
        <v>93</v>
      </c>
      <c r="G91" s="271">
        <f>[1]ChiTietDuToan!J194</f>
        <v>95</v>
      </c>
      <c r="H91" s="170">
        <f t="shared" ref="H91:H130" si="10">IF((F91-G91)&gt;0,(F91-G91),0)</f>
        <v>0</v>
      </c>
      <c r="I91" s="203">
        <f t="shared" si="5"/>
        <v>71272.73</v>
      </c>
      <c r="J91" s="163">
        <f t="shared" si="6"/>
        <v>0</v>
      </c>
      <c r="K91" s="170"/>
      <c r="M91" s="158">
        <f t="shared" si="9"/>
        <v>0</v>
      </c>
      <c r="N91" s="162">
        <f t="shared" si="7"/>
        <v>78400</v>
      </c>
    </row>
    <row r="92" spans="2:14" ht="16.5">
      <c r="B92" s="152" t="str">
        <f>KLGiam!B92</f>
        <v>Tháo bộ đỡ trung hòa</v>
      </c>
      <c r="C92" s="160">
        <f t="shared" ref="C92:C115" si="11">IF(H92&gt;0,(C91+1),C91)</f>
        <v>2</v>
      </c>
      <c r="D92" s="153" t="str">
        <f>VLOOKUP(B92,[1]DonGiaHD!A:H,3,0)</f>
        <v>Tháo Rack 1 + sứ ống chỉ</v>
      </c>
      <c r="E92" s="170" t="str">
        <f>VLOOKUP(B92,[1]DonGiaHD!A:H,6,0)</f>
        <v>bộ</v>
      </c>
      <c r="F92" s="170">
        <f>VLOOKUP(B92,[1]DonGiaHD!A:H,5,0)</f>
        <v>87</v>
      </c>
      <c r="G92" s="271">
        <f>[1]ChiTietDuToan!J195</f>
        <v>86</v>
      </c>
      <c r="H92" s="170">
        <f t="shared" si="10"/>
        <v>1</v>
      </c>
      <c r="I92" s="203">
        <f t="shared" si="5"/>
        <v>18909.09</v>
      </c>
      <c r="J92" s="163">
        <f t="shared" si="6"/>
        <v>18909</v>
      </c>
      <c r="K92" s="170"/>
      <c r="M92" s="158">
        <f t="shared" si="9"/>
        <v>1</v>
      </c>
      <c r="N92" s="162">
        <f t="shared" si="7"/>
        <v>20800</v>
      </c>
    </row>
    <row r="93" spans="2:14" ht="16.5" hidden="1">
      <c r="B93" s="152" t="str">
        <f>KLGiam!B93</f>
        <v>Tháo sứ treo thủy tinh</v>
      </c>
      <c r="C93" s="160">
        <f t="shared" si="11"/>
        <v>2</v>
      </c>
      <c r="D93" s="153" t="str">
        <f>VLOOKUP(B93,[1]DonGiaHD!A:H,3,0)</f>
        <v>Tháo sứ treo thủy tinh (2 bát)</v>
      </c>
      <c r="E93" s="170" t="str">
        <f>VLOOKUP(B93,[1]DonGiaHD!A:H,6,0)</f>
        <v>bộ</v>
      </c>
      <c r="F93" s="170">
        <f>VLOOKUP(B93,[1]DonGiaHD!A:H,5,0)</f>
        <v>30</v>
      </c>
      <c r="G93" s="271">
        <f>[1]ChiTietDuToan!J196</f>
        <v>30</v>
      </c>
      <c r="H93" s="170">
        <f t="shared" si="10"/>
        <v>0</v>
      </c>
      <c r="I93" s="203">
        <f t="shared" si="5"/>
        <v>64727.27</v>
      </c>
      <c r="J93" s="163">
        <f t="shared" si="6"/>
        <v>0</v>
      </c>
      <c r="K93" s="170"/>
      <c r="M93" s="158">
        <f t="shared" si="9"/>
        <v>0</v>
      </c>
      <c r="N93" s="162">
        <f t="shared" si="7"/>
        <v>71200</v>
      </c>
    </row>
    <row r="94" spans="2:14" ht="16.5" hidden="1">
      <c r="B94" s="152" t="str">
        <f>KLGiam!B94</f>
        <v>Tháo sứ treo Polymer</v>
      </c>
      <c r="C94" s="160">
        <f t="shared" si="11"/>
        <v>2</v>
      </c>
      <c r="D94" s="153" t="str">
        <f>VLOOKUP(B94,[1]DonGiaHD!A:H,3,0)</f>
        <v>Tháo chuỗi sứ treo Polymer</v>
      </c>
      <c r="E94" s="170" t="str">
        <f>VLOOKUP(B94,[1]DonGiaHD!A:H,6,0)</f>
        <v>bộ</v>
      </c>
      <c r="F94" s="170">
        <f>VLOOKUP(B94,[1]DonGiaHD!A:H,5,0)</f>
        <v>6</v>
      </c>
      <c r="G94" s="271">
        <f>[1]ChiTietDuToan!J197</f>
        <v>6</v>
      </c>
      <c r="H94" s="170">
        <f t="shared" si="10"/>
        <v>0</v>
      </c>
      <c r="I94" s="203">
        <f t="shared" si="5"/>
        <v>85909.09</v>
      </c>
      <c r="J94" s="163">
        <f t="shared" si="6"/>
        <v>0</v>
      </c>
      <c r="K94" s="170"/>
      <c r="M94" s="158">
        <f t="shared" si="9"/>
        <v>0</v>
      </c>
      <c r="N94" s="162">
        <f t="shared" si="7"/>
        <v>94500</v>
      </c>
    </row>
    <row r="95" spans="2:14" ht="16.5" hidden="1">
      <c r="B95" s="152" t="str">
        <f>KLGiam!B95</f>
        <v>Tháo R4 sứ</v>
      </c>
      <c r="C95" s="160">
        <f>IF(H95&gt;0,(C93+1),C93)</f>
        <v>2</v>
      </c>
      <c r="D95" s="153" t="str">
        <f>VLOOKUP(B95,[1]DonGiaHD!A:H,3,0)</f>
        <v>Tháo Rack 4 + sứ ống chỉ</v>
      </c>
      <c r="E95" s="170" t="str">
        <f>VLOOKUP(B95,[1]DonGiaHD!A:H,6,0)</f>
        <v>bộ</v>
      </c>
      <c r="F95" s="170">
        <f>VLOOKUP(B95,[1]DonGiaHD!A:H,5,0)</f>
        <v>9</v>
      </c>
      <c r="G95" s="271">
        <f>[1]ChiTietDuToan!J198</f>
        <v>9</v>
      </c>
      <c r="H95" s="170">
        <f t="shared" si="10"/>
        <v>0</v>
      </c>
      <c r="I95" s="203">
        <f t="shared" si="5"/>
        <v>173545.45</v>
      </c>
      <c r="J95" s="163">
        <f t="shared" si="6"/>
        <v>0</v>
      </c>
      <c r="K95" s="170"/>
      <c r="M95" s="158">
        <f t="shared" si="9"/>
        <v>0</v>
      </c>
      <c r="N95" s="162">
        <f t="shared" si="7"/>
        <v>190900</v>
      </c>
    </row>
    <row r="96" spans="2:14" ht="16.5">
      <c r="B96" s="152" t="str">
        <f>KLGiam!B96</f>
        <v>Tháo R3 sứ</v>
      </c>
      <c r="C96" s="160">
        <f t="shared" si="11"/>
        <v>3</v>
      </c>
      <c r="D96" s="153" t="str">
        <f>VLOOKUP(B96,[1]DonGiaHD!A:H,3,0)</f>
        <v>Tháo Rack 3 + sứ ống chỉ</v>
      </c>
      <c r="E96" s="170" t="str">
        <f>VLOOKUP(B96,[1]DonGiaHD!A:H,6,0)</f>
        <v>bộ</v>
      </c>
      <c r="F96" s="170">
        <f>VLOOKUP(B96,[1]DonGiaHD!A:H,5,0)</f>
        <v>36</v>
      </c>
      <c r="G96" s="271">
        <f>[1]ChiTietDuToan!J199</f>
        <v>34</v>
      </c>
      <c r="H96" s="170">
        <f t="shared" si="10"/>
        <v>2</v>
      </c>
      <c r="I96" s="203">
        <f t="shared" si="5"/>
        <v>123090.91</v>
      </c>
      <c r="J96" s="163">
        <f t="shared" si="6"/>
        <v>246182</v>
      </c>
      <c r="K96" s="170"/>
      <c r="M96" s="158">
        <f t="shared" si="9"/>
        <v>1</v>
      </c>
      <c r="N96" s="162">
        <f t="shared" si="7"/>
        <v>135400</v>
      </c>
    </row>
    <row r="97" spans="2:14" ht="16.5">
      <c r="B97" s="152" t="str">
        <f>KLGiam!B97</f>
        <v>Tháo hộp Domino</v>
      </c>
      <c r="C97" s="160">
        <f t="shared" si="11"/>
        <v>4</v>
      </c>
      <c r="D97" s="153" t="str">
        <f>VLOOKUP(B97,[1]DonGiaHD!A:H,3,0)</f>
        <v>Thaó hộp Domino</v>
      </c>
      <c r="E97" s="170" t="str">
        <f>VLOOKUP(B97,[1]DonGiaHD!A:H,6,0)</f>
        <v>cái</v>
      </c>
      <c r="F97" s="170">
        <f>VLOOKUP(B97,[1]DonGiaHD!A:H,5,0)</f>
        <v>81</v>
      </c>
      <c r="G97" s="271">
        <f>[1]ChiTietDuToan!J200</f>
        <v>76</v>
      </c>
      <c r="H97" s="170">
        <f t="shared" si="10"/>
        <v>5</v>
      </c>
      <c r="I97" s="203">
        <f t="shared" si="5"/>
        <v>147090.91</v>
      </c>
      <c r="J97" s="163">
        <f t="shared" si="6"/>
        <v>735455</v>
      </c>
      <c r="K97" s="170"/>
      <c r="M97" s="158">
        <f t="shared" si="9"/>
        <v>1</v>
      </c>
      <c r="N97" s="162">
        <f t="shared" ref="N97:N130" si="12">VLOOKUP(B97,HopDong,16,0)</f>
        <v>161800</v>
      </c>
    </row>
    <row r="98" spans="2:14" ht="16.5">
      <c r="B98" s="152" t="str">
        <f>KLGiam!B98</f>
        <v>Tháo dây AC95</v>
      </c>
      <c r="C98" s="160">
        <f t="shared" si="11"/>
        <v>5</v>
      </c>
      <c r="D98" s="153" t="str">
        <f>VLOOKUP(B98,[1]DonGiaHD!A:H,3,0)</f>
        <v>Tháo hạ dây AC95</v>
      </c>
      <c r="E98" s="170" t="str">
        <f>VLOOKUP(B98,[1]DonGiaHD!A:H,6,0)</f>
        <v>km</v>
      </c>
      <c r="F98" s="170">
        <f>VLOOKUP(B98,[1]DonGiaHD!A:H,5,0)</f>
        <v>19.010000000000002</v>
      </c>
      <c r="G98" s="271">
        <f>[1]ChiTietDuToan!J201</f>
        <v>0</v>
      </c>
      <c r="H98" s="170">
        <f t="shared" si="10"/>
        <v>19.010000000000002</v>
      </c>
      <c r="I98" s="203">
        <f t="shared" ref="I98:I130" si="13">ROUND(N98/1.1,2)</f>
        <v>9766181.8200000003</v>
      </c>
      <c r="J98" s="163">
        <f t="shared" ref="J98:J130" si="14">ROUND(H98*I98,0)</f>
        <v>185655116</v>
      </c>
      <c r="K98" s="170"/>
      <c r="M98" s="158">
        <f t="shared" si="9"/>
        <v>1</v>
      </c>
      <c r="N98" s="162">
        <f t="shared" si="12"/>
        <v>10742800</v>
      </c>
    </row>
    <row r="99" spans="2:14" ht="16.5" hidden="1">
      <c r="B99" s="152" t="str">
        <f>KLGiam!B99</f>
        <v>Tháo dây AC70</v>
      </c>
      <c r="C99" s="160">
        <f t="shared" si="11"/>
        <v>5</v>
      </c>
      <c r="D99" s="153" t="str">
        <f>VLOOKUP(B99,[1]DonGiaHD!A:H,3,0)</f>
        <v>Tháo hạ dây AC70</v>
      </c>
      <c r="E99" s="170" t="str">
        <f>VLOOKUP(B99,[1]DonGiaHD!A:H,6,0)</f>
        <v>km</v>
      </c>
      <c r="F99" s="170">
        <f>VLOOKUP(B99,[1]DonGiaHD!A:H,5,0)</f>
        <v>3.15</v>
      </c>
      <c r="G99" s="271">
        <f>[1]ChiTietDuToan!J202</f>
        <v>19.393999999999998</v>
      </c>
      <c r="H99" s="170">
        <f t="shared" si="10"/>
        <v>0</v>
      </c>
      <c r="I99" s="203">
        <f t="shared" si="13"/>
        <v>7194818.1799999997</v>
      </c>
      <c r="J99" s="163">
        <f t="shared" si="14"/>
        <v>0</v>
      </c>
      <c r="K99" s="170"/>
      <c r="M99" s="158">
        <f t="shared" si="9"/>
        <v>0</v>
      </c>
      <c r="N99" s="162">
        <f t="shared" si="12"/>
        <v>7914300</v>
      </c>
    </row>
    <row r="100" spans="2:14" ht="16.5" hidden="1">
      <c r="B100" s="152" t="str">
        <f>KLGiam!B100</f>
        <v>Tháo dây AC50</v>
      </c>
      <c r="C100" s="160">
        <f t="shared" si="11"/>
        <v>5</v>
      </c>
      <c r="D100" s="153" t="str">
        <f>VLOOKUP(B100,[1]DonGiaHD!A:H,3,0)</f>
        <v>Tháo hạ dây AC50</v>
      </c>
      <c r="E100" s="170" t="str">
        <f>VLOOKUP(B100,[1]DonGiaHD!A:H,6,0)</f>
        <v>km</v>
      </c>
      <c r="F100" s="170">
        <f>VLOOKUP(B100,[1]DonGiaHD!A:H,5,0)</f>
        <v>0.159</v>
      </c>
      <c r="G100" s="271">
        <f>[1]ChiTietDuToan!J203</f>
        <v>4.9939999999999998</v>
      </c>
      <c r="H100" s="170">
        <f t="shared" si="10"/>
        <v>0</v>
      </c>
      <c r="I100" s="203">
        <f t="shared" si="13"/>
        <v>3237272.73</v>
      </c>
      <c r="J100" s="163">
        <f t="shared" si="14"/>
        <v>0</v>
      </c>
      <c r="K100" s="170"/>
      <c r="M100" s="158">
        <f t="shared" si="9"/>
        <v>0</v>
      </c>
      <c r="N100" s="162">
        <f t="shared" si="12"/>
        <v>3561000</v>
      </c>
    </row>
    <row r="101" spans="2:14" ht="16.5">
      <c r="B101" s="152" t="str">
        <f>KLGiam!B101</f>
        <v>Số dây Dupplex trên trụ</v>
      </c>
      <c r="C101" s="160">
        <f t="shared" si="11"/>
        <v>6</v>
      </c>
      <c r="D101" s="153" t="str">
        <f>VLOOKUP(B101,[1]DonGiaHD!A:H,3,0)</f>
        <v>Tháo dây Branchment</v>
      </c>
      <c r="E101" s="170" t="str">
        <f>VLOOKUP(B101,[1]DonGiaHD!A:H,6,0)</f>
        <v>sợi</v>
      </c>
      <c r="F101" s="170">
        <f>VLOOKUP(B101,[1]DonGiaHD!A:H,5,0)</f>
        <v>347</v>
      </c>
      <c r="G101" s="271">
        <f>[1]ChiTietDuToan!J204</f>
        <v>300</v>
      </c>
      <c r="H101" s="170">
        <f t="shared" si="10"/>
        <v>47</v>
      </c>
      <c r="I101" s="203">
        <f t="shared" si="13"/>
        <v>116818.18</v>
      </c>
      <c r="J101" s="163">
        <f t="shared" si="14"/>
        <v>5490454</v>
      </c>
      <c r="K101" s="170"/>
      <c r="M101" s="158">
        <f t="shared" si="9"/>
        <v>1</v>
      </c>
      <c r="N101" s="162">
        <f t="shared" si="12"/>
        <v>128500</v>
      </c>
    </row>
    <row r="102" spans="2:14" ht="16.5" hidden="1">
      <c r="B102" s="152" t="str">
        <f>KLGiam!B102</f>
        <v>Tháo X-composite 0,8m</v>
      </c>
      <c r="C102" s="160">
        <f t="shared" si="11"/>
        <v>6</v>
      </c>
      <c r="D102" s="153" t="str">
        <f>VLOOKUP(B102,[1]DonGiaHD!A:H,3,0)</f>
        <v>Tháo bộ xà compoxit 0,8m</v>
      </c>
      <c r="E102" s="170" t="str">
        <f>VLOOKUP(B102,[1]DonGiaHD!A:H,6,0)</f>
        <v>bộ</v>
      </c>
      <c r="F102" s="170">
        <f>VLOOKUP(B102,[1]DonGiaHD!A:H,5,0)</f>
        <v>10</v>
      </c>
      <c r="G102" s="271">
        <f>[1]ChiTietDuToan!J205</f>
        <v>10</v>
      </c>
      <c r="H102" s="170">
        <f t="shared" si="10"/>
        <v>0</v>
      </c>
      <c r="I102" s="203">
        <f t="shared" si="13"/>
        <v>193090.91</v>
      </c>
      <c r="J102" s="163">
        <f t="shared" si="14"/>
        <v>0</v>
      </c>
      <c r="K102" s="170"/>
      <c r="M102" s="158">
        <f t="shared" si="9"/>
        <v>0</v>
      </c>
      <c r="N102" s="162">
        <f t="shared" si="12"/>
        <v>212400</v>
      </c>
    </row>
    <row r="103" spans="2:14" ht="16.5">
      <c r="B103" s="152" t="str">
        <f>KLGiam!B103</f>
        <v>Tháo X-1,66Đ</v>
      </c>
      <c r="C103" s="160">
        <f t="shared" si="11"/>
        <v>7</v>
      </c>
      <c r="D103" s="153" t="str">
        <f>VLOOKUP(B103,[1]DonGiaHD!A:H,3,0)</f>
        <v>Tháo xà đỡ X-16Đ</v>
      </c>
      <c r="E103" s="170" t="str">
        <f>VLOOKUP(B103,[1]DonGiaHD!A:H,6,0)</f>
        <v>bộ</v>
      </c>
      <c r="F103" s="170">
        <f>VLOOKUP(B103,[1]DonGiaHD!A:H,5,0)</f>
        <v>77</v>
      </c>
      <c r="G103" s="271">
        <f>[1]ChiTietDuToan!J206</f>
        <v>74</v>
      </c>
      <c r="H103" s="170">
        <f t="shared" si="10"/>
        <v>3</v>
      </c>
      <c r="I103" s="203">
        <f t="shared" si="13"/>
        <v>596000</v>
      </c>
      <c r="J103" s="163">
        <f t="shared" si="14"/>
        <v>1788000</v>
      </c>
      <c r="K103" s="170"/>
      <c r="M103" s="158">
        <f t="shared" si="9"/>
        <v>1</v>
      </c>
      <c r="N103" s="162">
        <f t="shared" si="12"/>
        <v>655600</v>
      </c>
    </row>
    <row r="104" spans="2:14" ht="16.5" hidden="1">
      <c r="B104" s="152" t="str">
        <f>KLGiam!B104</f>
        <v>Tháo X-1,66K</v>
      </c>
      <c r="C104" s="160">
        <f t="shared" si="11"/>
        <v>7</v>
      </c>
      <c r="D104" s="153" t="str">
        <f>VLOOKUP(B104,[1]DonGiaHD!A:H,3,0)</f>
        <v>Tháo xà kép X-16K</v>
      </c>
      <c r="E104" s="170" t="str">
        <f>VLOOKUP(B104,[1]DonGiaHD!A:H,6,0)</f>
        <v>bộ</v>
      </c>
      <c r="F104" s="170">
        <f>VLOOKUP(B104,[1]DonGiaHD!A:H,5,0)</f>
        <v>8</v>
      </c>
      <c r="G104" s="271">
        <f>[1]ChiTietDuToan!J207</f>
        <v>9</v>
      </c>
      <c r="H104" s="170">
        <f t="shared" si="10"/>
        <v>0</v>
      </c>
      <c r="I104" s="203">
        <f t="shared" si="13"/>
        <v>806272.73</v>
      </c>
      <c r="J104" s="163">
        <f t="shared" si="14"/>
        <v>0</v>
      </c>
      <c r="K104" s="170"/>
      <c r="M104" s="158">
        <f t="shared" si="9"/>
        <v>0</v>
      </c>
      <c r="N104" s="162">
        <f t="shared" si="12"/>
        <v>886900</v>
      </c>
    </row>
    <row r="105" spans="2:14" ht="16.5" hidden="1">
      <c r="B105" s="152" t="str">
        <f>KLGiam!B105</f>
        <v>Tháo X-2,2K</v>
      </c>
      <c r="C105" s="160">
        <f t="shared" si="11"/>
        <v>7</v>
      </c>
      <c r="D105" s="153" t="str">
        <f>VLOOKUP(B105,[1]DonGiaHD!A:H,3,0)</f>
        <v>Tháo xà X-2,2K</v>
      </c>
      <c r="E105" s="170" t="str">
        <f>VLOOKUP(B105,[1]DonGiaHD!A:H,6,0)</f>
        <v>bộ</v>
      </c>
      <c r="F105" s="170">
        <f>VLOOKUP(B105,[1]DonGiaHD!A:H,5,0)</f>
        <v>6</v>
      </c>
      <c r="G105" s="271">
        <f>[1]ChiTietDuToan!J208</f>
        <v>7</v>
      </c>
      <c r="H105" s="170">
        <f t="shared" si="10"/>
        <v>0</v>
      </c>
      <c r="I105" s="203">
        <f t="shared" si="13"/>
        <v>768090.91</v>
      </c>
      <c r="J105" s="163">
        <f t="shared" si="14"/>
        <v>0</v>
      </c>
      <c r="K105" s="170"/>
      <c r="M105" s="158">
        <f t="shared" si="9"/>
        <v>0</v>
      </c>
      <c r="N105" s="162">
        <f t="shared" si="12"/>
        <v>844900</v>
      </c>
    </row>
    <row r="106" spans="2:14" ht="16.5" hidden="1">
      <c r="B106" s="152" t="str">
        <f>KLGiam!B106</f>
        <v>Tháo bộ chằng xuống</v>
      </c>
      <c r="C106" s="160">
        <f t="shared" si="11"/>
        <v>7</v>
      </c>
      <c r="D106" s="153" t="str">
        <f>VLOOKUP(B106,[1]DonGiaHD!A:H,3,0)</f>
        <v>Tháo bộ chằng xuống</v>
      </c>
      <c r="E106" s="170" t="str">
        <f>VLOOKUP(B106,[1]DonGiaHD!A:H,6,0)</f>
        <v>bộ</v>
      </c>
      <c r="F106" s="170">
        <f>VLOOKUP(B106,[1]DonGiaHD!A:H,5,0)</f>
        <v>9</v>
      </c>
      <c r="G106" s="271">
        <f>[1]ChiTietDuToan!J209</f>
        <v>9</v>
      </c>
      <c r="H106" s="170">
        <f t="shared" si="10"/>
        <v>0</v>
      </c>
      <c r="I106" s="203">
        <f t="shared" si="13"/>
        <v>153272.73000000001</v>
      </c>
      <c r="J106" s="163">
        <f t="shared" si="14"/>
        <v>0</v>
      </c>
      <c r="K106" s="170"/>
      <c r="M106" s="158">
        <f t="shared" si="9"/>
        <v>0</v>
      </c>
      <c r="N106" s="162">
        <f t="shared" si="12"/>
        <v>168600</v>
      </c>
    </row>
    <row r="107" spans="2:14" ht="16.5" hidden="1">
      <c r="B107" s="152" t="str">
        <f>KLGiam!B107</f>
        <v>Tháo bộ chằng lệch</v>
      </c>
      <c r="C107" s="160">
        <f t="shared" si="11"/>
        <v>7</v>
      </c>
      <c r="D107" s="153" t="str">
        <f>VLOOKUP(B107,[1]DonGiaHD!A:H,3,0)</f>
        <v>Tháo bộ chằng lệch</v>
      </c>
      <c r="E107" s="170" t="str">
        <f>VLOOKUP(B107,[1]DonGiaHD!A:H,6,0)</f>
        <v>bộ</v>
      </c>
      <c r="F107" s="170">
        <f>VLOOKUP(B107,[1]DonGiaHD!A:H,5,0)</f>
        <v>3</v>
      </c>
      <c r="G107" s="271">
        <f>[1]ChiTietDuToan!J210</f>
        <v>3</v>
      </c>
      <c r="H107" s="170">
        <f t="shared" si="10"/>
        <v>0</v>
      </c>
      <c r="I107" s="203">
        <f t="shared" si="13"/>
        <v>153272.73000000001</v>
      </c>
      <c r="J107" s="163">
        <f t="shared" si="14"/>
        <v>0</v>
      </c>
      <c r="K107" s="170"/>
      <c r="M107" s="158">
        <f t="shared" si="9"/>
        <v>0</v>
      </c>
      <c r="N107" s="162">
        <f t="shared" si="12"/>
        <v>168600</v>
      </c>
    </row>
    <row r="108" spans="2:14" ht="16.5" hidden="1">
      <c r="B108" s="152" t="str">
        <f>KLGiam!B108</f>
        <v>Nhổ trụ 12m</v>
      </c>
      <c r="C108" s="160">
        <f t="shared" si="11"/>
        <v>7</v>
      </c>
      <c r="D108" s="153" t="str">
        <f>VLOOKUP(B108,[1]DonGiaHD!A:H,3,0)</f>
        <v>Nhổ trụ  BTLT 12m</v>
      </c>
      <c r="E108" s="170" t="str">
        <f>VLOOKUP(B108,[1]DonGiaHD!A:H,6,0)</f>
        <v>trụ</v>
      </c>
      <c r="F108" s="170">
        <f>VLOOKUP(B108,[1]DonGiaHD!A:H,5,0)</f>
        <v>20</v>
      </c>
      <c r="G108" s="271">
        <f>[1]ChiTietDuToan!J211</f>
        <v>20</v>
      </c>
      <c r="H108" s="170">
        <f t="shared" si="10"/>
        <v>0</v>
      </c>
      <c r="I108" s="203">
        <f t="shared" si="13"/>
        <v>668909.09</v>
      </c>
      <c r="J108" s="163">
        <f t="shared" si="14"/>
        <v>0</v>
      </c>
      <c r="K108" s="170"/>
      <c r="M108" s="158">
        <f t="shared" si="9"/>
        <v>0</v>
      </c>
      <c r="N108" s="162">
        <f t="shared" si="12"/>
        <v>735800</v>
      </c>
    </row>
    <row r="109" spans="2:14" ht="16.5">
      <c r="B109" s="152" t="str">
        <f>KLGiam!B109</f>
        <v>Nhổ trụ 8,4m</v>
      </c>
      <c r="C109" s="160">
        <f t="shared" si="11"/>
        <v>8</v>
      </c>
      <c r="D109" s="153" t="str">
        <f>VLOOKUP(B109,[1]DonGiaHD!A:H,3,0)</f>
        <v>Nhổ trụ BTLT 8,4m</v>
      </c>
      <c r="E109" s="170" t="str">
        <f>VLOOKUP(B109,[1]DonGiaHD!A:H,6,0)</f>
        <v>trụ</v>
      </c>
      <c r="F109" s="170">
        <f>VLOOKUP(B109,[1]DonGiaHD!A:H,5,0)</f>
        <v>76</v>
      </c>
      <c r="G109" s="271">
        <f>[1]ChiTietDuToan!J212</f>
        <v>72</v>
      </c>
      <c r="H109" s="170">
        <f t="shared" si="10"/>
        <v>4</v>
      </c>
      <c r="I109" s="203">
        <f t="shared" si="13"/>
        <v>583727.27</v>
      </c>
      <c r="J109" s="163">
        <f t="shared" si="14"/>
        <v>2334909</v>
      </c>
      <c r="K109" s="170"/>
      <c r="M109" s="158">
        <f t="shared" si="9"/>
        <v>1</v>
      </c>
      <c r="N109" s="162">
        <f t="shared" si="12"/>
        <v>642100</v>
      </c>
    </row>
    <row r="110" spans="2:14" ht="16.5" hidden="1">
      <c r="B110" s="152" t="str">
        <f>KLGiam!B110</f>
        <v>Tháo tủ hạ thế</v>
      </c>
      <c r="C110" s="160">
        <f t="shared" si="11"/>
        <v>8</v>
      </c>
      <c r="D110" s="153" t="str">
        <f>VLOOKUP(B110,[1]DonGiaHD!A:H,3,0)</f>
        <v>Tháo tủ điện hạ thế</v>
      </c>
      <c r="E110" s="170" t="str">
        <f>VLOOKUP(B110,[1]DonGiaHD!A:H,6,0)</f>
        <v>bộ</v>
      </c>
      <c r="F110" s="170">
        <f>VLOOKUP(B110,[1]DonGiaHD!A:H,5,0)</f>
        <v>8</v>
      </c>
      <c r="G110" s="271">
        <f>[1]ChiTietDuToan!J213</f>
        <v>8</v>
      </c>
      <c r="H110" s="170">
        <f t="shared" si="10"/>
        <v>0</v>
      </c>
      <c r="I110" s="203">
        <f t="shared" si="13"/>
        <v>1831454.55</v>
      </c>
      <c r="J110" s="163">
        <f t="shared" si="14"/>
        <v>0</v>
      </c>
      <c r="K110" s="170"/>
      <c r="M110" s="158">
        <f t="shared" si="9"/>
        <v>0</v>
      </c>
      <c r="N110" s="162">
        <f t="shared" si="12"/>
        <v>2014600</v>
      </c>
    </row>
    <row r="111" spans="2:14" ht="16.5" hidden="1">
      <c r="B111" s="152" t="str">
        <f>KLGiam!B111</f>
        <v>Tháo TBA 1P 75KVA</v>
      </c>
      <c r="C111" s="160">
        <f t="shared" si="11"/>
        <v>8</v>
      </c>
      <c r="D111" s="153" t="str">
        <f>VLOOKUP(B111,[1]DonGiaHD!A:H,3,0)</f>
        <v>Tháo MBA 1 pha 75KVA, treo trên cột</v>
      </c>
      <c r="E111" s="170" t="str">
        <f>VLOOKUP(B111,[1]DonGiaHD!A:H,6,0)</f>
        <v>máy</v>
      </c>
      <c r="F111" s="170">
        <f>VLOOKUP(B111,[1]DonGiaHD!A:H,5,0)</f>
        <v>2</v>
      </c>
      <c r="G111" s="271">
        <f>[1]ChiTietDuToan!J214</f>
        <v>2</v>
      </c>
      <c r="H111" s="170">
        <f t="shared" si="10"/>
        <v>0</v>
      </c>
      <c r="I111" s="203">
        <f t="shared" si="13"/>
        <v>1298000</v>
      </c>
      <c r="J111" s="163">
        <f t="shared" si="14"/>
        <v>0</v>
      </c>
      <c r="K111" s="170"/>
      <c r="M111" s="158">
        <f t="shared" si="9"/>
        <v>0</v>
      </c>
      <c r="N111" s="162">
        <f t="shared" si="12"/>
        <v>1427800</v>
      </c>
    </row>
    <row r="112" spans="2:14" ht="16.5" hidden="1">
      <c r="B112" s="152" t="str">
        <f>KLGiam!B112</f>
        <v>Tháo TBA 1P: 100KVA</v>
      </c>
      <c r="C112" s="160">
        <f t="shared" si="11"/>
        <v>8</v>
      </c>
      <c r="D112" s="153" t="str">
        <f>VLOOKUP(B112,[1]DonGiaHD!A:H,3,0)</f>
        <v>Tháo MBA 1 pha 100KVA, treo trên cột</v>
      </c>
      <c r="E112" s="170" t="str">
        <f>VLOOKUP(B112,[1]DonGiaHD!A:H,6,0)</f>
        <v>máy</v>
      </c>
      <c r="F112" s="170">
        <f>VLOOKUP(B112,[1]DonGiaHD!A:H,5,0)</f>
        <v>9</v>
      </c>
      <c r="G112" s="271">
        <f>[1]ChiTietDuToan!J215</f>
        <v>9</v>
      </c>
      <c r="H112" s="170">
        <f t="shared" si="10"/>
        <v>0</v>
      </c>
      <c r="I112" s="203">
        <f t="shared" si="13"/>
        <v>1379636.36</v>
      </c>
      <c r="J112" s="163">
        <f t="shared" si="14"/>
        <v>0</v>
      </c>
      <c r="K112" s="170"/>
      <c r="M112" s="158">
        <f t="shared" si="9"/>
        <v>0</v>
      </c>
      <c r="N112" s="162">
        <f t="shared" si="12"/>
        <v>1517600</v>
      </c>
    </row>
    <row r="113" spans="2:14" ht="16.5" hidden="1">
      <c r="B113" s="152" t="str">
        <f>KLGiam!B113</f>
        <v>Tháo FCO</v>
      </c>
      <c r="C113" s="160">
        <f t="shared" si="11"/>
        <v>8</v>
      </c>
      <c r="D113" s="153" t="str">
        <f>VLOOKUP(B113,[1]DonGiaHD!A:H,3,0)</f>
        <v>Tháo bộ FCO</v>
      </c>
      <c r="E113" s="170" t="str">
        <f>VLOOKUP(B113,[1]DonGiaHD!A:H,6,0)</f>
        <v>cái</v>
      </c>
      <c r="F113" s="170">
        <f>VLOOKUP(B113,[1]DonGiaHD!A:H,5,0)</f>
        <v>13</v>
      </c>
      <c r="G113" s="271">
        <f>[1]ChiTietDuToan!J216</f>
        <v>13</v>
      </c>
      <c r="H113" s="170">
        <f t="shared" si="10"/>
        <v>0</v>
      </c>
      <c r="I113" s="203">
        <f t="shared" si="13"/>
        <v>272363.64</v>
      </c>
      <c r="J113" s="163">
        <f t="shared" si="14"/>
        <v>0</v>
      </c>
      <c r="K113" s="170"/>
      <c r="M113" s="158">
        <f t="shared" si="9"/>
        <v>0</v>
      </c>
      <c r="N113" s="162">
        <f t="shared" si="12"/>
        <v>299600</v>
      </c>
    </row>
    <row r="114" spans="2:14" ht="16.5" hidden="1">
      <c r="B114" s="152" t="str">
        <f>KLGiam!B114</f>
        <v>Tháo LA</v>
      </c>
      <c r="C114" s="160">
        <f t="shared" si="11"/>
        <v>8</v>
      </c>
      <c r="D114" s="153" t="str">
        <f>VLOOKUP(B114,[1]DonGiaHD!A:H,3,0)</f>
        <v>Tháo bộ LA</v>
      </c>
      <c r="E114" s="170" t="str">
        <f>VLOOKUP(B114,[1]DonGiaHD!A:H,6,0)</f>
        <v>cái</v>
      </c>
      <c r="F114" s="170">
        <f>VLOOKUP(B114,[1]DonGiaHD!A:H,5,0)</f>
        <v>10</v>
      </c>
      <c r="G114" s="271">
        <f>[1]ChiTietDuToan!J217</f>
        <v>10</v>
      </c>
      <c r="H114" s="170">
        <f t="shared" si="10"/>
        <v>0</v>
      </c>
      <c r="I114" s="203">
        <f t="shared" si="13"/>
        <v>102181.82</v>
      </c>
      <c r="J114" s="163">
        <f t="shared" si="14"/>
        <v>0</v>
      </c>
      <c r="K114" s="170"/>
      <c r="M114" s="158">
        <f t="shared" si="9"/>
        <v>0</v>
      </c>
      <c r="N114" s="162">
        <f t="shared" si="12"/>
        <v>112400</v>
      </c>
    </row>
    <row r="115" spans="2:14" ht="16.5">
      <c r="B115" s="152" t="str">
        <f>KLGiam!B115</f>
        <v>Tháo LTD</v>
      </c>
      <c r="C115" s="160">
        <f t="shared" si="11"/>
        <v>9</v>
      </c>
      <c r="D115" s="153" t="str">
        <f>VLOOKUP(B115,[1]DonGiaHD!A:H,3,0)</f>
        <v>Tháo  LTD</v>
      </c>
      <c r="E115" s="170" t="str">
        <f>VLOOKUP(B115,[1]DonGiaHD!A:H,6,0)</f>
        <v>bộ</v>
      </c>
      <c r="F115" s="170">
        <f>VLOOKUP(B115,[1]DonGiaHD!A:H,5,0)</f>
        <v>3</v>
      </c>
      <c r="G115" s="271">
        <f>[1]ChiTietDuToan!J218</f>
        <v>0</v>
      </c>
      <c r="H115" s="170">
        <f t="shared" si="10"/>
        <v>3</v>
      </c>
      <c r="I115" s="203">
        <f t="shared" si="13"/>
        <v>641000</v>
      </c>
      <c r="J115" s="163">
        <f t="shared" si="14"/>
        <v>1923000</v>
      </c>
      <c r="K115" s="170"/>
      <c r="M115" s="158">
        <f t="shared" si="9"/>
        <v>1</v>
      </c>
      <c r="N115" s="162">
        <f t="shared" si="12"/>
        <v>705100</v>
      </c>
    </row>
    <row r="116" spans="2:14" ht="16.5">
      <c r="B116" s="152">
        <f>KLGiam!B116</f>
        <v>0</v>
      </c>
      <c r="C116" s="262"/>
      <c r="D116" s="315" t="str">
        <f>KLTang!D40</f>
        <v>Phần lắp lại</v>
      </c>
      <c r="E116" s="265"/>
      <c r="F116" s="265"/>
      <c r="G116" s="271"/>
      <c r="H116" s="170">
        <f t="shared" si="10"/>
        <v>0</v>
      </c>
      <c r="I116" s="203">
        <f t="shared" si="13"/>
        <v>0</v>
      </c>
      <c r="J116" s="163">
        <f t="shared" si="14"/>
        <v>0</v>
      </c>
      <c r="K116" s="170"/>
      <c r="M116" s="158">
        <v>1</v>
      </c>
      <c r="N116" s="162">
        <f t="shared" si="12"/>
        <v>0</v>
      </c>
    </row>
    <row r="117" spans="2:14" ht="16.5">
      <c r="B117" s="152" t="str">
        <f>KLGiam!B117</f>
        <v>Lắp sứ đỉnh</v>
      </c>
      <c r="C117" s="160">
        <f>IF(H117&gt;0,1,0)</f>
        <v>1</v>
      </c>
      <c r="D117" s="153" t="str">
        <f>VLOOKUP(B117,[1]DonGiaHD!A:H,3,0)</f>
        <v>Lắp sứ đứng + chân sứ đỉnh</v>
      </c>
      <c r="E117" s="170" t="str">
        <f>VLOOKUP(B117,[1]DonGiaHD!A:H,6,0)</f>
        <v>sứ</v>
      </c>
      <c r="F117" s="170">
        <f>VLOOKUP(B117,[1]DonGiaHD!A:H,5,0)</f>
        <v>1</v>
      </c>
      <c r="G117" s="271">
        <f>[1]ChiTietDuToan!J220</f>
        <v>0</v>
      </c>
      <c r="H117" s="170">
        <f t="shared" si="10"/>
        <v>1</v>
      </c>
      <c r="I117" s="203">
        <f t="shared" si="13"/>
        <v>87181.82</v>
      </c>
      <c r="J117" s="163">
        <f t="shared" si="14"/>
        <v>87182</v>
      </c>
      <c r="K117" s="170"/>
      <c r="M117" s="158">
        <f t="shared" si="9"/>
        <v>1</v>
      </c>
      <c r="N117" s="162">
        <f t="shared" si="12"/>
        <v>95900</v>
      </c>
    </row>
    <row r="118" spans="2:14" ht="16.5" hidden="1">
      <c r="B118" s="152" t="str">
        <f>KLGiam!B118</f>
        <v>Lắp sứ treo Polymer</v>
      </c>
      <c r="C118" s="160">
        <f>IF(H118&gt;0,1,0)</f>
        <v>0</v>
      </c>
      <c r="D118" s="153" t="str">
        <f>VLOOKUP(B118,[1]DonGiaHD!A:H,3,0)</f>
        <v>Tháo chuỗi sứ treo Polymer</v>
      </c>
      <c r="E118" s="170" t="str">
        <f>VLOOKUP(B118,[1]DonGiaHD!A:H,6,0)</f>
        <v>bộ</v>
      </c>
      <c r="F118" s="170">
        <f>VLOOKUP(B118,[1]DonGiaHD!A:H,5,0)</f>
        <v>5</v>
      </c>
      <c r="G118" s="271">
        <f>[1]ChiTietDuToan!J221</f>
        <v>6</v>
      </c>
      <c r="H118" s="170">
        <f t="shared" si="10"/>
        <v>0</v>
      </c>
      <c r="I118" s="203">
        <f t="shared" si="13"/>
        <v>105000</v>
      </c>
      <c r="J118" s="163">
        <f t="shared" si="14"/>
        <v>0</v>
      </c>
      <c r="K118" s="170"/>
      <c r="M118" s="158">
        <f t="shared" si="9"/>
        <v>0</v>
      </c>
      <c r="N118" s="162">
        <f t="shared" si="12"/>
        <v>115500</v>
      </c>
    </row>
    <row r="119" spans="2:14" ht="16.5" hidden="1">
      <c r="B119" s="152" t="str">
        <f>KLGiam!B119</f>
        <v>Lắp R4 sứ</v>
      </c>
      <c r="C119" s="160">
        <f t="shared" ref="C119:C130" si="15">IF(H119&gt;0,(C118+1),C118)</f>
        <v>0</v>
      </c>
      <c r="D119" s="153" t="str">
        <f>VLOOKUP(B119,[1]DonGiaHD!A:H,3,0)</f>
        <v>Lắp Rack 4 + sứ ống chỉ</v>
      </c>
      <c r="E119" s="170" t="str">
        <f>VLOOKUP(B119,[1]DonGiaHD!A:H,6,0)</f>
        <v>bộ</v>
      </c>
      <c r="F119" s="170">
        <f>VLOOKUP(B119,[1]DonGiaHD!A:H,5,0)</f>
        <v>9</v>
      </c>
      <c r="G119" s="271">
        <f>[1]ChiTietDuToan!J222</f>
        <v>9</v>
      </c>
      <c r="H119" s="170">
        <f t="shared" si="10"/>
        <v>0</v>
      </c>
      <c r="I119" s="203">
        <f t="shared" si="13"/>
        <v>214272.73</v>
      </c>
      <c r="J119" s="163">
        <f t="shared" si="14"/>
        <v>0</v>
      </c>
      <c r="K119" s="170"/>
      <c r="M119" s="158">
        <f t="shared" si="9"/>
        <v>0</v>
      </c>
      <c r="N119" s="162">
        <f t="shared" si="12"/>
        <v>235700</v>
      </c>
    </row>
    <row r="120" spans="2:14" ht="16.5">
      <c r="B120" s="152" t="str">
        <f>KLGiam!B120</f>
        <v>Lắp R3 sứ</v>
      </c>
      <c r="C120" s="160">
        <f t="shared" si="15"/>
        <v>1</v>
      </c>
      <c r="D120" s="153" t="str">
        <f>VLOOKUP(B120,[1]DonGiaHD!A:H,3,0)</f>
        <v>Lắp Rack 3 + sứ ống chỉ</v>
      </c>
      <c r="E120" s="170" t="str">
        <f>VLOOKUP(B120,[1]DonGiaHD!A:H,6,0)</f>
        <v>bộ</v>
      </c>
      <c r="F120" s="170">
        <f>VLOOKUP(B120,[1]DonGiaHD!A:H,5,0)</f>
        <v>36</v>
      </c>
      <c r="G120" s="271">
        <f>[1]ChiTietDuToan!J223</f>
        <v>34</v>
      </c>
      <c r="H120" s="170">
        <f t="shared" si="10"/>
        <v>2</v>
      </c>
      <c r="I120" s="203">
        <f t="shared" si="13"/>
        <v>214272.73</v>
      </c>
      <c r="J120" s="163">
        <f t="shared" si="14"/>
        <v>428545</v>
      </c>
      <c r="K120" s="170"/>
      <c r="M120" s="158">
        <f t="shared" si="9"/>
        <v>1</v>
      </c>
      <c r="N120" s="162">
        <f t="shared" si="12"/>
        <v>235700</v>
      </c>
    </row>
    <row r="121" spans="2:14" ht="16.5">
      <c r="B121" s="152" t="str">
        <f>KLGiam!B121</f>
        <v>Lắp hộp Domino</v>
      </c>
      <c r="C121" s="160">
        <f t="shared" si="15"/>
        <v>2</v>
      </c>
      <c r="D121" s="153" t="str">
        <f>VLOOKUP(B121,[1]DonGiaHD!A:H,3,0)</f>
        <v>Lắp hộp Domino</v>
      </c>
      <c r="E121" s="170" t="str">
        <f>VLOOKUP(B121,[1]DonGiaHD!A:H,6,0)</f>
        <v>cái</v>
      </c>
      <c r="F121" s="170">
        <f>VLOOKUP(B121,[1]DonGiaHD!A:H,5,0)</f>
        <v>81</v>
      </c>
      <c r="G121" s="271">
        <f>[1]ChiTietDuToan!J224</f>
        <v>76</v>
      </c>
      <c r="H121" s="170">
        <f t="shared" si="10"/>
        <v>5</v>
      </c>
      <c r="I121" s="203">
        <f t="shared" si="13"/>
        <v>220636.36</v>
      </c>
      <c r="J121" s="163">
        <f t="shared" si="14"/>
        <v>1103182</v>
      </c>
      <c r="K121" s="170"/>
      <c r="M121" s="158">
        <f t="shared" si="9"/>
        <v>1</v>
      </c>
      <c r="N121" s="162">
        <f t="shared" si="12"/>
        <v>242700</v>
      </c>
    </row>
    <row r="122" spans="2:14" ht="16.5">
      <c r="B122" s="152" t="str">
        <f>KLGiam!B122</f>
        <v>Số dây Dupplex trên trụ</v>
      </c>
      <c r="C122" s="160">
        <f t="shared" si="15"/>
        <v>3</v>
      </c>
      <c r="D122" s="153" t="str">
        <f>VLOOKUP(B122,[1]DonGiaHD!A:H,3,0)</f>
        <v>Tháo dây Branchment</v>
      </c>
      <c r="E122" s="170" t="str">
        <f>VLOOKUP(B122,[1]DonGiaHD!A:H,6,0)</f>
        <v>sợi</v>
      </c>
      <c r="F122" s="170">
        <f>VLOOKUP(B122,[1]DonGiaHD!A:H,5,0)</f>
        <v>347</v>
      </c>
      <c r="G122" s="271">
        <f>[1]ChiTietDuToan!J225</f>
        <v>300</v>
      </c>
      <c r="H122" s="170">
        <f t="shared" si="10"/>
        <v>47</v>
      </c>
      <c r="I122" s="203">
        <f t="shared" si="13"/>
        <v>116818.18</v>
      </c>
      <c r="J122" s="163">
        <f t="shared" si="14"/>
        <v>5490454</v>
      </c>
      <c r="K122" s="170"/>
      <c r="M122" s="158">
        <f t="shared" si="9"/>
        <v>1</v>
      </c>
      <c r="N122" s="162">
        <f t="shared" si="12"/>
        <v>128500</v>
      </c>
    </row>
    <row r="123" spans="2:14" ht="16.5">
      <c r="B123" s="152" t="str">
        <f>KLGiam!B123</f>
        <v>Lắp X-composite 0,8m</v>
      </c>
      <c r="C123" s="160">
        <f t="shared" si="15"/>
        <v>4</v>
      </c>
      <c r="D123" s="153" t="str">
        <f>VLOOKUP(B123,[1]DonGiaHD!A:H,3,0)</f>
        <v>Lắp bộ xà compoxit 0,8m</v>
      </c>
      <c r="E123" s="170" t="str">
        <f>VLOOKUP(B123,[1]DonGiaHD!A:H,6,0)</f>
        <v>bộ</v>
      </c>
      <c r="F123" s="170">
        <f>VLOOKUP(B123,[1]DonGiaHD!A:H,5,0)</f>
        <v>10</v>
      </c>
      <c r="G123" s="271">
        <f>[1]ChiTietDuToan!J226</f>
        <v>8</v>
      </c>
      <c r="H123" s="170">
        <f t="shared" si="10"/>
        <v>2</v>
      </c>
      <c r="I123" s="203">
        <f t="shared" si="13"/>
        <v>160909.09</v>
      </c>
      <c r="J123" s="163">
        <f t="shared" si="14"/>
        <v>321818</v>
      </c>
      <c r="K123" s="170"/>
      <c r="M123" s="158">
        <f t="shared" si="9"/>
        <v>1</v>
      </c>
      <c r="N123" s="162">
        <f t="shared" si="12"/>
        <v>177000</v>
      </c>
    </row>
    <row r="124" spans="2:14" ht="16.5" hidden="1">
      <c r="B124" s="152" t="str">
        <f>KLGiam!B124</f>
        <v>Lắp X-2,2K</v>
      </c>
      <c r="C124" s="160">
        <f t="shared" si="15"/>
        <v>4</v>
      </c>
      <c r="D124" s="153" t="str">
        <f>VLOOKUP(B124,[1]DonGiaHD!A:H,3,0)</f>
        <v>Lắp xà X-2,2K</v>
      </c>
      <c r="E124" s="170" t="str">
        <f>VLOOKUP(B124,[1]DonGiaHD!A:H,6,0)</f>
        <v>bộ</v>
      </c>
      <c r="F124" s="170">
        <f>VLOOKUP(B124,[1]DonGiaHD!A:H,5,0)</f>
        <v>2</v>
      </c>
      <c r="G124" s="271">
        <f>[1]ChiTietDuToan!J227</f>
        <v>2</v>
      </c>
      <c r="H124" s="170">
        <f t="shared" si="10"/>
        <v>0</v>
      </c>
      <c r="I124" s="203">
        <f t="shared" si="13"/>
        <v>938727.27</v>
      </c>
      <c r="J124" s="163">
        <f t="shared" si="14"/>
        <v>0</v>
      </c>
      <c r="K124" s="170"/>
      <c r="M124" s="158">
        <f t="shared" si="9"/>
        <v>0</v>
      </c>
      <c r="N124" s="162">
        <f t="shared" si="12"/>
        <v>1032600</v>
      </c>
    </row>
    <row r="125" spans="2:14" ht="16.5" hidden="1">
      <c r="B125" s="152" t="str">
        <f>KLGiam!B125</f>
        <v>Tháo tủ hạ thế</v>
      </c>
      <c r="C125" s="160">
        <f t="shared" si="15"/>
        <v>4</v>
      </c>
      <c r="D125" s="153" t="str">
        <f>VLOOKUP(B125,[1]DonGiaHD!A:H,3,0)</f>
        <v>Tháo tủ điện hạ thế</v>
      </c>
      <c r="E125" s="170" t="str">
        <f>VLOOKUP(B125,[1]DonGiaHD!A:H,6,0)</f>
        <v>bộ</v>
      </c>
      <c r="F125" s="170">
        <f>VLOOKUP(B125,[1]DonGiaHD!A:H,5,0)</f>
        <v>8</v>
      </c>
      <c r="G125" s="271">
        <f>[1]ChiTietDuToan!J228</f>
        <v>8</v>
      </c>
      <c r="H125" s="170">
        <f t="shared" si="10"/>
        <v>0</v>
      </c>
      <c r="I125" s="203">
        <f t="shared" si="13"/>
        <v>1831454.55</v>
      </c>
      <c r="J125" s="163">
        <f t="shared" si="14"/>
        <v>0</v>
      </c>
      <c r="K125" s="170"/>
      <c r="M125" s="158">
        <f t="shared" si="9"/>
        <v>0</v>
      </c>
      <c r="N125" s="162">
        <f t="shared" si="12"/>
        <v>2014600</v>
      </c>
    </row>
    <row r="126" spans="2:14" ht="16.5" hidden="1">
      <c r="B126" s="152" t="str">
        <f>KLGiam!B126</f>
        <v>Lắp TBA 1P 75KVA</v>
      </c>
      <c r="C126" s="160">
        <f t="shared" si="15"/>
        <v>4</v>
      </c>
      <c r="D126" s="153" t="str">
        <f>VLOOKUP(B126,[1]DonGiaHD!A:H,3,0)</f>
        <v>Lắp MBA 1 pha 75KVA, treo trên cột</v>
      </c>
      <c r="E126" s="170" t="str">
        <f>VLOOKUP(B126,[1]DonGiaHD!A:H,6,0)</f>
        <v>máy</v>
      </c>
      <c r="F126" s="170">
        <f>VLOOKUP(B126,[1]DonGiaHD!A:H,5,0)</f>
        <v>2</v>
      </c>
      <c r="G126" s="271">
        <f>[1]ChiTietDuToan!J229</f>
        <v>2</v>
      </c>
      <c r="H126" s="170">
        <f t="shared" si="10"/>
        <v>0</v>
      </c>
      <c r="I126" s="203">
        <f t="shared" si="13"/>
        <v>1586454.55</v>
      </c>
      <c r="J126" s="163">
        <f t="shared" si="14"/>
        <v>0</v>
      </c>
      <c r="K126" s="170"/>
      <c r="M126" s="158">
        <f t="shared" si="9"/>
        <v>0</v>
      </c>
      <c r="N126" s="162">
        <f t="shared" si="12"/>
        <v>1745100</v>
      </c>
    </row>
    <row r="127" spans="2:14" ht="16.5" hidden="1">
      <c r="B127" s="152" t="str">
        <f>KLGiam!B127</f>
        <v>Lắp TBA 1P 100KVA</v>
      </c>
      <c r="C127" s="160">
        <f t="shared" si="15"/>
        <v>4</v>
      </c>
      <c r="D127" s="153" t="str">
        <f>VLOOKUP(B127,[1]DonGiaHD!A:H,3,0)</f>
        <v>Lắp MBA 1 pha 100KVA, treo trên cột</v>
      </c>
      <c r="E127" s="170" t="str">
        <f>VLOOKUP(B127,[1]DonGiaHD!A:H,6,0)</f>
        <v>máy</v>
      </c>
      <c r="F127" s="170">
        <f>VLOOKUP(B127,[1]DonGiaHD!A:H,5,0)</f>
        <v>9</v>
      </c>
      <c r="G127" s="271">
        <f>[1]ChiTietDuToan!J230</f>
        <v>9</v>
      </c>
      <c r="H127" s="170">
        <f t="shared" si="10"/>
        <v>0</v>
      </c>
      <c r="I127" s="203">
        <f t="shared" si="13"/>
        <v>1379636.36</v>
      </c>
      <c r="J127" s="163">
        <f t="shared" si="14"/>
        <v>0</v>
      </c>
      <c r="K127" s="170"/>
      <c r="M127" s="158">
        <f t="shared" si="9"/>
        <v>0</v>
      </c>
      <c r="N127" s="162">
        <f t="shared" si="12"/>
        <v>1517600</v>
      </c>
    </row>
    <row r="128" spans="2:14" ht="16.5" hidden="1">
      <c r="B128" s="152" t="str">
        <f>KLGiam!B128</f>
        <v>Lắp FCO</v>
      </c>
      <c r="C128" s="160">
        <f t="shared" si="15"/>
        <v>4</v>
      </c>
      <c r="D128" s="153" t="str">
        <f>VLOOKUP(B128,[1]DonGiaHD!A:H,3,0)</f>
        <v>Lắp bộ FCO</v>
      </c>
      <c r="E128" s="170" t="str">
        <f>VLOOKUP(B128,[1]DonGiaHD!A:H,6,0)</f>
        <v>cái</v>
      </c>
      <c r="F128" s="170">
        <f>VLOOKUP(B128,[1]DonGiaHD!A:H,5,0)</f>
        <v>13</v>
      </c>
      <c r="G128" s="271">
        <f>[1]ChiTietDuToan!J231</f>
        <v>13</v>
      </c>
      <c r="H128" s="170">
        <f t="shared" si="10"/>
        <v>0</v>
      </c>
      <c r="I128" s="203">
        <f t="shared" si="13"/>
        <v>336272.73</v>
      </c>
      <c r="J128" s="163">
        <f t="shared" si="14"/>
        <v>0</v>
      </c>
      <c r="K128" s="170"/>
      <c r="M128" s="158">
        <f t="shared" si="9"/>
        <v>0</v>
      </c>
      <c r="N128" s="162">
        <f t="shared" si="12"/>
        <v>369900</v>
      </c>
    </row>
    <row r="129" spans="2:14" ht="16.5" hidden="1">
      <c r="B129" s="152" t="str">
        <f>KLGiam!B129</f>
        <v>Lắp LA</v>
      </c>
      <c r="C129" s="160">
        <f t="shared" si="15"/>
        <v>4</v>
      </c>
      <c r="D129" s="153" t="str">
        <f>VLOOKUP(B129,[1]DonGiaHD!A:H,3,0)</f>
        <v>Lắp bộ LA</v>
      </c>
      <c r="E129" s="170" t="str">
        <f>VLOOKUP(B129,[1]DonGiaHD!A:H,6,0)</f>
        <v>cái</v>
      </c>
      <c r="F129" s="170">
        <f>VLOOKUP(B129,[1]DonGiaHD!A:H,5,0)</f>
        <v>10</v>
      </c>
      <c r="G129" s="271">
        <f>[1]ChiTietDuToan!J232</f>
        <v>10</v>
      </c>
      <c r="H129" s="170">
        <f t="shared" si="10"/>
        <v>0</v>
      </c>
      <c r="I129" s="203">
        <f t="shared" si="13"/>
        <v>126090.91</v>
      </c>
      <c r="J129" s="163">
        <f t="shared" si="14"/>
        <v>0</v>
      </c>
      <c r="K129" s="170"/>
      <c r="M129" s="158">
        <f t="shared" si="9"/>
        <v>0</v>
      </c>
      <c r="N129" s="162">
        <f t="shared" si="12"/>
        <v>138700</v>
      </c>
    </row>
    <row r="130" spans="2:14" ht="16.5">
      <c r="B130" s="152" t="str">
        <f>KLGiam!B130</f>
        <v>Lắp LTD</v>
      </c>
      <c r="C130" s="160">
        <f t="shared" si="15"/>
        <v>5</v>
      </c>
      <c r="D130" s="153" t="str">
        <f>VLOOKUP(B130,[1]DonGiaHD!A:H,3,0)</f>
        <v>Lắp  LTD</v>
      </c>
      <c r="E130" s="170" t="str">
        <f>VLOOKUP(B130,[1]DonGiaHD!A:H,6,0)</f>
        <v>bộ</v>
      </c>
      <c r="F130" s="170">
        <f>VLOOKUP(B130,[1]DonGiaHD!A:H,5,0)</f>
        <v>3</v>
      </c>
      <c r="G130" s="316">
        <f>[1]ChiTietDuToan!J233</f>
        <v>0</v>
      </c>
      <c r="H130" s="170">
        <f t="shared" si="10"/>
        <v>3</v>
      </c>
      <c r="I130" s="203">
        <f t="shared" si="13"/>
        <v>1043909.09</v>
      </c>
      <c r="J130" s="163">
        <f t="shared" si="14"/>
        <v>3131727</v>
      </c>
      <c r="K130" s="170"/>
      <c r="M130" s="158">
        <f t="shared" si="9"/>
        <v>1</v>
      </c>
      <c r="N130" s="162">
        <f t="shared" si="12"/>
        <v>1148300</v>
      </c>
    </row>
    <row r="132" spans="2:14" ht="16.5">
      <c r="C132" s="182" t="s">
        <v>47</v>
      </c>
      <c r="D132" s="182"/>
      <c r="E132" s="183"/>
      <c r="F132" s="182" t="s">
        <v>49</v>
      </c>
      <c r="G132" s="182"/>
      <c r="H132" s="182"/>
      <c r="I132" s="182"/>
      <c r="J132" s="182"/>
    </row>
    <row r="133" spans="2:14" ht="16.5">
      <c r="C133" s="187" t="s">
        <v>50</v>
      </c>
      <c r="D133" s="187"/>
      <c r="E133" s="183"/>
      <c r="F133" s="187" t="s">
        <v>51</v>
      </c>
      <c r="G133" s="187"/>
      <c r="H133" s="187"/>
      <c r="I133" s="187"/>
      <c r="J133" s="187"/>
    </row>
    <row r="134" spans="2:14" ht="16.5">
      <c r="C134" s="187" t="s">
        <v>52</v>
      </c>
      <c r="D134" s="187"/>
      <c r="E134" s="189"/>
      <c r="F134" s="199" t="s">
        <v>139</v>
      </c>
      <c r="G134" s="199"/>
      <c r="H134" s="199" t="s">
        <v>52</v>
      </c>
      <c r="I134" s="199"/>
      <c r="J134" s="199"/>
    </row>
    <row r="135" spans="2:14" ht="16.5">
      <c r="C135" s="188"/>
      <c r="D135" s="188"/>
      <c r="E135" s="190"/>
      <c r="F135" s="188"/>
      <c r="G135" s="191"/>
      <c r="H135" s="191"/>
      <c r="I135" s="184"/>
      <c r="J135" s="184"/>
    </row>
    <row r="136" spans="2:14" ht="16.5">
      <c r="C136" s="188"/>
      <c r="D136" s="188"/>
      <c r="E136" s="190"/>
      <c r="F136" s="188"/>
      <c r="G136" s="191"/>
      <c r="H136" s="191"/>
      <c r="I136" s="184"/>
      <c r="J136" s="184"/>
    </row>
    <row r="137" spans="2:14" ht="16.5">
      <c r="C137" s="188"/>
      <c r="D137" s="188"/>
      <c r="E137" s="190"/>
      <c r="F137" s="188"/>
      <c r="G137" s="191"/>
      <c r="H137" s="191"/>
      <c r="I137" s="184"/>
      <c r="J137" s="184"/>
    </row>
    <row r="138" spans="2:14" ht="16.5">
      <c r="C138" s="188"/>
      <c r="D138" s="188"/>
      <c r="E138" s="190"/>
      <c r="F138" s="188"/>
      <c r="G138" s="191"/>
      <c r="H138" s="191"/>
      <c r="I138" s="184"/>
      <c r="J138" s="184"/>
    </row>
    <row r="139" spans="2:14" ht="16.5">
      <c r="C139" s="187" t="s">
        <v>53</v>
      </c>
      <c r="D139" s="187"/>
      <c r="E139" s="189"/>
      <c r="F139" s="199" t="s">
        <v>46</v>
      </c>
      <c r="G139" s="199"/>
      <c r="H139" s="199" t="s">
        <v>54</v>
      </c>
      <c r="I139" s="199"/>
      <c r="J139" s="199"/>
    </row>
    <row r="140" spans="2:14" ht="16.5">
      <c r="C140" s="192"/>
      <c r="D140" s="193"/>
      <c r="E140" s="194"/>
      <c r="F140" s="193"/>
      <c r="G140" s="193"/>
      <c r="H140" s="193"/>
      <c r="I140" s="193"/>
      <c r="J140" s="193"/>
    </row>
    <row r="141" spans="2:14" ht="16.5">
      <c r="C141" s="182" t="s">
        <v>48</v>
      </c>
      <c r="D141" s="182"/>
      <c r="E141" s="182"/>
      <c r="F141" s="182"/>
      <c r="G141" s="195" t="s">
        <v>140</v>
      </c>
      <c r="H141" s="195"/>
      <c r="I141" s="195"/>
      <c r="J141" s="195"/>
    </row>
    <row r="142" spans="2:14" ht="16.5">
      <c r="C142" s="196" t="s">
        <v>141</v>
      </c>
      <c r="D142" s="197"/>
      <c r="E142" s="197"/>
      <c r="F142" s="197"/>
      <c r="G142" s="197" t="s">
        <v>142</v>
      </c>
      <c r="H142" s="197"/>
      <c r="I142" s="197"/>
      <c r="J142" s="197"/>
    </row>
    <row r="143" spans="2:14" ht="16.5">
      <c r="C143" s="198" t="s">
        <v>143</v>
      </c>
      <c r="D143" s="198"/>
      <c r="E143" s="198"/>
      <c r="F143" s="198"/>
      <c r="G143" s="199" t="s">
        <v>52</v>
      </c>
      <c r="H143" s="199"/>
      <c r="I143" s="199"/>
      <c r="J143" s="199"/>
    </row>
    <row r="144" spans="2:14" ht="16.5">
      <c r="C144" s="200"/>
      <c r="D144" s="201"/>
      <c r="E144" s="184"/>
      <c r="F144" s="184"/>
      <c r="G144" s="184"/>
      <c r="H144" s="190"/>
      <c r="I144" s="190"/>
      <c r="J144" s="190"/>
    </row>
    <row r="145" spans="3:10" ht="16.5">
      <c r="C145" s="200"/>
      <c r="D145" s="201"/>
      <c r="E145" s="184"/>
      <c r="F145" s="184"/>
      <c r="G145" s="184"/>
      <c r="H145" s="190"/>
      <c r="I145" s="190"/>
      <c r="J145" s="190"/>
    </row>
    <row r="146" spans="3:10" ht="16.5">
      <c r="C146" s="200"/>
      <c r="D146" s="201"/>
      <c r="E146" s="184"/>
      <c r="F146" s="184"/>
      <c r="G146" s="184"/>
      <c r="H146" s="194"/>
      <c r="I146" s="193"/>
      <c r="J146" s="188"/>
    </row>
    <row r="147" spans="3:10" ht="16.5">
      <c r="C147" s="200"/>
      <c r="D147" s="201"/>
      <c r="E147" s="184"/>
      <c r="F147" s="184"/>
      <c r="G147" s="184"/>
      <c r="H147" s="194"/>
      <c r="I147" s="193"/>
      <c r="J147" s="188"/>
    </row>
    <row r="148" spans="3:10" ht="16.5">
      <c r="C148" s="198" t="s">
        <v>144</v>
      </c>
      <c r="D148" s="198"/>
      <c r="E148" s="198"/>
      <c r="F148" s="198"/>
      <c r="G148" s="199" t="s">
        <v>58</v>
      </c>
      <c r="H148" s="199"/>
      <c r="I148" s="199"/>
      <c r="J148" s="199"/>
    </row>
  </sheetData>
  <autoFilter ref="A5:N130">
    <filterColumn colId="12">
      <filters>
        <filter val="1"/>
      </filters>
    </filterColumn>
  </autoFilter>
  <mergeCells count="28">
    <mergeCell ref="C143:F143"/>
    <mergeCell ref="G143:J143"/>
    <mergeCell ref="C148:F148"/>
    <mergeCell ref="G148:J148"/>
    <mergeCell ref="C139:D139"/>
    <mergeCell ref="F139:G139"/>
    <mergeCell ref="H139:J139"/>
    <mergeCell ref="C141:F141"/>
    <mergeCell ref="G141:J141"/>
    <mergeCell ref="C142:F142"/>
    <mergeCell ref="G142:J142"/>
    <mergeCell ref="C132:D132"/>
    <mergeCell ref="F132:J132"/>
    <mergeCell ref="C133:D133"/>
    <mergeCell ref="F133:J133"/>
    <mergeCell ref="C134:D134"/>
    <mergeCell ref="F134:G134"/>
    <mergeCell ref="H134:J134"/>
    <mergeCell ref="C1:K1"/>
    <mergeCell ref="C2:K2"/>
    <mergeCell ref="C3:K3"/>
    <mergeCell ref="C4:C5"/>
    <mergeCell ref="D4:D5"/>
    <mergeCell ref="E4:E5"/>
    <mergeCell ref="F4:H4"/>
    <mergeCell ref="I4:I5"/>
    <mergeCell ref="J4:J5"/>
    <mergeCell ref="K4:K5"/>
  </mergeCells>
  <printOptions horizontalCentered="1"/>
  <pageMargins left="0.27559055118110198" right="0.31496062992126" top="0.75" bottom="0.31" header="0.26" footer="0.02"/>
  <pageSetup paperSize="9" scale="87" orientation="landscape" blackAndWhite="1"/>
  <headerFooter>
    <oddFooter>&amp;R&amp;P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O32"/>
  <sheetViews>
    <sheetView topLeftCell="A7" workbookViewId="0">
      <selection activeCell="P9" sqref="P9"/>
    </sheetView>
  </sheetViews>
  <sheetFormatPr defaultColWidth="9" defaultRowHeight="12.75"/>
  <cols>
    <col min="1" max="1" width="5.21875" style="362" customWidth="1"/>
    <col min="2" max="2" width="27.88671875" style="321" customWidth="1"/>
    <col min="3" max="3" width="17.88671875" style="321" customWidth="1"/>
    <col min="4" max="4" width="17.6640625" style="321" customWidth="1"/>
    <col min="5" max="6" width="16.33203125" style="321" customWidth="1"/>
    <col min="7" max="7" width="17.6640625" style="321" customWidth="1"/>
    <col min="8" max="8" width="9" style="321"/>
    <col min="9" max="9" width="11.44140625" style="321" customWidth="1"/>
    <col min="10" max="258" width="9" style="321"/>
    <col min="259" max="259" width="5.21875" style="321" customWidth="1"/>
    <col min="260" max="260" width="24.21875" style="321" customWidth="1"/>
    <col min="261" max="261" width="13.88671875" style="321" customWidth="1"/>
    <col min="262" max="262" width="18.109375" style="321" customWidth="1"/>
    <col min="263" max="263" width="13.44140625" style="321" customWidth="1"/>
    <col min="264" max="514" width="9" style="321"/>
    <col min="515" max="515" width="5.21875" style="321" customWidth="1"/>
    <col min="516" max="516" width="24.21875" style="321" customWidth="1"/>
    <col min="517" max="517" width="13.88671875" style="321" customWidth="1"/>
    <col min="518" max="518" width="18.109375" style="321" customWidth="1"/>
    <col min="519" max="519" width="13.44140625" style="321" customWidth="1"/>
    <col min="520" max="770" width="9" style="321"/>
    <col min="771" max="771" width="5.21875" style="321" customWidth="1"/>
    <col min="772" max="772" width="24.21875" style="321" customWidth="1"/>
    <col min="773" max="773" width="13.88671875" style="321" customWidth="1"/>
    <col min="774" max="774" width="18.109375" style="321" customWidth="1"/>
    <col min="775" max="775" width="13.44140625" style="321" customWidth="1"/>
    <col min="776" max="1026" width="9" style="321"/>
    <col min="1027" max="1027" width="5.21875" style="321" customWidth="1"/>
    <col min="1028" max="1028" width="24.21875" style="321" customWidth="1"/>
    <col min="1029" max="1029" width="13.88671875" style="321" customWidth="1"/>
    <col min="1030" max="1030" width="18.109375" style="321" customWidth="1"/>
    <col min="1031" max="1031" width="13.44140625" style="321" customWidth="1"/>
    <col min="1032" max="1282" width="9" style="321"/>
    <col min="1283" max="1283" width="5.21875" style="321" customWidth="1"/>
    <col min="1284" max="1284" width="24.21875" style="321" customWidth="1"/>
    <col min="1285" max="1285" width="13.88671875" style="321" customWidth="1"/>
    <col min="1286" max="1286" width="18.109375" style="321" customWidth="1"/>
    <col min="1287" max="1287" width="13.44140625" style="321" customWidth="1"/>
    <col min="1288" max="1538" width="9" style="321"/>
    <col min="1539" max="1539" width="5.21875" style="321" customWidth="1"/>
    <col min="1540" max="1540" width="24.21875" style="321" customWidth="1"/>
    <col min="1541" max="1541" width="13.88671875" style="321" customWidth="1"/>
    <col min="1542" max="1542" width="18.109375" style="321" customWidth="1"/>
    <col min="1543" max="1543" width="13.44140625" style="321" customWidth="1"/>
    <col min="1544" max="1794" width="9" style="321"/>
    <col min="1795" max="1795" width="5.21875" style="321" customWidth="1"/>
    <col min="1796" max="1796" width="24.21875" style="321" customWidth="1"/>
    <col min="1797" max="1797" width="13.88671875" style="321" customWidth="1"/>
    <col min="1798" max="1798" width="18.109375" style="321" customWidth="1"/>
    <col min="1799" max="1799" width="13.44140625" style="321" customWidth="1"/>
    <col min="1800" max="2050" width="9" style="321"/>
    <col min="2051" max="2051" width="5.21875" style="321" customWidth="1"/>
    <col min="2052" max="2052" width="24.21875" style="321" customWidth="1"/>
    <col min="2053" max="2053" width="13.88671875" style="321" customWidth="1"/>
    <col min="2054" max="2054" width="18.109375" style="321" customWidth="1"/>
    <col min="2055" max="2055" width="13.44140625" style="321" customWidth="1"/>
    <col min="2056" max="2306" width="9" style="321"/>
    <col min="2307" max="2307" width="5.21875" style="321" customWidth="1"/>
    <col min="2308" max="2308" width="24.21875" style="321" customWidth="1"/>
    <col min="2309" max="2309" width="13.88671875" style="321" customWidth="1"/>
    <col min="2310" max="2310" width="18.109375" style="321" customWidth="1"/>
    <col min="2311" max="2311" width="13.44140625" style="321" customWidth="1"/>
    <col min="2312" max="2562" width="9" style="321"/>
    <col min="2563" max="2563" width="5.21875" style="321" customWidth="1"/>
    <col min="2564" max="2564" width="24.21875" style="321" customWidth="1"/>
    <col min="2565" max="2565" width="13.88671875" style="321" customWidth="1"/>
    <col min="2566" max="2566" width="18.109375" style="321" customWidth="1"/>
    <col min="2567" max="2567" width="13.44140625" style="321" customWidth="1"/>
    <col min="2568" max="2818" width="9" style="321"/>
    <col min="2819" max="2819" width="5.21875" style="321" customWidth="1"/>
    <col min="2820" max="2820" width="24.21875" style="321" customWidth="1"/>
    <col min="2821" max="2821" width="13.88671875" style="321" customWidth="1"/>
    <col min="2822" max="2822" width="18.109375" style="321" customWidth="1"/>
    <col min="2823" max="2823" width="13.44140625" style="321" customWidth="1"/>
    <col min="2824" max="3074" width="9" style="321"/>
    <col min="3075" max="3075" width="5.21875" style="321" customWidth="1"/>
    <col min="3076" max="3076" width="24.21875" style="321" customWidth="1"/>
    <col min="3077" max="3077" width="13.88671875" style="321" customWidth="1"/>
    <col min="3078" max="3078" width="18.109375" style="321" customWidth="1"/>
    <col min="3079" max="3079" width="13.44140625" style="321" customWidth="1"/>
    <col min="3080" max="3330" width="9" style="321"/>
    <col min="3331" max="3331" width="5.21875" style="321" customWidth="1"/>
    <col min="3332" max="3332" width="24.21875" style="321" customWidth="1"/>
    <col min="3333" max="3333" width="13.88671875" style="321" customWidth="1"/>
    <col min="3334" max="3334" width="18.109375" style="321" customWidth="1"/>
    <col min="3335" max="3335" width="13.44140625" style="321" customWidth="1"/>
    <col min="3336" max="3586" width="9" style="321"/>
    <col min="3587" max="3587" width="5.21875" style="321" customWidth="1"/>
    <col min="3588" max="3588" width="24.21875" style="321" customWidth="1"/>
    <col min="3589" max="3589" width="13.88671875" style="321" customWidth="1"/>
    <col min="3590" max="3590" width="18.109375" style="321" customWidth="1"/>
    <col min="3591" max="3591" width="13.44140625" style="321" customWidth="1"/>
    <col min="3592" max="3842" width="9" style="321"/>
    <col min="3843" max="3843" width="5.21875" style="321" customWidth="1"/>
    <col min="3844" max="3844" width="24.21875" style="321" customWidth="1"/>
    <col min="3845" max="3845" width="13.88671875" style="321" customWidth="1"/>
    <col min="3846" max="3846" width="18.109375" style="321" customWidth="1"/>
    <col min="3847" max="3847" width="13.44140625" style="321" customWidth="1"/>
    <col min="3848" max="4098" width="9" style="321"/>
    <col min="4099" max="4099" width="5.21875" style="321" customWidth="1"/>
    <col min="4100" max="4100" width="24.21875" style="321" customWidth="1"/>
    <col min="4101" max="4101" width="13.88671875" style="321" customWidth="1"/>
    <col min="4102" max="4102" width="18.109375" style="321" customWidth="1"/>
    <col min="4103" max="4103" width="13.44140625" style="321" customWidth="1"/>
    <col min="4104" max="4354" width="9" style="321"/>
    <col min="4355" max="4355" width="5.21875" style="321" customWidth="1"/>
    <col min="4356" max="4356" width="24.21875" style="321" customWidth="1"/>
    <col min="4357" max="4357" width="13.88671875" style="321" customWidth="1"/>
    <col min="4358" max="4358" width="18.109375" style="321" customWidth="1"/>
    <col min="4359" max="4359" width="13.44140625" style="321" customWidth="1"/>
    <col min="4360" max="4610" width="9" style="321"/>
    <col min="4611" max="4611" width="5.21875" style="321" customWidth="1"/>
    <col min="4612" max="4612" width="24.21875" style="321" customWidth="1"/>
    <col min="4613" max="4613" width="13.88671875" style="321" customWidth="1"/>
    <col min="4614" max="4614" width="18.109375" style="321" customWidth="1"/>
    <col min="4615" max="4615" width="13.44140625" style="321" customWidth="1"/>
    <col min="4616" max="4866" width="9" style="321"/>
    <col min="4867" max="4867" width="5.21875" style="321" customWidth="1"/>
    <col min="4868" max="4868" width="24.21875" style="321" customWidth="1"/>
    <col min="4869" max="4869" width="13.88671875" style="321" customWidth="1"/>
    <col min="4870" max="4870" width="18.109375" style="321" customWidth="1"/>
    <col min="4871" max="4871" width="13.44140625" style="321" customWidth="1"/>
    <col min="4872" max="5122" width="9" style="321"/>
    <col min="5123" max="5123" width="5.21875" style="321" customWidth="1"/>
    <col min="5124" max="5124" width="24.21875" style="321" customWidth="1"/>
    <col min="5125" max="5125" width="13.88671875" style="321" customWidth="1"/>
    <col min="5126" max="5126" width="18.109375" style="321" customWidth="1"/>
    <col min="5127" max="5127" width="13.44140625" style="321" customWidth="1"/>
    <col min="5128" max="5378" width="9" style="321"/>
    <col min="5379" max="5379" width="5.21875" style="321" customWidth="1"/>
    <col min="5380" max="5380" width="24.21875" style="321" customWidth="1"/>
    <col min="5381" max="5381" width="13.88671875" style="321" customWidth="1"/>
    <col min="5382" max="5382" width="18.109375" style="321" customWidth="1"/>
    <col min="5383" max="5383" width="13.44140625" style="321" customWidth="1"/>
    <col min="5384" max="5634" width="9" style="321"/>
    <col min="5635" max="5635" width="5.21875" style="321" customWidth="1"/>
    <col min="5636" max="5636" width="24.21875" style="321" customWidth="1"/>
    <col min="5637" max="5637" width="13.88671875" style="321" customWidth="1"/>
    <col min="5638" max="5638" width="18.109375" style="321" customWidth="1"/>
    <col min="5639" max="5639" width="13.44140625" style="321" customWidth="1"/>
    <col min="5640" max="5890" width="9" style="321"/>
    <col min="5891" max="5891" width="5.21875" style="321" customWidth="1"/>
    <col min="5892" max="5892" width="24.21875" style="321" customWidth="1"/>
    <col min="5893" max="5893" width="13.88671875" style="321" customWidth="1"/>
    <col min="5894" max="5894" width="18.109375" style="321" customWidth="1"/>
    <col min="5895" max="5895" width="13.44140625" style="321" customWidth="1"/>
    <col min="5896" max="6146" width="9" style="321"/>
    <col min="6147" max="6147" width="5.21875" style="321" customWidth="1"/>
    <col min="6148" max="6148" width="24.21875" style="321" customWidth="1"/>
    <col min="6149" max="6149" width="13.88671875" style="321" customWidth="1"/>
    <col min="6150" max="6150" width="18.109375" style="321" customWidth="1"/>
    <col min="6151" max="6151" width="13.44140625" style="321" customWidth="1"/>
    <col min="6152" max="6402" width="9" style="321"/>
    <col min="6403" max="6403" width="5.21875" style="321" customWidth="1"/>
    <col min="6404" max="6404" width="24.21875" style="321" customWidth="1"/>
    <col min="6405" max="6405" width="13.88671875" style="321" customWidth="1"/>
    <col min="6406" max="6406" width="18.109375" style="321" customWidth="1"/>
    <col min="6407" max="6407" width="13.44140625" style="321" customWidth="1"/>
    <col min="6408" max="6658" width="9" style="321"/>
    <col min="6659" max="6659" width="5.21875" style="321" customWidth="1"/>
    <col min="6660" max="6660" width="24.21875" style="321" customWidth="1"/>
    <col min="6661" max="6661" width="13.88671875" style="321" customWidth="1"/>
    <col min="6662" max="6662" width="18.109375" style="321" customWidth="1"/>
    <col min="6663" max="6663" width="13.44140625" style="321" customWidth="1"/>
    <col min="6664" max="6914" width="9" style="321"/>
    <col min="6915" max="6915" width="5.21875" style="321" customWidth="1"/>
    <col min="6916" max="6916" width="24.21875" style="321" customWidth="1"/>
    <col min="6917" max="6917" width="13.88671875" style="321" customWidth="1"/>
    <col min="6918" max="6918" width="18.109375" style="321" customWidth="1"/>
    <col min="6919" max="6919" width="13.44140625" style="321" customWidth="1"/>
    <col min="6920" max="7170" width="9" style="321"/>
    <col min="7171" max="7171" width="5.21875" style="321" customWidth="1"/>
    <col min="7172" max="7172" width="24.21875" style="321" customWidth="1"/>
    <col min="7173" max="7173" width="13.88671875" style="321" customWidth="1"/>
    <col min="7174" max="7174" width="18.109375" style="321" customWidth="1"/>
    <col min="7175" max="7175" width="13.44140625" style="321" customWidth="1"/>
    <col min="7176" max="7426" width="9" style="321"/>
    <col min="7427" max="7427" width="5.21875" style="321" customWidth="1"/>
    <col min="7428" max="7428" width="24.21875" style="321" customWidth="1"/>
    <col min="7429" max="7429" width="13.88671875" style="321" customWidth="1"/>
    <col min="7430" max="7430" width="18.109375" style="321" customWidth="1"/>
    <col min="7431" max="7431" width="13.44140625" style="321" customWidth="1"/>
    <col min="7432" max="7682" width="9" style="321"/>
    <col min="7683" max="7683" width="5.21875" style="321" customWidth="1"/>
    <col min="7684" max="7684" width="24.21875" style="321" customWidth="1"/>
    <col min="7685" max="7685" width="13.88671875" style="321" customWidth="1"/>
    <col min="7686" max="7686" width="18.109375" style="321" customWidth="1"/>
    <col min="7687" max="7687" width="13.44140625" style="321" customWidth="1"/>
    <col min="7688" max="7938" width="9" style="321"/>
    <col min="7939" max="7939" width="5.21875" style="321" customWidth="1"/>
    <col min="7940" max="7940" width="24.21875" style="321" customWidth="1"/>
    <col min="7941" max="7941" width="13.88671875" style="321" customWidth="1"/>
    <col min="7942" max="7942" width="18.109375" style="321" customWidth="1"/>
    <col min="7943" max="7943" width="13.44140625" style="321" customWidth="1"/>
    <col min="7944" max="8194" width="9" style="321"/>
    <col min="8195" max="8195" width="5.21875" style="321" customWidth="1"/>
    <col min="8196" max="8196" width="24.21875" style="321" customWidth="1"/>
    <col min="8197" max="8197" width="13.88671875" style="321" customWidth="1"/>
    <col min="8198" max="8198" width="18.109375" style="321" customWidth="1"/>
    <col min="8199" max="8199" width="13.44140625" style="321" customWidth="1"/>
    <col min="8200" max="8450" width="9" style="321"/>
    <col min="8451" max="8451" width="5.21875" style="321" customWidth="1"/>
    <col min="8452" max="8452" width="24.21875" style="321" customWidth="1"/>
    <col min="8453" max="8453" width="13.88671875" style="321" customWidth="1"/>
    <col min="8454" max="8454" width="18.109375" style="321" customWidth="1"/>
    <col min="8455" max="8455" width="13.44140625" style="321" customWidth="1"/>
    <col min="8456" max="8706" width="9" style="321"/>
    <col min="8707" max="8707" width="5.21875" style="321" customWidth="1"/>
    <col min="8708" max="8708" width="24.21875" style="321" customWidth="1"/>
    <col min="8709" max="8709" width="13.88671875" style="321" customWidth="1"/>
    <col min="8710" max="8710" width="18.109375" style="321" customWidth="1"/>
    <col min="8711" max="8711" width="13.44140625" style="321" customWidth="1"/>
    <col min="8712" max="8962" width="9" style="321"/>
    <col min="8963" max="8963" width="5.21875" style="321" customWidth="1"/>
    <col min="8964" max="8964" width="24.21875" style="321" customWidth="1"/>
    <col min="8965" max="8965" width="13.88671875" style="321" customWidth="1"/>
    <col min="8966" max="8966" width="18.109375" style="321" customWidth="1"/>
    <col min="8967" max="8967" width="13.44140625" style="321" customWidth="1"/>
    <col min="8968" max="9218" width="9" style="321"/>
    <col min="9219" max="9219" width="5.21875" style="321" customWidth="1"/>
    <col min="9220" max="9220" width="24.21875" style="321" customWidth="1"/>
    <col min="9221" max="9221" width="13.88671875" style="321" customWidth="1"/>
    <col min="9222" max="9222" width="18.109375" style="321" customWidth="1"/>
    <col min="9223" max="9223" width="13.44140625" style="321" customWidth="1"/>
    <col min="9224" max="9474" width="9" style="321"/>
    <col min="9475" max="9475" width="5.21875" style="321" customWidth="1"/>
    <col min="9476" max="9476" width="24.21875" style="321" customWidth="1"/>
    <col min="9477" max="9477" width="13.88671875" style="321" customWidth="1"/>
    <col min="9478" max="9478" width="18.109375" style="321" customWidth="1"/>
    <col min="9479" max="9479" width="13.44140625" style="321" customWidth="1"/>
    <col min="9480" max="9730" width="9" style="321"/>
    <col min="9731" max="9731" width="5.21875" style="321" customWidth="1"/>
    <col min="9732" max="9732" width="24.21875" style="321" customWidth="1"/>
    <col min="9733" max="9733" width="13.88671875" style="321" customWidth="1"/>
    <col min="9734" max="9734" width="18.109375" style="321" customWidth="1"/>
    <col min="9735" max="9735" width="13.44140625" style="321" customWidth="1"/>
    <col min="9736" max="9986" width="9" style="321"/>
    <col min="9987" max="9987" width="5.21875" style="321" customWidth="1"/>
    <col min="9988" max="9988" width="24.21875" style="321" customWidth="1"/>
    <col min="9989" max="9989" width="13.88671875" style="321" customWidth="1"/>
    <col min="9990" max="9990" width="18.109375" style="321" customWidth="1"/>
    <col min="9991" max="9991" width="13.44140625" style="321" customWidth="1"/>
    <col min="9992" max="10242" width="9" style="321"/>
    <col min="10243" max="10243" width="5.21875" style="321" customWidth="1"/>
    <col min="10244" max="10244" width="24.21875" style="321" customWidth="1"/>
    <col min="10245" max="10245" width="13.88671875" style="321" customWidth="1"/>
    <col min="10246" max="10246" width="18.109375" style="321" customWidth="1"/>
    <col min="10247" max="10247" width="13.44140625" style="321" customWidth="1"/>
    <col min="10248" max="10498" width="9" style="321"/>
    <col min="10499" max="10499" width="5.21875" style="321" customWidth="1"/>
    <col min="10500" max="10500" width="24.21875" style="321" customWidth="1"/>
    <col min="10501" max="10501" width="13.88671875" style="321" customWidth="1"/>
    <col min="10502" max="10502" width="18.109375" style="321" customWidth="1"/>
    <col min="10503" max="10503" width="13.44140625" style="321" customWidth="1"/>
    <col min="10504" max="10754" width="9" style="321"/>
    <col min="10755" max="10755" width="5.21875" style="321" customWidth="1"/>
    <col min="10756" max="10756" width="24.21875" style="321" customWidth="1"/>
    <col min="10757" max="10757" width="13.88671875" style="321" customWidth="1"/>
    <col min="10758" max="10758" width="18.109375" style="321" customWidth="1"/>
    <col min="10759" max="10759" width="13.44140625" style="321" customWidth="1"/>
    <col min="10760" max="11010" width="9" style="321"/>
    <col min="11011" max="11011" width="5.21875" style="321" customWidth="1"/>
    <col min="11012" max="11012" width="24.21875" style="321" customWidth="1"/>
    <col min="11013" max="11013" width="13.88671875" style="321" customWidth="1"/>
    <col min="11014" max="11014" width="18.109375" style="321" customWidth="1"/>
    <col min="11015" max="11015" width="13.44140625" style="321" customWidth="1"/>
    <col min="11016" max="11266" width="9" style="321"/>
    <col min="11267" max="11267" width="5.21875" style="321" customWidth="1"/>
    <col min="11268" max="11268" width="24.21875" style="321" customWidth="1"/>
    <col min="11269" max="11269" width="13.88671875" style="321" customWidth="1"/>
    <col min="11270" max="11270" width="18.109375" style="321" customWidth="1"/>
    <col min="11271" max="11271" width="13.44140625" style="321" customWidth="1"/>
    <col min="11272" max="11522" width="9" style="321"/>
    <col min="11523" max="11523" width="5.21875" style="321" customWidth="1"/>
    <col min="11524" max="11524" width="24.21875" style="321" customWidth="1"/>
    <col min="11525" max="11525" width="13.88671875" style="321" customWidth="1"/>
    <col min="11526" max="11526" width="18.109375" style="321" customWidth="1"/>
    <col min="11527" max="11527" width="13.44140625" style="321" customWidth="1"/>
    <col min="11528" max="11778" width="9" style="321"/>
    <col min="11779" max="11779" width="5.21875" style="321" customWidth="1"/>
    <col min="11780" max="11780" width="24.21875" style="321" customWidth="1"/>
    <col min="11781" max="11781" width="13.88671875" style="321" customWidth="1"/>
    <col min="11782" max="11782" width="18.109375" style="321" customWidth="1"/>
    <col min="11783" max="11783" width="13.44140625" style="321" customWidth="1"/>
    <col min="11784" max="12034" width="9" style="321"/>
    <col min="12035" max="12035" width="5.21875" style="321" customWidth="1"/>
    <col min="12036" max="12036" width="24.21875" style="321" customWidth="1"/>
    <col min="12037" max="12037" width="13.88671875" style="321" customWidth="1"/>
    <col min="12038" max="12038" width="18.109375" style="321" customWidth="1"/>
    <col min="12039" max="12039" width="13.44140625" style="321" customWidth="1"/>
    <col min="12040" max="12290" width="9" style="321"/>
    <col min="12291" max="12291" width="5.21875" style="321" customWidth="1"/>
    <col min="12292" max="12292" width="24.21875" style="321" customWidth="1"/>
    <col min="12293" max="12293" width="13.88671875" style="321" customWidth="1"/>
    <col min="12294" max="12294" width="18.109375" style="321" customWidth="1"/>
    <col min="12295" max="12295" width="13.44140625" style="321" customWidth="1"/>
    <col min="12296" max="12546" width="9" style="321"/>
    <col min="12547" max="12547" width="5.21875" style="321" customWidth="1"/>
    <col min="12548" max="12548" width="24.21875" style="321" customWidth="1"/>
    <col min="12549" max="12549" width="13.88671875" style="321" customWidth="1"/>
    <col min="12550" max="12550" width="18.109375" style="321" customWidth="1"/>
    <col min="12551" max="12551" width="13.44140625" style="321" customWidth="1"/>
    <col min="12552" max="12802" width="9" style="321"/>
    <col min="12803" max="12803" width="5.21875" style="321" customWidth="1"/>
    <col min="12804" max="12804" width="24.21875" style="321" customWidth="1"/>
    <col min="12805" max="12805" width="13.88671875" style="321" customWidth="1"/>
    <col min="12806" max="12806" width="18.109375" style="321" customWidth="1"/>
    <col min="12807" max="12807" width="13.44140625" style="321" customWidth="1"/>
    <col min="12808" max="13058" width="9" style="321"/>
    <col min="13059" max="13059" width="5.21875" style="321" customWidth="1"/>
    <col min="13060" max="13060" width="24.21875" style="321" customWidth="1"/>
    <col min="13061" max="13061" width="13.88671875" style="321" customWidth="1"/>
    <col min="13062" max="13062" width="18.109375" style="321" customWidth="1"/>
    <col min="13063" max="13063" width="13.44140625" style="321" customWidth="1"/>
    <col min="13064" max="13314" width="9" style="321"/>
    <col min="13315" max="13315" width="5.21875" style="321" customWidth="1"/>
    <col min="13316" max="13316" width="24.21875" style="321" customWidth="1"/>
    <col min="13317" max="13317" width="13.88671875" style="321" customWidth="1"/>
    <col min="13318" max="13318" width="18.109375" style="321" customWidth="1"/>
    <col min="13319" max="13319" width="13.44140625" style="321" customWidth="1"/>
    <col min="13320" max="13570" width="9" style="321"/>
    <col min="13571" max="13571" width="5.21875" style="321" customWidth="1"/>
    <col min="13572" max="13572" width="24.21875" style="321" customWidth="1"/>
    <col min="13573" max="13573" width="13.88671875" style="321" customWidth="1"/>
    <col min="13574" max="13574" width="18.109375" style="321" customWidth="1"/>
    <col min="13575" max="13575" width="13.44140625" style="321" customWidth="1"/>
    <col min="13576" max="13826" width="9" style="321"/>
    <col min="13827" max="13827" width="5.21875" style="321" customWidth="1"/>
    <col min="13828" max="13828" width="24.21875" style="321" customWidth="1"/>
    <col min="13829" max="13829" width="13.88671875" style="321" customWidth="1"/>
    <col min="13830" max="13830" width="18.109375" style="321" customWidth="1"/>
    <col min="13831" max="13831" width="13.44140625" style="321" customWidth="1"/>
    <col min="13832" max="14082" width="9" style="321"/>
    <col min="14083" max="14083" width="5.21875" style="321" customWidth="1"/>
    <col min="14084" max="14084" width="24.21875" style="321" customWidth="1"/>
    <col min="14085" max="14085" width="13.88671875" style="321" customWidth="1"/>
    <col min="14086" max="14086" width="18.109375" style="321" customWidth="1"/>
    <col min="14087" max="14087" width="13.44140625" style="321" customWidth="1"/>
    <col min="14088" max="14338" width="9" style="321"/>
    <col min="14339" max="14339" width="5.21875" style="321" customWidth="1"/>
    <col min="14340" max="14340" width="24.21875" style="321" customWidth="1"/>
    <col min="14341" max="14341" width="13.88671875" style="321" customWidth="1"/>
    <col min="14342" max="14342" width="18.109375" style="321" customWidth="1"/>
    <col min="14343" max="14343" width="13.44140625" style="321" customWidth="1"/>
    <col min="14344" max="14594" width="9" style="321"/>
    <col min="14595" max="14595" width="5.21875" style="321" customWidth="1"/>
    <col min="14596" max="14596" width="24.21875" style="321" customWidth="1"/>
    <col min="14597" max="14597" width="13.88671875" style="321" customWidth="1"/>
    <col min="14598" max="14598" width="18.109375" style="321" customWidth="1"/>
    <col min="14599" max="14599" width="13.44140625" style="321" customWidth="1"/>
    <col min="14600" max="14850" width="9" style="321"/>
    <col min="14851" max="14851" width="5.21875" style="321" customWidth="1"/>
    <col min="14852" max="14852" width="24.21875" style="321" customWidth="1"/>
    <col min="14853" max="14853" width="13.88671875" style="321" customWidth="1"/>
    <col min="14854" max="14854" width="18.109375" style="321" customWidth="1"/>
    <col min="14855" max="14855" width="13.44140625" style="321" customWidth="1"/>
    <col min="14856" max="15106" width="9" style="321"/>
    <col min="15107" max="15107" width="5.21875" style="321" customWidth="1"/>
    <col min="15108" max="15108" width="24.21875" style="321" customWidth="1"/>
    <col min="15109" max="15109" width="13.88671875" style="321" customWidth="1"/>
    <col min="15110" max="15110" width="18.109375" style="321" customWidth="1"/>
    <col min="15111" max="15111" width="13.44140625" style="321" customWidth="1"/>
    <col min="15112" max="15362" width="9" style="321"/>
    <col min="15363" max="15363" width="5.21875" style="321" customWidth="1"/>
    <col min="15364" max="15364" width="24.21875" style="321" customWidth="1"/>
    <col min="15365" max="15365" width="13.88671875" style="321" customWidth="1"/>
    <col min="15366" max="15366" width="18.109375" style="321" customWidth="1"/>
    <col min="15367" max="15367" width="13.44140625" style="321" customWidth="1"/>
    <col min="15368" max="15618" width="9" style="321"/>
    <col min="15619" max="15619" width="5.21875" style="321" customWidth="1"/>
    <col min="15620" max="15620" width="24.21875" style="321" customWidth="1"/>
    <col min="15621" max="15621" width="13.88671875" style="321" customWidth="1"/>
    <col min="15622" max="15622" width="18.109375" style="321" customWidth="1"/>
    <col min="15623" max="15623" width="13.44140625" style="321" customWidth="1"/>
    <col min="15624" max="15874" width="9" style="321"/>
    <col min="15875" max="15875" width="5.21875" style="321" customWidth="1"/>
    <col min="15876" max="15876" width="24.21875" style="321" customWidth="1"/>
    <col min="15877" max="15877" width="13.88671875" style="321" customWidth="1"/>
    <col min="15878" max="15878" width="18.109375" style="321" customWidth="1"/>
    <col min="15879" max="15879" width="13.44140625" style="321" customWidth="1"/>
    <col min="15880" max="16130" width="9" style="321"/>
    <col min="16131" max="16131" width="5.21875" style="321" customWidth="1"/>
    <col min="16132" max="16132" width="24.21875" style="321" customWidth="1"/>
    <col min="16133" max="16133" width="13.88671875" style="321" customWidth="1"/>
    <col min="16134" max="16134" width="18.109375" style="321" customWidth="1"/>
    <col min="16135" max="16135" width="13.44140625" style="321" customWidth="1"/>
    <col min="16136" max="16384" width="9" style="321"/>
  </cols>
  <sheetData>
    <row r="1" spans="1:15" ht="18.75">
      <c r="A1" s="317" t="s">
        <v>152</v>
      </c>
      <c r="B1" s="317"/>
      <c r="C1" s="317"/>
      <c r="D1" s="317"/>
      <c r="E1" s="317"/>
      <c r="F1" s="317"/>
      <c r="G1" s="317"/>
      <c r="H1" s="318"/>
      <c r="I1" s="318"/>
      <c r="J1" s="319"/>
      <c r="K1" s="320"/>
    </row>
    <row r="2" spans="1:15" s="326" customFormat="1" ht="15.75" customHeight="1">
      <c r="A2" s="3" t="str">
        <f>[1]ChiTietDuToan!F2</f>
        <v>Công trình: Nâng cấp đường dây trung thế từ recloser Xuân Bắc đến LBS khí Chế Biến tuyến 480 Xuân Bắc</v>
      </c>
      <c r="B2" s="3"/>
      <c r="C2" s="3"/>
      <c r="D2" s="3"/>
      <c r="E2" s="3"/>
      <c r="F2" s="3"/>
      <c r="G2" s="3"/>
      <c r="H2" s="322"/>
      <c r="I2" s="322"/>
      <c r="J2" s="322"/>
      <c r="K2" s="322"/>
      <c r="L2" s="323"/>
      <c r="M2" s="324"/>
      <c r="N2" s="325"/>
      <c r="O2" s="325"/>
    </row>
    <row r="3" spans="1:15" s="326" customFormat="1" ht="15.75">
      <c r="A3" s="4" t="str">
        <f>[1]ChiTietDuToan!F3</f>
        <v>Địa điểm: Huyện Xuân Lộc - Tỉnh Đồng Nai</v>
      </c>
      <c r="B3" s="4"/>
      <c r="C3" s="4"/>
      <c r="D3" s="4"/>
      <c r="E3" s="4"/>
      <c r="F3" s="4"/>
      <c r="G3" s="4"/>
      <c r="H3" s="327"/>
      <c r="I3" s="327"/>
      <c r="J3" s="327"/>
      <c r="K3" s="327"/>
      <c r="L3" s="5"/>
      <c r="M3" s="328"/>
      <c r="N3" s="329"/>
      <c r="O3" s="329"/>
    </row>
    <row r="4" spans="1:15" s="334" customFormat="1" ht="6.75" customHeight="1">
      <c r="A4" s="330"/>
      <c r="B4" s="330"/>
      <c r="C4" s="330"/>
      <c r="D4" s="330"/>
      <c r="E4" s="330"/>
      <c r="F4" s="330"/>
      <c r="G4" s="330"/>
      <c r="H4" s="331"/>
      <c r="I4" s="332"/>
      <c r="J4" s="332"/>
      <c r="K4" s="333"/>
    </row>
    <row r="5" spans="1:15" s="336" customFormat="1" ht="16.5">
      <c r="A5" s="335" t="s">
        <v>1</v>
      </c>
      <c r="B5" s="335" t="s">
        <v>153</v>
      </c>
      <c r="C5" s="335" t="s">
        <v>154</v>
      </c>
      <c r="D5" s="335" t="s">
        <v>155</v>
      </c>
      <c r="E5" s="335" t="s">
        <v>156</v>
      </c>
      <c r="F5" s="335" t="s">
        <v>8</v>
      </c>
      <c r="G5" s="335" t="s">
        <v>90</v>
      </c>
    </row>
    <row r="6" spans="1:15" s="342" customFormat="1" ht="16.5">
      <c r="A6" s="337">
        <v>1</v>
      </c>
      <c r="B6" s="338" t="s">
        <v>157</v>
      </c>
      <c r="C6" s="339"/>
      <c r="D6" s="340">
        <f>D7+D8</f>
        <v>135461477</v>
      </c>
      <c r="E6" s="340">
        <f>ROUND(D6*0.1,0)</f>
        <v>13546148</v>
      </c>
      <c r="F6" s="340">
        <f>D6+E6</f>
        <v>149007625</v>
      </c>
      <c r="G6" s="341"/>
    </row>
    <row r="7" spans="1:15" s="342" customFormat="1" ht="18.75" customHeight="1">
      <c r="A7" s="339" t="s">
        <v>158</v>
      </c>
      <c r="B7" s="341" t="s">
        <v>159</v>
      </c>
      <c r="C7" s="339" t="s">
        <v>160</v>
      </c>
      <c r="D7" s="343">
        <f>VLOOKUP(B7,'KLTang (2)'!D:K,7,0)</f>
        <v>0</v>
      </c>
      <c r="E7" s="343">
        <f t="shared" ref="E7:E11" si="0">ROUND(D7*0.1,0)</f>
        <v>0</v>
      </c>
      <c r="F7" s="343">
        <f t="shared" ref="F7:F11" si="1">D7+E7</f>
        <v>0</v>
      </c>
      <c r="G7" s="343"/>
    </row>
    <row r="8" spans="1:15" s="344" customFormat="1" ht="22.9" customHeight="1">
      <c r="A8" s="339" t="s">
        <v>161</v>
      </c>
      <c r="B8" s="341" t="s">
        <v>162</v>
      </c>
      <c r="C8" s="339" t="s">
        <v>160</v>
      </c>
      <c r="D8" s="343">
        <f>'KLTang (2)'!J9</f>
        <v>135461477</v>
      </c>
      <c r="E8" s="343">
        <f t="shared" si="0"/>
        <v>13546148</v>
      </c>
      <c r="F8" s="343">
        <f t="shared" si="1"/>
        <v>149007625</v>
      </c>
      <c r="G8" s="340"/>
    </row>
    <row r="9" spans="1:15" s="342" customFormat="1" ht="21" customHeight="1">
      <c r="A9" s="337">
        <v>2</v>
      </c>
      <c r="B9" s="338" t="s">
        <v>163</v>
      </c>
      <c r="C9" s="345"/>
      <c r="D9" s="346">
        <f>D10+D11</f>
        <v>230596836</v>
      </c>
      <c r="E9" s="340">
        <f t="shared" si="0"/>
        <v>23059684</v>
      </c>
      <c r="F9" s="340">
        <f t="shared" si="1"/>
        <v>253656520</v>
      </c>
      <c r="G9" s="345"/>
    </row>
    <row r="10" spans="1:15" s="342" customFormat="1" ht="21.75" customHeight="1">
      <c r="A10" s="339" t="s">
        <v>164</v>
      </c>
      <c r="B10" s="341" t="s">
        <v>159</v>
      </c>
      <c r="C10" s="339" t="s">
        <v>160</v>
      </c>
      <c r="D10" s="343">
        <f>'KLGiam (2)'!J6</f>
        <v>7672663</v>
      </c>
      <c r="E10" s="343">
        <f t="shared" si="0"/>
        <v>767266</v>
      </c>
      <c r="F10" s="343">
        <f t="shared" si="1"/>
        <v>8439929</v>
      </c>
      <c r="G10" s="345"/>
    </row>
    <row r="11" spans="1:15" s="342" customFormat="1" ht="18" customHeight="1">
      <c r="A11" s="347" t="s">
        <v>165</v>
      </c>
      <c r="B11" s="348" t="s">
        <v>162</v>
      </c>
      <c r="C11" s="347" t="s">
        <v>160</v>
      </c>
      <c r="D11" s="343">
        <f>'KLGiam (2)'!J31</f>
        <v>222924173</v>
      </c>
      <c r="E11" s="343">
        <f t="shared" si="0"/>
        <v>22292417</v>
      </c>
      <c r="F11" s="343">
        <f t="shared" si="1"/>
        <v>245216590</v>
      </c>
      <c r="G11" s="349"/>
      <c r="I11" s="342">
        <f>22*20</f>
        <v>440</v>
      </c>
    </row>
    <row r="12" spans="1:15" s="356" customFormat="1" ht="18.75" customHeight="1">
      <c r="A12" s="350" t="s">
        <v>166</v>
      </c>
      <c r="B12" s="351"/>
      <c r="C12" s="352"/>
      <c r="D12" s="353">
        <f>D6-D9</f>
        <v>-95135359</v>
      </c>
      <c r="E12" s="354"/>
      <c r="F12" s="353">
        <f>ROUND(F6-F9,0)</f>
        <v>-104648895</v>
      </c>
      <c r="G12" s="355"/>
      <c r="I12" s="356">
        <f>I11*6700</f>
        <v>2948000</v>
      </c>
    </row>
    <row r="13" spans="1:15" s="342" customFormat="1" ht="21.75" customHeight="1">
      <c r="A13" s="357" t="s">
        <v>167</v>
      </c>
      <c r="B13" s="358"/>
      <c r="C13" s="358"/>
      <c r="D13" s="358"/>
      <c r="E13" s="358"/>
      <c r="F13" s="358"/>
      <c r="G13" s="359"/>
      <c r="I13" s="342" t="s">
        <v>168</v>
      </c>
    </row>
    <row r="14" spans="1:15" s="334" customFormat="1" ht="9.75" customHeight="1">
      <c r="A14" s="360"/>
    </row>
    <row r="15" spans="1:15" s="334" customFormat="1" ht="18.75">
      <c r="A15" s="182" t="s">
        <v>47</v>
      </c>
      <c r="B15" s="182"/>
      <c r="C15" s="182"/>
      <c r="D15" s="186"/>
      <c r="E15" s="182" t="s">
        <v>49</v>
      </c>
      <c r="F15" s="182"/>
      <c r="G15" s="182"/>
      <c r="H15" s="361"/>
      <c r="I15" s="361"/>
      <c r="J15" s="361"/>
    </row>
    <row r="16" spans="1:15" ht="16.5">
      <c r="A16" s="187" t="s">
        <v>50</v>
      </c>
      <c r="B16" s="187"/>
      <c r="C16" s="187"/>
      <c r="D16" s="183"/>
      <c r="E16" s="187" t="s">
        <v>51</v>
      </c>
      <c r="F16" s="187"/>
      <c r="G16" s="187"/>
    </row>
    <row r="17" spans="1:7" ht="16.5">
      <c r="A17" s="187" t="s">
        <v>52</v>
      </c>
      <c r="B17" s="187"/>
      <c r="C17" s="187"/>
      <c r="D17" s="189"/>
      <c r="E17" s="199" t="s">
        <v>52</v>
      </c>
      <c r="F17" s="199"/>
      <c r="G17" s="199"/>
    </row>
    <row r="18" spans="1:7" ht="16.5">
      <c r="A18" s="188"/>
      <c r="B18" s="188"/>
      <c r="C18" s="190"/>
      <c r="D18" s="188"/>
      <c r="E18" s="191"/>
      <c r="F18" s="191"/>
      <c r="G18" s="184"/>
    </row>
    <row r="19" spans="1:7" ht="16.5">
      <c r="A19" s="188"/>
      <c r="B19" s="188"/>
      <c r="C19" s="190"/>
      <c r="D19" s="188"/>
      <c r="E19" s="191"/>
      <c r="F19" s="191"/>
      <c r="G19" s="184"/>
    </row>
    <row r="20" spans="1:7" ht="16.5">
      <c r="A20" s="188"/>
      <c r="B20" s="188"/>
      <c r="C20" s="190"/>
      <c r="D20" s="188"/>
      <c r="E20" s="191"/>
      <c r="F20" s="191"/>
      <c r="G20" s="184"/>
    </row>
    <row r="21" spans="1:7" ht="16.5">
      <c r="A21" s="188"/>
      <c r="B21" s="188"/>
      <c r="C21" s="190"/>
      <c r="D21" s="188"/>
      <c r="E21" s="191"/>
      <c r="F21" s="191"/>
      <c r="G21" s="184"/>
    </row>
    <row r="22" spans="1:7" ht="16.5">
      <c r="A22" s="187" t="s">
        <v>53</v>
      </c>
      <c r="B22" s="187"/>
      <c r="C22" s="187"/>
      <c r="D22" s="189"/>
      <c r="E22" s="199" t="s">
        <v>54</v>
      </c>
      <c r="F22" s="199"/>
      <c r="G22" s="199"/>
    </row>
    <row r="23" spans="1:7" ht="4.5" customHeight="1">
      <c r="A23" s="192"/>
      <c r="B23" s="193"/>
      <c r="C23" s="194"/>
      <c r="D23" s="193"/>
      <c r="E23" s="193"/>
      <c r="F23" s="193"/>
      <c r="G23" s="193"/>
    </row>
    <row r="24" spans="1:7" ht="16.5">
      <c r="A24" s="182" t="s">
        <v>48</v>
      </c>
      <c r="B24" s="182"/>
      <c r="C24" s="182"/>
      <c r="D24" s="186"/>
      <c r="E24" s="195" t="s">
        <v>140</v>
      </c>
      <c r="F24" s="195"/>
      <c r="G24" s="195"/>
    </row>
    <row r="25" spans="1:7" ht="16.5">
      <c r="A25" s="196" t="s">
        <v>141</v>
      </c>
      <c r="B25" s="196"/>
      <c r="C25" s="196"/>
      <c r="D25" s="214"/>
      <c r="E25" s="197" t="s">
        <v>142</v>
      </c>
      <c r="F25" s="197"/>
      <c r="G25" s="197"/>
    </row>
    <row r="26" spans="1:7" ht="16.5">
      <c r="A26" s="199" t="s">
        <v>169</v>
      </c>
      <c r="B26" s="199"/>
      <c r="C26" s="199"/>
      <c r="D26" s="189"/>
      <c r="E26" s="199" t="s">
        <v>52</v>
      </c>
      <c r="F26" s="199"/>
      <c r="G26" s="199"/>
    </row>
    <row r="27" spans="1:7" ht="16.5">
      <c r="A27" s="200"/>
      <c r="B27" s="201"/>
      <c r="C27" s="184"/>
      <c r="D27" s="184"/>
      <c r="E27" s="184"/>
      <c r="F27" s="190"/>
      <c r="G27" s="190"/>
    </row>
    <row r="28" spans="1:7" ht="16.5">
      <c r="A28" s="200"/>
      <c r="B28" s="201"/>
      <c r="C28" s="184"/>
      <c r="D28" s="184"/>
      <c r="E28" s="184"/>
      <c r="F28" s="190"/>
      <c r="G28" s="190"/>
    </row>
    <row r="29" spans="1:7" ht="16.5">
      <c r="A29" s="200"/>
      <c r="B29" s="201"/>
      <c r="C29" s="184"/>
      <c r="D29" s="184"/>
      <c r="E29" s="184"/>
      <c r="F29" s="194"/>
      <c r="G29" s="193"/>
    </row>
    <row r="30" spans="1:7" ht="16.5">
      <c r="A30" s="200"/>
      <c r="B30" s="201"/>
      <c r="C30" s="184"/>
      <c r="D30" s="184"/>
      <c r="E30" s="184"/>
      <c r="F30" s="194"/>
      <c r="G30" s="193"/>
    </row>
    <row r="31" spans="1:7" ht="16.5">
      <c r="A31" s="199" t="s">
        <v>170</v>
      </c>
      <c r="B31" s="199"/>
      <c r="C31" s="199"/>
      <c r="D31" s="189"/>
      <c r="E31" s="199" t="s">
        <v>58</v>
      </c>
      <c r="F31" s="199"/>
      <c r="G31" s="199"/>
    </row>
    <row r="32" spans="1:7" ht="15.75">
      <c r="A32" s="177"/>
      <c r="B32" s="177"/>
      <c r="C32" s="178"/>
      <c r="D32" s="177"/>
      <c r="E32" s="179"/>
      <c r="F32" s="180"/>
      <c r="G32" s="174"/>
    </row>
  </sheetData>
  <mergeCells count="22">
    <mergeCell ref="A26:C26"/>
    <mergeCell ref="E26:G26"/>
    <mergeCell ref="A31:C31"/>
    <mergeCell ref="E31:G31"/>
    <mergeCell ref="A22:C22"/>
    <mergeCell ref="E22:G22"/>
    <mergeCell ref="A24:C24"/>
    <mergeCell ref="E24:G24"/>
    <mergeCell ref="A25:C25"/>
    <mergeCell ref="E25:G25"/>
    <mergeCell ref="A15:C15"/>
    <mergeCell ref="E15:G15"/>
    <mergeCell ref="A16:C16"/>
    <mergeCell ref="E16:G16"/>
    <mergeCell ref="A17:C17"/>
    <mergeCell ref="E17:G17"/>
    <mergeCell ref="A1:G1"/>
    <mergeCell ref="A2:G2"/>
    <mergeCell ref="A3:G3"/>
    <mergeCell ref="A4:G4"/>
    <mergeCell ref="A12:C12"/>
    <mergeCell ref="A13:G13"/>
  </mergeCells>
  <pageMargins left="0.39" right="0.44" top="0.75" bottom="0.2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13</vt:i4>
      </vt:variant>
    </vt:vector>
  </HeadingPairs>
  <TitlesOfParts>
    <vt:vector size="20" baseType="lpstr">
      <vt:lpstr>QuyetToanKLA</vt:lpstr>
      <vt:lpstr>NhapThua</vt:lpstr>
      <vt:lpstr>KLTang</vt:lpstr>
      <vt:lpstr>KLTang (2)</vt:lpstr>
      <vt:lpstr>KLGiam</vt:lpstr>
      <vt:lpstr>KLGiam (2)</vt:lpstr>
      <vt:lpstr>THPS</vt:lpstr>
      <vt:lpstr>KLGiam!Print_Area</vt:lpstr>
      <vt:lpstr>'KLGiam (2)'!Print_Area</vt:lpstr>
      <vt:lpstr>KLTang!Print_Area</vt:lpstr>
      <vt:lpstr>'KLTang (2)'!Print_Area</vt:lpstr>
      <vt:lpstr>NhapThua!Print_Area</vt:lpstr>
      <vt:lpstr>QuyetToanKLA!Print_Area</vt:lpstr>
      <vt:lpstr>THPS!Print_Area</vt:lpstr>
      <vt:lpstr>KLGiam!Print_Titles</vt:lpstr>
      <vt:lpstr>'KLGiam (2)'!Print_Titles</vt:lpstr>
      <vt:lpstr>KLTang!Print_Titles</vt:lpstr>
      <vt:lpstr>'KLTang (2)'!Print_Titles</vt:lpstr>
      <vt:lpstr>NhapThua!Print_Titles</vt:lpstr>
      <vt:lpstr>QuyetToanKLA!Print_Titles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VuongLam</dc:creator>
  <cp:lastModifiedBy>VuongLam</cp:lastModifiedBy>
  <dcterms:created xsi:type="dcterms:W3CDTF">2020-08-26T13:15:04Z</dcterms:created>
  <dcterms:modified xsi:type="dcterms:W3CDTF">2020-08-26T13:17:02Z</dcterms:modified>
</cp:coreProperties>
</file>